
<file path=[Content_Types].xml><?xml version="1.0" encoding="utf-8"?>
<Types xmlns="http://schemas.openxmlformats.org/package/2006/content-types">
  <Default Extension="bin" ContentType="application/vnd.openxmlformats-officedocument.spreadsheetml.printerSettings"/>
  <Default Extension="png" ContentType="image/png"/>
  <Default Extension="svg" ContentType="image/sv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1.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worksheets/sheet1.xml" ContentType="application/vnd.openxmlformats-officedocument.spreadsheetml.worksheet+xml"/>
  <Override PartName="/xl/drawings/drawing9.xml" ContentType="application/vnd.openxmlformats-officedocument.drawing+xml"/>
  <Override PartName="/xl/drawings/drawing10.xml" ContentType="application/vnd.openxmlformats-officedocument.drawing+xml"/>
  <Override PartName="/xl/worksheets/sheet2.xml" ContentType="application/vnd.openxmlformats-officedocument.spreadsheetml.worksheet+xml"/>
  <Override PartName="/xl/worksheets/sheet3.xml" ContentType="application/vnd.openxmlformats-officedocument.spreadsheetml.worksheet+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tables/table86.xml" ContentType="application/vnd.openxmlformats-officedocument.spreadsheetml.table+xml"/>
  <Override PartName="/xl/tables/table87.xml" ContentType="application/vnd.openxmlformats-officedocument.spreadsheetml.table+xml"/>
  <Override PartName="/xl/tables/table88.xml" ContentType="application/vnd.openxmlformats-officedocument.spreadsheetml.table+xml"/>
  <Override PartName="/xl/tables/table89.xml" ContentType="application/vnd.openxmlformats-officedocument.spreadsheetml.table+xml"/>
  <Override PartName="/xl/tables/table90.xml" ContentType="application/vnd.openxmlformats-officedocument.spreadsheetml.table+xml"/>
  <Override PartName="/xl/tables/table91.xml" ContentType="application/vnd.openxmlformats-officedocument.spreadsheetml.table+xml"/>
  <Override PartName="/xl/tables/table92.xml" ContentType="application/vnd.openxmlformats-officedocument.spreadsheetml.table+xml"/>
  <Override PartName="/xl/tables/table93.xml" ContentType="application/vnd.openxmlformats-officedocument.spreadsheetml.table+xml"/>
  <Override PartName="/xl/tables/table94.xml" ContentType="application/vnd.openxmlformats-officedocument.spreadsheetml.table+xml"/>
  <Override PartName="/xl/tables/table95.xml" ContentType="application/vnd.openxmlformats-officedocument.spreadsheetml.table+xml"/>
  <Override PartName="/xl/tables/table96.xml" ContentType="application/vnd.openxmlformats-officedocument.spreadsheetml.table+xml"/>
  <Override PartName="/xl/tables/table97.xml" ContentType="application/vnd.openxmlformats-officedocument.spreadsheetml.table+xml"/>
  <Override PartName="/xl/tables/table98.xml" ContentType="application/vnd.openxmlformats-officedocument.spreadsheetml.table+xml"/>
  <Override PartName="/xl/tables/table99.xml" ContentType="application/vnd.openxmlformats-officedocument.spreadsheetml.table+xml"/>
  <Override PartName="/xl/tables/table100.xml" ContentType="application/vnd.openxmlformats-officedocument.spreadsheetml.table+xml"/>
  <Override PartName="/xl/tables/table101.xml" ContentType="application/vnd.openxmlformats-officedocument.spreadsheetml.table+xml"/>
  <Override PartName="/xl/tables/table102.xml" ContentType="application/vnd.openxmlformats-officedocument.spreadsheetml.table+xml"/>
  <Override PartName="/xl/tables/table103.xml" ContentType="application/vnd.openxmlformats-officedocument.spreadsheetml.table+xml"/>
  <Override PartName="/xl/tables/table104.xml" ContentType="application/vnd.openxmlformats-officedocument.spreadsheetml.table+xml"/>
  <Override PartName="/xl/tables/table105.xml" ContentType="application/vnd.openxmlformats-officedocument.spreadsheetml.table+xml"/>
  <Override PartName="/xl/tables/table106.xml" ContentType="application/vnd.openxmlformats-officedocument.spreadsheetml.table+xml"/>
  <Override PartName="/xl/tables/table107.xml" ContentType="application/vnd.openxmlformats-officedocument.spreadsheetml.table+xml"/>
  <Override PartName="/xl/tables/table108.xml" ContentType="application/vnd.openxmlformats-officedocument.spreadsheetml.table+xml"/>
  <Override PartName="/xl/tables/table109.xml" ContentType="application/vnd.openxmlformats-officedocument.spreadsheetml.table+xml"/>
  <Override PartName="/xl/tables/table110.xml" ContentType="application/vnd.openxmlformats-officedocument.spreadsheetml.table+xml"/>
  <Override PartName="/xl/tables/table111.xml" ContentType="application/vnd.openxmlformats-officedocument.spreadsheetml.table+xml"/>
  <Override PartName="/xl/tables/table112.xml" ContentType="application/vnd.openxmlformats-officedocument.spreadsheetml.table+xml"/>
  <Override PartName="/xl/tables/table113.xml" ContentType="application/vnd.openxmlformats-officedocument.spreadsheetml.table+xml"/>
  <Override PartName="/xl/tables/table114.xml" ContentType="application/vnd.openxmlformats-officedocument.spreadsheetml.table+xml"/>
  <Override PartName="/xl/tables/table115.xml" ContentType="application/vnd.openxmlformats-officedocument.spreadsheetml.table+xml"/>
  <Override PartName="/xl/tables/table116.xml" ContentType="application/vnd.openxmlformats-officedocument.spreadsheetml.table+xml"/>
  <Override PartName="/xl/tables/table117.xml" ContentType="application/vnd.openxmlformats-officedocument.spreadsheetml.table+xml"/>
  <Override PartName="/xl/tables/table118.xml" ContentType="application/vnd.openxmlformats-officedocument.spreadsheetml.table+xml"/>
  <Override PartName="/xl/tables/table119.xml" ContentType="application/vnd.openxmlformats-officedocument.spreadsheetml.table+xml"/>
  <Override PartName="/xl/tables/table120.xml" ContentType="application/vnd.openxmlformats-officedocument.spreadsheetml.table+xml"/>
  <Override PartName="/xl/tables/table121.xml" ContentType="application/vnd.openxmlformats-officedocument.spreadsheetml.table+xml"/>
  <Override PartName="/xl/tables/table122.xml" ContentType="application/vnd.openxmlformats-officedocument.spreadsheetml.table+xml"/>
  <Override PartName="/xl/tables/table123.xml" ContentType="application/vnd.openxmlformats-officedocument.spreadsheetml.table+xml"/>
  <Override PartName="/xl/tables/table124.xml" ContentType="application/vnd.openxmlformats-officedocument.spreadsheetml.table+xml"/>
  <Override PartName="/xl/tables/table125.xml" ContentType="application/vnd.openxmlformats-officedocument.spreadsheetml.table+xml"/>
  <Override PartName="/xl/tables/table126.xml" ContentType="application/vnd.openxmlformats-officedocument.spreadsheetml.table+xml"/>
  <Override PartName="/xl/tables/table127.xml" ContentType="application/vnd.openxmlformats-officedocument.spreadsheetml.table+xml"/>
  <Override PartName="/xl/tables/table128.xml" ContentType="application/vnd.openxmlformats-officedocument.spreadsheetml.table+xml"/>
  <Override PartName="/xl/tables/table129.xml" ContentType="application/vnd.openxmlformats-officedocument.spreadsheetml.table+xml"/>
  <Override PartName="/xl/tables/table130.xml" ContentType="application/vnd.openxmlformats-officedocument.spreadsheetml.table+xml"/>
  <Override PartName="/xl/tables/table131.xml" ContentType="application/vnd.openxmlformats-officedocument.spreadsheetml.table+xml"/>
  <Override PartName="/xl/tables/table132.xml" ContentType="application/vnd.openxmlformats-officedocument.spreadsheetml.table+xml"/>
  <Override PartName="/xl/tables/table133.xml" ContentType="application/vnd.openxmlformats-officedocument.spreadsheetml.table+xml"/>
  <Override PartName="/xl/tables/table134.xml" ContentType="application/vnd.openxmlformats-officedocument.spreadsheetml.table+xml"/>
  <Override PartName="/xl/tables/table135.xml" ContentType="application/vnd.openxmlformats-officedocument.spreadsheetml.table+xml"/>
  <Override PartName="/xl/tables/table136.xml" ContentType="application/vnd.openxmlformats-officedocument.spreadsheetml.table+xml"/>
  <Override PartName="/xl/tables/table137.xml" ContentType="application/vnd.openxmlformats-officedocument.spreadsheetml.table+xml"/>
  <Override PartName="/xl/tables/table138.xml" ContentType="application/vnd.openxmlformats-officedocument.spreadsheetml.table+xml"/>
  <Override PartName="/xl/tables/table139.xml" ContentType="application/vnd.openxmlformats-officedocument.spreadsheetml.table+xml"/>
  <Override PartName="/xl/tables/table140.xml" ContentType="application/vnd.openxmlformats-officedocument.spreadsheetml.table+xml"/>
  <Override PartName="/xl/tables/table141.xml" ContentType="application/vnd.openxmlformats-officedocument.spreadsheetml.table+xml"/>
  <Override PartName="/xl/tables/table142.xml" ContentType="application/vnd.openxmlformats-officedocument.spreadsheetml.table+xml"/>
  <Override PartName="/xl/tables/table143.xml" ContentType="application/vnd.openxmlformats-officedocument.spreadsheetml.table+xml"/>
  <Override PartName="/xl/tables/table144.xml" ContentType="application/vnd.openxmlformats-officedocument.spreadsheetml.table+xml"/>
  <Override PartName="/xl/tables/table145.xml" ContentType="application/vnd.openxmlformats-officedocument.spreadsheetml.table+xml"/>
  <Override PartName="/xl/tables/table146.xml" ContentType="application/vnd.openxmlformats-officedocument.spreadsheetml.table+xml"/>
  <Override PartName="/xl/tables/table147.xml" ContentType="application/vnd.openxmlformats-officedocument.spreadsheetml.table+xml"/>
  <Override PartName="/xl/tables/table148.xml" ContentType="application/vnd.openxmlformats-officedocument.spreadsheetml.table+xml"/>
  <Override PartName="/xl/tables/table149.xml" ContentType="application/vnd.openxmlformats-officedocument.spreadsheetml.table+xml"/>
  <Override PartName="/xl/tables/table150.xml" ContentType="application/vnd.openxmlformats-officedocument.spreadsheetml.table+xml"/>
  <Override PartName="/xl/tables/table151.xml" ContentType="application/vnd.openxmlformats-officedocument.spreadsheetml.table+xml"/>
  <Override PartName="/xl/tables/table152.xml" ContentType="application/vnd.openxmlformats-officedocument.spreadsheetml.table+xml"/>
  <Override PartName="/xl/tables/table153.xml" ContentType="application/vnd.openxmlformats-officedocument.spreadsheetml.table+xml"/>
  <Override PartName="/xl/tables/table154.xml" ContentType="application/vnd.openxmlformats-officedocument.spreadsheetml.table+xml"/>
  <Override PartName="/xl/tables/table155.xml" ContentType="application/vnd.openxmlformats-officedocument.spreadsheetml.table+xml"/>
  <Override PartName="/xl/tables/table156.xml" ContentType="application/vnd.openxmlformats-officedocument.spreadsheetml.table+xml"/>
  <Override PartName="/xl/tables/table157.xml" ContentType="application/vnd.openxmlformats-officedocument.spreadsheetml.table+xml"/>
  <Override PartName="/xl/tables/table158.xml" ContentType="application/vnd.openxmlformats-officedocument.spreadsheetml.table+xml"/>
  <Override PartName="/xl/tables/table159.xml" ContentType="application/vnd.openxmlformats-officedocument.spreadsheetml.table+xml"/>
  <Override PartName="/xl/tables/table160.xml" ContentType="application/vnd.openxmlformats-officedocument.spreadsheetml.table+xml"/>
  <Override PartName="/xl/tables/table161.xml" ContentType="application/vnd.openxmlformats-officedocument.spreadsheetml.table+xml"/>
  <Override PartName="/xl/tables/table162.xml" ContentType="application/vnd.openxmlformats-officedocument.spreadsheetml.table+xml"/>
  <Override PartName="/xl/tables/table163.xml" ContentType="application/vnd.openxmlformats-officedocument.spreadsheetml.table+xml"/>
  <Override PartName="/xl/tables/table164.xml" ContentType="application/vnd.openxmlformats-officedocument.spreadsheetml.table+xml"/>
  <Override PartName="/xl/tables/table165.xml" ContentType="application/vnd.openxmlformats-officedocument.spreadsheetml.table+xml"/>
  <Override PartName="/xl/tables/table166.xml" ContentType="application/vnd.openxmlformats-officedocument.spreadsheetml.table+xml"/>
  <Override PartName="/xl/tables/table167.xml" ContentType="application/vnd.openxmlformats-officedocument.spreadsheetml.table+xml"/>
  <Override PartName="/xl/tables/table168.xml" ContentType="application/vnd.openxmlformats-officedocument.spreadsheetml.table+xml"/>
  <Override PartName="/xl/tables/table169.xml" ContentType="application/vnd.openxmlformats-officedocument.spreadsheetml.table+xml"/>
  <Override PartName="/xl/tables/table170.xml" ContentType="application/vnd.openxmlformats-officedocument.spreadsheetml.table+xml"/>
  <Override PartName="/xl/tables/table171.xml" ContentType="application/vnd.openxmlformats-officedocument.spreadsheetml.table+xml"/>
  <Override PartName="/xl/tables/table172.xml" ContentType="application/vnd.openxmlformats-officedocument.spreadsheetml.table+xml"/>
  <Override PartName="/xl/tables/table173.xml" ContentType="application/vnd.openxmlformats-officedocument.spreadsheetml.table+xml"/>
  <Override PartName="/xl/tables/table174.xml" ContentType="application/vnd.openxmlformats-officedocument.spreadsheetml.table+xml"/>
  <Override PartName="/xl/tables/table175.xml" ContentType="application/vnd.openxmlformats-officedocument.spreadsheetml.table+xml"/>
  <Override PartName="/xl/tables/table176.xml" ContentType="application/vnd.openxmlformats-officedocument.spreadsheetml.table+xml"/>
  <Override PartName="/xl/tables/table177.xml" ContentType="application/vnd.openxmlformats-officedocument.spreadsheetml.table+xml"/>
  <Override PartName="/xl/tables/table178.xml" ContentType="application/vnd.openxmlformats-officedocument.spreadsheetml.table+xml"/>
  <Override PartName="/xl/tables/table179.xml" ContentType="application/vnd.openxmlformats-officedocument.spreadsheetml.table+xml"/>
  <Override PartName="/xl/tables/table180.xml" ContentType="application/vnd.openxmlformats-officedocument.spreadsheetml.table+xml"/>
  <Override PartName="/xl/tables/table181.xml" ContentType="application/vnd.openxmlformats-officedocument.spreadsheetml.table+xml"/>
  <Override PartName="/xl/tables/table182.xml" ContentType="application/vnd.openxmlformats-officedocument.spreadsheetml.table+xml"/>
  <Override PartName="/xl/tables/table183.xml" ContentType="application/vnd.openxmlformats-officedocument.spreadsheetml.table+xml"/>
  <Override PartName="/xl/tables/table184.xml" ContentType="application/vnd.openxmlformats-officedocument.spreadsheetml.table+xml"/>
  <Override PartName="/xl/tables/table185.xml" ContentType="application/vnd.openxmlformats-officedocument.spreadsheetml.table+xml"/>
  <Override PartName="/xl/tables/table186.xml" ContentType="application/vnd.openxmlformats-officedocument.spreadsheetml.table+xml"/>
  <Override PartName="/xl/tables/table187.xml" ContentType="application/vnd.openxmlformats-officedocument.spreadsheetml.table+xml"/>
  <Override PartName="/xl/tables/table188.xml" ContentType="application/vnd.openxmlformats-officedocument.spreadsheetml.table+xml"/>
  <Override PartName="/xl/tables/table189.xml" ContentType="application/vnd.openxmlformats-officedocument.spreadsheetml.table+xml"/>
  <Override PartName="/xl/tables/table190.xml" ContentType="application/vnd.openxmlformats-officedocument.spreadsheetml.table+xml"/>
  <Override PartName="/xl/tables/table191.xml" ContentType="application/vnd.openxmlformats-officedocument.spreadsheetml.table+xml"/>
  <Override PartName="/xl/tables/table192.xml" ContentType="application/vnd.openxmlformats-officedocument.spreadsheetml.table+xml"/>
  <Override PartName="/xl/tables/table193.xml" ContentType="application/vnd.openxmlformats-officedocument.spreadsheetml.table+xml"/>
  <Override PartName="/xl/tables/table194.xml" ContentType="application/vnd.openxmlformats-officedocument.spreadsheetml.table+xml"/>
  <Override PartName="/xl/tables/table195.xml" ContentType="application/vnd.openxmlformats-officedocument.spreadsheetml.table+xml"/>
  <Override PartName="/xl/tables/table196.xml" ContentType="application/vnd.openxmlformats-officedocument.spreadsheetml.table+xml"/>
  <Override PartName="/xl/tables/table197.xml" ContentType="application/vnd.openxmlformats-officedocument.spreadsheetml.table+xml"/>
  <Override PartName="/xl/tables/table198.xml" ContentType="application/vnd.openxmlformats-officedocument.spreadsheetml.table+xml"/>
  <Override PartName="/xl/tables/table199.xml" ContentType="application/vnd.openxmlformats-officedocument.spreadsheetml.table+xml"/>
  <Override PartName="/xl/tables/table200.xml" ContentType="application/vnd.openxmlformats-officedocument.spreadsheetml.table+xml"/>
  <Override PartName="/xl/tables/table201.xml" ContentType="application/vnd.openxmlformats-officedocument.spreadsheetml.table+xml"/>
  <Override PartName="/xl/tables/table202.xml" ContentType="application/vnd.openxmlformats-officedocument.spreadsheetml.table+xml"/>
  <Override PartName="/xl/tables/table203.xml" ContentType="application/vnd.openxmlformats-officedocument.spreadsheetml.table+xml"/>
  <Override PartName="/xl/tables/table204.xml" ContentType="application/vnd.openxmlformats-officedocument.spreadsheetml.table+xml"/>
  <Override PartName="/xl/tables/table205.xml" ContentType="application/vnd.openxmlformats-officedocument.spreadsheetml.table+xml"/>
  <Override PartName="/xl/tables/table206.xml" ContentType="application/vnd.openxmlformats-officedocument.spreadsheetml.table+xml"/>
  <Override PartName="/xl/tables/table207.xml" ContentType="application/vnd.openxmlformats-officedocument.spreadsheetml.table+xml"/>
  <Override PartName="/xl/tables/table208.xml" ContentType="application/vnd.openxmlformats-officedocument.spreadsheetml.table+xml"/>
  <Override PartName="/xl/tables/table209.xml" ContentType="application/vnd.openxmlformats-officedocument.spreadsheetml.table+xml"/>
  <Override PartName="/xl/tables/table210.xml" ContentType="application/vnd.openxmlformats-officedocument.spreadsheetml.table+xml"/>
  <Override PartName="/xl/metadata.xml" ContentType="application/vnd.openxmlformats-officedocument.spreadsheetml.sheetMetadata+xml"/>
  <Override PartName="/xl/tables/table211.xml" ContentType="application/vnd.openxmlformats-officedocument.spreadsheetml.table+xml"/>
  <Override PartName="/xl/tables/table212.xml" ContentType="application/vnd.openxmlformats-officedocument.spreadsheetml.table+xml"/>
  <Override PartName="/xl/tables/table213.xml" ContentType="application/vnd.openxmlformats-officedocument.spreadsheetml.table+xml"/>
  <Override PartName="/xl/tables/table214.xml" ContentType="application/vnd.openxmlformats-officedocument.spreadsheetml.table+xml"/>
  <Override PartName="/xl/tables/table215.xml" ContentType="application/vnd.openxmlformats-officedocument.spreadsheetml.table+xml"/>
  <Override PartName="/xl/tables/table216.xml" ContentType="application/vnd.openxmlformats-officedocument.spreadsheetml.table+xml"/>
  <Override PartName="/xl/tables/table217.xml" ContentType="application/vnd.openxmlformats-officedocument.spreadsheetml.table+xml"/>
  <Override PartName="/xl/tables/table218.xml" ContentType="application/vnd.openxmlformats-officedocument.spreadsheetml.table+xml"/>
  <Override PartName="/xl/tables/table219.xml" ContentType="application/vnd.openxmlformats-officedocument.spreadsheetml.table+xml"/>
  <Override PartName="/xl/tables/table220.xml" ContentType="application/vnd.openxmlformats-officedocument.spreadsheetml.table+xml"/>
  <Override PartName="/xl/tables/table221.xml" ContentType="application/vnd.openxmlformats-officedocument.spreadsheetml.table+xml"/>
  <Override PartName="/xl/tables/table222.xml" ContentType="application/vnd.openxmlformats-officedocument.spreadsheetml.table+xml"/>
  <Override PartName="/xl/tables/table223.xml" ContentType="application/vnd.openxmlformats-officedocument.spreadsheetml.table+xml"/>
  <Override PartName="/xl/tables/table224.xml" ContentType="application/vnd.openxmlformats-officedocument.spreadsheetml.table+xml"/>
  <Override PartName="/xl/tables/table225.xml" ContentType="application/vnd.openxmlformats-officedocument.spreadsheetml.table+xml"/>
  <Override PartName="/xl/tables/table226.xml" ContentType="application/vnd.openxmlformats-officedocument.spreadsheetml.table+xml"/>
  <Override PartName="/xl/tables/table227.xml" ContentType="application/vnd.openxmlformats-officedocument.spreadsheetml.table+xml"/>
  <Override PartName="/xl/tables/table228.xml" ContentType="application/vnd.openxmlformats-officedocument.spreadsheetml.table+xml"/>
  <Override PartName="/xl/tables/table229.xml" ContentType="application/vnd.openxmlformats-officedocument.spreadsheetml.table+xml"/>
  <Override PartName="/xl/tables/table230.xml" ContentType="application/vnd.openxmlformats-officedocument.spreadsheetml.table+xml"/>
  <Override PartName="/xl/tables/table231.xml" ContentType="application/vnd.openxmlformats-officedocument.spreadsheetml.table+xml"/>
  <Override PartName="/xl/tables/table232.xml" ContentType="application/vnd.openxmlformats-officedocument.spreadsheetml.table+xml"/>
  <Override PartName="/xl/tables/table233.xml" ContentType="application/vnd.openxmlformats-officedocument.spreadsheetml.table+xml"/>
  <Override PartName="/xl/tables/table234.xml" ContentType="application/vnd.openxmlformats-officedocument.spreadsheetml.table+xml"/>
  <Override PartName="/xl/tables/table235.xml" ContentType="application/vnd.openxmlformats-officedocument.spreadsheetml.table+xml"/>
  <Override PartName="/xl/tables/table236.xml" ContentType="application/vnd.openxmlformats-officedocument.spreadsheetml.table+xml"/>
  <Override PartName="/xl/tables/table237.xml" ContentType="application/vnd.openxmlformats-officedocument.spreadsheetml.table+xml"/>
  <Override PartName="/xl/tables/table238.xml" ContentType="application/vnd.openxmlformats-officedocument.spreadsheetml.table+xml"/>
  <Override PartName="/xl/tables/table239.xml" ContentType="application/vnd.openxmlformats-officedocument.spreadsheetml.table+xml"/>
  <Override PartName="/xl/tables/table240.xml" ContentType="application/vnd.openxmlformats-officedocument.spreadsheetml.table+xml"/>
  <Override PartName="/xl/tables/table241.xml" ContentType="application/vnd.openxmlformats-officedocument.spreadsheetml.table+xml"/>
  <Override PartName="/xl/tables/table242.xml" ContentType="application/vnd.openxmlformats-officedocument.spreadsheetml.table+xml"/>
  <Override PartName="/xl/tables/table243.xml" ContentType="application/vnd.openxmlformats-officedocument.spreadsheetml.table+xml"/>
  <Override PartName="/xl/tables/table244.xml" ContentType="application/vnd.openxmlformats-officedocument.spreadsheetml.table+xml"/>
  <Override PartName="/xl/tables/table245.xml" ContentType="application/vnd.openxmlformats-officedocument.spreadsheetml.table+xml"/>
  <Override PartName="/xl/tables/table246.xml" ContentType="application/vnd.openxmlformats-officedocument.spreadsheetml.table+xml"/>
  <Override PartName="/xl/tables/table247.xml" ContentType="application/vnd.openxmlformats-officedocument.spreadsheetml.table+xml"/>
  <Override PartName="/xl/tables/table248.xml" ContentType="application/vnd.openxmlformats-officedocument.spreadsheetml.table+xml"/>
  <Override PartName="/xl/tables/table249.xml" ContentType="application/vnd.openxmlformats-officedocument.spreadsheetml.table+xml"/>
  <Override PartName="/xl/tables/table250.xml" ContentType="application/vnd.openxmlformats-officedocument.spreadsheetml.table+xml"/>
  <Override PartName="/xl/tables/table251.xml" ContentType="application/vnd.openxmlformats-officedocument.spreadsheetml.table+xml"/>
  <Override PartName="/xl/tables/table252.xml" ContentType="application/vnd.openxmlformats-officedocument.spreadsheetml.table+xml"/>
  <Override PartName="/xl/tables/table253.xml" ContentType="application/vnd.openxmlformats-officedocument.spreadsheetml.table+xml"/>
  <Override PartName="/xl/tables/table254.xml" ContentType="application/vnd.openxmlformats-officedocument.spreadsheetml.table+xml"/>
  <Override PartName="/xl/tables/table255.xml" ContentType="application/vnd.openxmlformats-officedocument.spreadsheetml.table+xml"/>
  <Override PartName="/xl/tables/table256.xml" ContentType="application/vnd.openxmlformats-officedocument.spreadsheetml.table+xml"/>
  <Override PartName="/xl/tables/table257.xml" ContentType="application/vnd.openxmlformats-officedocument.spreadsheetml.table+xml"/>
  <Override PartName="/xl/tables/table258.xml" ContentType="application/vnd.openxmlformats-officedocument.spreadsheetml.table+xml"/>
  <Override PartName="/xl/tables/table259.xml" ContentType="application/vnd.openxmlformats-officedocument.spreadsheetml.table+xml"/>
  <Override PartName="/xl/tables/table260.xml" ContentType="application/vnd.openxmlformats-officedocument.spreadsheetml.table+xml"/>
  <Override PartName="/xl/tables/table261.xml" ContentType="application/vnd.openxmlformats-officedocument.spreadsheetml.table+xml"/>
  <Override PartName="/xl/tables/table262.xml" ContentType="application/vnd.openxmlformats-officedocument.spreadsheetml.table+xml"/>
  <Override PartName="/xl/tables/table263.xml" ContentType="application/vnd.openxmlformats-officedocument.spreadsheetml.table+xml"/>
  <Override PartName="/xl/tables/table264.xml" ContentType="application/vnd.openxmlformats-officedocument.spreadsheetml.table+xml"/>
  <Override PartName="/xl/tables/table265.xml" ContentType="application/vnd.openxmlformats-officedocument.spreadsheetml.table+xml"/>
  <Override PartName="/xl/tables/table266.xml" ContentType="application/vnd.openxmlformats-officedocument.spreadsheetml.table+xml"/>
  <Override PartName="/xl/tables/table267.xml" ContentType="application/vnd.openxmlformats-officedocument.spreadsheetml.table+xml"/>
  <Override PartName="/xl/tables/table268.xml" ContentType="application/vnd.openxmlformats-officedocument.spreadsheetml.table+xml"/>
  <Override PartName="/xl/tables/table269.xml" ContentType="application/vnd.openxmlformats-officedocument.spreadsheetml.table+xml"/>
  <Override PartName="/xl/tables/table270.xml" ContentType="application/vnd.openxmlformats-officedocument.spreadsheetml.table+xml"/>
  <Override PartName="/xl/tables/table271.xml" ContentType="application/vnd.openxmlformats-officedocument.spreadsheetml.table+xml"/>
  <Override PartName="/xl/tables/table272.xml" ContentType="application/vnd.openxmlformats-officedocument.spreadsheetml.table+xml"/>
  <Override PartName="/xl/tables/table273.xml" ContentType="application/vnd.openxmlformats-officedocument.spreadsheetml.table+xml"/>
  <Override PartName="/xl/tables/table274.xml" ContentType="application/vnd.openxmlformats-officedocument.spreadsheetml.table+xml"/>
  <Override PartName="/xl/tables/table275.xml" ContentType="application/vnd.openxmlformats-officedocument.spreadsheetml.table+xml"/>
  <Override PartName="/xl/tables/table276.xml" ContentType="application/vnd.openxmlformats-officedocument.spreadsheetml.table+xml"/>
  <Override PartName="/xl/tables/table277.xml" ContentType="application/vnd.openxmlformats-officedocument.spreadsheetml.table+xml"/>
  <Override PartName="/xl/tables/table278.xml" ContentType="application/vnd.openxmlformats-officedocument.spreadsheetml.table+xml"/>
  <Override PartName="/xl/tables/table279.xml" ContentType="application/vnd.openxmlformats-officedocument.spreadsheetml.table+xml"/>
  <Override PartName="/xl/tables/table280.xml" ContentType="application/vnd.openxmlformats-officedocument.spreadsheetml.table+xml"/>
  <Override PartName="/xl/tables/table281.xml" ContentType="application/vnd.openxmlformats-officedocument.spreadsheetml.table+xml"/>
  <Override PartName="/xl/tables/table282.xml" ContentType="application/vnd.openxmlformats-officedocument.spreadsheetml.table+xml"/>
  <Override PartName="/xl/tables/table283.xml" ContentType="application/vnd.openxmlformats-officedocument.spreadsheetml.table+xml"/>
  <Override PartName="/xl/tables/table284.xml" ContentType="application/vnd.openxmlformats-officedocument.spreadsheetml.table+xml"/>
  <Override PartName="/xl/tables/table285.xml" ContentType="application/vnd.openxmlformats-officedocument.spreadsheetml.table+xml"/>
  <Override PartName="/xl/tables/table286.xml" ContentType="application/vnd.openxmlformats-officedocument.spreadsheetml.table+xml"/>
  <Override PartName="/xl/tables/table287.xml" ContentType="application/vnd.openxmlformats-officedocument.spreadsheetml.table+xml"/>
  <Override PartName="/xl/tables/table288.xml" ContentType="application/vnd.openxmlformats-officedocument.spreadsheetml.table+xml"/>
  <Override PartName="/xl/tables/table289.xml" ContentType="application/vnd.openxmlformats-officedocument.spreadsheetml.table+xml"/>
  <Override PartName="/xl/tables/table290.xml" ContentType="application/vnd.openxmlformats-officedocument.spreadsheetml.table+xml"/>
  <Override PartName="/xl/tables/table291.xml" ContentType="application/vnd.openxmlformats-officedocument.spreadsheetml.table+xml"/>
  <Override PartName="/xl/tables/table292.xml" ContentType="application/vnd.openxmlformats-officedocument.spreadsheetml.table+xml"/>
  <Override PartName="/xl/tables/table293.xml" ContentType="application/vnd.openxmlformats-officedocument.spreadsheetml.table+xml"/>
  <Override PartName="/xl/tables/table294.xml" ContentType="application/vnd.openxmlformats-officedocument.spreadsheetml.table+xml"/>
  <Override PartName="/xl/tables/table295.xml" ContentType="application/vnd.openxmlformats-officedocument.spreadsheetml.table+xml"/>
  <Override PartName="/xl/tables/table296.xml" ContentType="application/vnd.openxmlformats-officedocument.spreadsheetml.table+xml"/>
  <Override PartName="/xl/tables/table297.xml" ContentType="application/vnd.openxmlformats-officedocument.spreadsheetml.table+xml"/>
  <Override PartName="/xl/tables/table298.xml" ContentType="application/vnd.openxmlformats-officedocument.spreadsheetml.table+xml"/>
  <Override PartName="/xl/tables/table299.xml" ContentType="application/vnd.openxmlformats-officedocument.spreadsheetml.table+xml"/>
  <Override PartName="/xl/tables/table300.xml" ContentType="application/vnd.openxmlformats-officedocument.spreadsheetml.table+xml"/>
  <Override PartName="/xl/tables/table301.xml" ContentType="application/vnd.openxmlformats-officedocument.spreadsheetml.table+xml"/>
  <Override PartName="/xl/tables/table302.xml" ContentType="application/vnd.openxmlformats-officedocument.spreadsheetml.table+xml"/>
  <Override PartName="/xl/tables/table303.xml" ContentType="application/vnd.openxmlformats-officedocument.spreadsheetml.table+xml"/>
  <Override PartName="/xl/tables/table304.xml" ContentType="application/vnd.openxmlformats-officedocument.spreadsheetml.table+xml"/>
  <Override PartName="/xl/tables/table305.xml" ContentType="application/vnd.openxmlformats-officedocument.spreadsheetml.table+xml"/>
  <Override PartName="/xl/tables/table306.xml" ContentType="application/vnd.openxmlformats-officedocument.spreadsheetml.table+xml"/>
  <Override PartName="/xl/tables/table307.xml" ContentType="application/vnd.openxmlformats-officedocument.spreadsheetml.table+xml"/>
  <Override PartName="/xl/tables/table308.xml" ContentType="application/vnd.openxmlformats-officedocument.spreadsheetml.table+xml"/>
  <Override PartName="/xl/tables/table309.xml" ContentType="application/vnd.openxmlformats-officedocument.spreadsheetml.table+xml"/>
  <Override PartName="/xl/tables/table310.xml" ContentType="application/vnd.openxmlformats-officedocument.spreadsheetml.table+xml"/>
  <Override PartName="/xl/tables/table311.xml" ContentType="application/vnd.openxmlformats-officedocument.spreadsheetml.table+xml"/>
  <Override PartName="/xl/tables/table312.xml" ContentType="application/vnd.openxmlformats-officedocument.spreadsheetml.table+xml"/>
  <Override PartName="/xl/tables/table313.xml" ContentType="application/vnd.openxmlformats-officedocument.spreadsheetml.table+xml"/>
  <Override PartName="/xl/tables/table314.xml" ContentType="application/vnd.openxmlformats-officedocument.spreadsheetml.table+xml"/>
  <Override PartName="/xl/tables/table315.xml" ContentType="application/vnd.openxmlformats-officedocument.spreadsheetml.table+xml"/>
  <Override PartName="/xl/tables/table316.xml" ContentType="application/vnd.openxmlformats-officedocument.spreadsheetml.table+xml"/>
  <Override PartName="/xl/tables/table317.xml" ContentType="application/vnd.openxmlformats-officedocument.spreadsheetml.table+xml"/>
  <Override PartName="/xl/tables/table318.xml" ContentType="application/vnd.openxmlformats-officedocument.spreadsheetml.table+xml"/>
  <Override PartName="/xl/tables/table319.xml" ContentType="application/vnd.openxmlformats-officedocument.spreadsheetml.table+xml"/>
  <Override PartName="/xl/tables/table320.xml" ContentType="application/vnd.openxmlformats-officedocument.spreadsheetml.table+xml"/>
  <Override PartName="/xl/tables/table321.xml" ContentType="application/vnd.openxmlformats-officedocument.spreadsheetml.table+xml"/>
  <Override PartName="/xl/tables/table322.xml" ContentType="application/vnd.openxmlformats-officedocument.spreadsheetml.table+xml"/>
  <Override PartName="/xl/tables/table323.xml" ContentType="application/vnd.openxmlformats-officedocument.spreadsheetml.table+xml"/>
  <Override PartName="/xl/tables/table324.xml" ContentType="application/vnd.openxmlformats-officedocument.spreadsheetml.table+xml"/>
  <Override PartName="/xl/tables/table325.xml" ContentType="application/vnd.openxmlformats-officedocument.spreadsheetml.table+xml"/>
  <Override PartName="/xl/tables/table326.xml" ContentType="application/vnd.openxmlformats-officedocument.spreadsheetml.table+xml"/>
  <Override PartName="/xl/tables/table327.xml" ContentType="application/vnd.openxmlformats-officedocument.spreadsheetml.table+xml"/>
  <Override PartName="/xl/tables/table328.xml" ContentType="application/vnd.openxmlformats-officedocument.spreadsheetml.table+xml"/>
  <Override PartName="/xl/tables/table329.xml" ContentType="application/vnd.openxmlformats-officedocument.spreadsheetml.table+xml"/>
  <Override PartName="/xl/tables/table330.xml" ContentType="application/vnd.openxmlformats-officedocument.spreadsheetml.table+xml"/>
  <Override PartName="/xl/tables/table331.xml" ContentType="application/vnd.openxmlformats-officedocument.spreadsheetml.table+xml"/>
  <Override PartName="/xl/tables/table1.xml" ContentType="application/vnd.openxmlformats-officedocument.spreadsheetml.table+xml"/>
  <Override PartName="/xl/tables/table333.xml" ContentType="application/vnd.openxmlformats-officedocument.spreadsheetml.table+xml"/>
  <Override PartName="/xl/tables/table2.xml" ContentType="application/vnd.openxmlformats-officedocument.spreadsheetml.table+xml"/>
  <Override PartName="/xl/tables/table334.xml" ContentType="application/vnd.openxmlformats-officedocument.spreadsheetml.table+xml"/>
  <Override PartName="/xl/tables/table335.xml" ContentType="application/vnd.openxmlformats-officedocument.spreadsheetml.table+xml"/>
  <Override PartName="/xl/tables/table336.xml" ContentType="application/vnd.openxmlformats-officedocument.spreadsheetml.table+xml"/>
  <Override PartName="/xl/tables/table337.xml" ContentType="application/vnd.openxmlformats-officedocument.spreadsheetml.table+xml"/>
  <Override PartName="/xl/tables/table338.xml" ContentType="application/vnd.openxmlformats-officedocument.spreadsheetml.table+xml"/>
  <Override PartName="/xl/tables/table339.xml" ContentType="application/vnd.openxmlformats-officedocument.spreadsheetml.table+xml"/>
  <Override PartName="/xl/tables/table340.xml" ContentType="application/vnd.openxmlformats-officedocument.spreadsheetml.table+xml"/>
  <Override PartName="/xl/tables/table341.xml" ContentType="application/vnd.openxmlformats-officedocument.spreadsheetml.table+xml"/>
  <Override PartName="/xl/tables/table342.xml" ContentType="application/vnd.openxmlformats-officedocument.spreadsheetml.table+xml"/>
  <Override PartName="/xl/tables/table343.xml" ContentType="application/vnd.openxmlformats-officedocument.spreadsheetml.table+xml"/>
  <Override PartName="/xl/tables/table344.xml" ContentType="application/vnd.openxmlformats-officedocument.spreadsheetml.table+xml"/>
  <Override PartName="/xl/tables/table345.xml" ContentType="application/vnd.openxmlformats-officedocument.spreadsheetml.table+xml"/>
  <Override PartName="/xl/tables/table346.xml" ContentType="application/vnd.openxmlformats-officedocument.spreadsheetml.table+xml"/>
  <Override PartName="/xl/tables/table347.xml" ContentType="application/vnd.openxmlformats-officedocument.spreadsheetml.table+xml"/>
  <Override PartName="/xl/tables/table348.xml" ContentType="application/vnd.openxmlformats-officedocument.spreadsheetml.table+xml"/>
  <Override PartName="/xl/tables/table349.xml" ContentType="application/vnd.openxmlformats-officedocument.spreadsheetml.table+xml"/>
  <Override PartName="/xl/tables/table350.xml" ContentType="application/vnd.openxmlformats-officedocument.spreadsheetml.table+xml"/>
  <Override PartName="/xl/tables/table351.xml" ContentType="application/vnd.openxmlformats-officedocument.spreadsheetml.table+xml"/>
  <Override PartName="/xl/tables/table352.xml" ContentType="application/vnd.openxmlformats-officedocument.spreadsheetml.table+xml"/>
  <Override PartName="/xl/tables/table353.xml" ContentType="application/vnd.openxmlformats-officedocument.spreadsheetml.table+xml"/>
  <Override PartName="/xl/tables/table354.xml" ContentType="application/vnd.openxmlformats-officedocument.spreadsheetml.table+xml"/>
  <Override PartName="/xl/tables/table355.xml" ContentType="application/vnd.openxmlformats-officedocument.spreadsheetml.table+xml"/>
  <Override PartName="/xl/tables/table356.xml" ContentType="application/vnd.openxmlformats-officedocument.spreadsheetml.table+xml"/>
  <Override PartName="/xl/tables/table357.xml" ContentType="application/vnd.openxmlformats-officedocument.spreadsheetml.table+xml"/>
  <Override PartName="/xl/tables/table358.xml" ContentType="application/vnd.openxmlformats-officedocument.spreadsheetml.table+xml"/>
  <Override PartName="/xl/tables/table359.xml" ContentType="application/vnd.openxmlformats-officedocument.spreadsheetml.table+xml"/>
  <Override PartName="/xl/tables/table360.xml" ContentType="application/vnd.openxmlformats-officedocument.spreadsheetml.table+xml"/>
  <Override PartName="/xl/tables/table361.xml" ContentType="application/vnd.openxmlformats-officedocument.spreadsheetml.table+xml"/>
  <Override PartName="/xl/tables/table362.xml" ContentType="application/vnd.openxmlformats-officedocument.spreadsheetml.table+xml"/>
  <Override PartName="/xl/tables/table363.xml" ContentType="application/vnd.openxmlformats-officedocument.spreadsheetml.table+xml"/>
  <Override PartName="/xl/tables/table364.xml" ContentType="application/vnd.openxmlformats-officedocument.spreadsheetml.table+xml"/>
  <Override PartName="/xl/tables/table365.xml" ContentType="application/vnd.openxmlformats-officedocument.spreadsheetml.table+xml"/>
  <Override PartName="/xl/tables/table366.xml" ContentType="application/vnd.openxmlformats-officedocument.spreadsheetml.table+xml"/>
  <Override PartName="/xl/tables/table367.xml" ContentType="application/vnd.openxmlformats-officedocument.spreadsheetml.table+xml"/>
  <Override PartName="/xl/tables/table368.xml" ContentType="application/vnd.openxmlformats-officedocument.spreadsheetml.table+xml"/>
  <Override PartName="/xl/tables/table369.xml" ContentType="application/vnd.openxmlformats-officedocument.spreadsheetml.table+xml"/>
  <Override PartName="/xl/tables/table370.xml" ContentType="application/vnd.openxmlformats-officedocument.spreadsheetml.table+xml"/>
  <Override PartName="/xl/tables/table371.xml" ContentType="application/vnd.openxmlformats-officedocument.spreadsheetml.table+xml"/>
  <Override PartName="/xl/tables/table372.xml" ContentType="application/vnd.openxmlformats-officedocument.spreadsheetml.table+xml"/>
  <Override PartName="/xl/tables/table373.xml" ContentType="application/vnd.openxmlformats-officedocument.spreadsheetml.table+xml"/>
  <Override PartName="/xl/tables/table374.xml" ContentType="application/vnd.openxmlformats-officedocument.spreadsheetml.table+xml"/>
  <Override PartName="/xl/tables/table375.xml" ContentType="application/vnd.openxmlformats-officedocument.spreadsheetml.table+xml"/>
  <Override PartName="/xl/tables/table376.xml" ContentType="application/vnd.openxmlformats-officedocument.spreadsheetml.table+xml"/>
  <Override PartName="/xl/tables/table377.xml" ContentType="application/vnd.openxmlformats-officedocument.spreadsheetml.table+xml"/>
  <Override PartName="/xl/tables/table378.xml" ContentType="application/vnd.openxmlformats-officedocument.spreadsheetml.table+xml"/>
  <Override PartName="/xl/tables/table379.xml" ContentType="application/vnd.openxmlformats-officedocument.spreadsheetml.table+xml"/>
  <Override PartName="/xl/tables/table380.xml" ContentType="application/vnd.openxmlformats-officedocument.spreadsheetml.table+xml"/>
  <Override PartName="/xl/tables/table381.xml" ContentType="application/vnd.openxmlformats-officedocument.spreadsheetml.table+xml"/>
  <Override PartName="/xl/tables/table382.xml" ContentType="application/vnd.openxmlformats-officedocument.spreadsheetml.table+xml"/>
  <Override PartName="/xl/tables/table383.xml" ContentType="application/vnd.openxmlformats-officedocument.spreadsheetml.table+xml"/>
  <Override PartName="/xl/tables/table384.xml" ContentType="application/vnd.openxmlformats-officedocument.spreadsheetml.table+xml"/>
  <Override PartName="/xl/tables/table385.xml" ContentType="application/vnd.openxmlformats-officedocument.spreadsheetml.table+xml"/>
  <Override PartName="/xl/tables/table386.xml" ContentType="application/vnd.openxmlformats-officedocument.spreadsheetml.table+xml"/>
  <Override PartName="/xl/tables/table387.xml" ContentType="application/vnd.openxmlformats-officedocument.spreadsheetml.table+xml"/>
  <Override PartName="/xl/tables/table388.xml" ContentType="application/vnd.openxmlformats-officedocument.spreadsheetml.table+xml"/>
  <Override PartName="/xl/tables/table389.xml" ContentType="application/vnd.openxmlformats-officedocument.spreadsheetml.table+xml"/>
  <Override PartName="/xl/tables/table332.xml" ContentType="application/vnd.openxmlformats-officedocument.spreadsheetml.table+xml"/>
  <Override PartName="/xl/tables/table391.xml" ContentType="application/vnd.openxmlformats-officedocument.spreadsheetml.table+xml"/>
  <Override PartName="/xl/tables/table392.xml" ContentType="application/vnd.openxmlformats-officedocument.spreadsheetml.table+xml"/>
  <Override PartName="/xl/tables/table393.xml" ContentType="application/vnd.openxmlformats-officedocument.spreadsheetml.table+xml"/>
  <Override PartName="/xl/tables/table394.xml" ContentType="application/vnd.openxmlformats-officedocument.spreadsheetml.table+xml"/>
  <Override PartName="/xl/tables/table395.xml" ContentType="application/vnd.openxmlformats-officedocument.spreadsheetml.table+xml"/>
  <Override PartName="/xl/tables/table396.xml" ContentType="application/vnd.openxmlformats-officedocument.spreadsheetml.table+xml"/>
  <Override PartName="/xl/tables/table397.xml" ContentType="application/vnd.openxmlformats-officedocument.spreadsheetml.table+xml"/>
  <Override PartName="/xl/tables/table398.xml" ContentType="application/vnd.openxmlformats-officedocument.spreadsheetml.table+xml"/>
  <Override PartName="/xl/tables/table399.xml" ContentType="application/vnd.openxmlformats-officedocument.spreadsheetml.table+xml"/>
  <Override PartName="/xl/tables/table400.xml" ContentType="application/vnd.openxmlformats-officedocument.spreadsheetml.table+xml"/>
  <Override PartName="/xl/tables/table401.xml" ContentType="application/vnd.openxmlformats-officedocument.spreadsheetml.table+xml"/>
  <Override PartName="/xl/tables/table402.xml" ContentType="application/vnd.openxmlformats-officedocument.spreadsheetml.table+xml"/>
  <Override PartName="/xl/tables/table403.xml" ContentType="application/vnd.openxmlformats-officedocument.spreadsheetml.table+xml"/>
  <Override PartName="/xl/tables/table404.xml" ContentType="application/vnd.openxmlformats-officedocument.spreadsheetml.table+xml"/>
  <Override PartName="/xl/tables/table405.xml" ContentType="application/vnd.openxmlformats-officedocument.spreadsheetml.table+xml"/>
  <Override PartName="/xl/tables/table406.xml" ContentType="application/vnd.openxmlformats-officedocument.spreadsheetml.table+xml"/>
  <Override PartName="/xl/tables/table407.xml" ContentType="application/vnd.openxmlformats-officedocument.spreadsheetml.table+xml"/>
  <Override PartName="/xl/tables/table408.xml" ContentType="application/vnd.openxmlformats-officedocument.spreadsheetml.table+xml"/>
  <Override PartName="/xl/tables/table409.xml" ContentType="application/vnd.openxmlformats-officedocument.spreadsheetml.table+xml"/>
  <Override PartName="/xl/tables/table410.xml" ContentType="application/vnd.openxmlformats-officedocument.spreadsheetml.table+xml"/>
  <Override PartName="/xl/tables/table411.xml" ContentType="application/vnd.openxmlformats-officedocument.spreadsheetml.table+xml"/>
  <Override PartName="/xl/tables/table412.xml" ContentType="application/vnd.openxmlformats-officedocument.spreadsheetml.table+xml"/>
  <Override PartName="/xl/tables/table413.xml" ContentType="application/vnd.openxmlformats-officedocument.spreadsheetml.table+xml"/>
  <Override PartName="/xl/tables/table414.xml" ContentType="application/vnd.openxmlformats-officedocument.spreadsheetml.table+xml"/>
  <Override PartName="/xl/tables/table415.xml" ContentType="application/vnd.openxmlformats-officedocument.spreadsheetml.table+xml"/>
  <Override PartName="/xl/tables/table416.xml" ContentType="application/vnd.openxmlformats-officedocument.spreadsheetml.table+xml"/>
  <Override PartName="/xl/tables/table417.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390.xml" ContentType="application/vnd.openxmlformats-officedocument.spreadsheetml.table+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025"/>
  <workbookPr filterPrivacy="1"/>
  <xr:revisionPtr revIDLastSave="0" documentId="8_{2780D83D-BA54-4254-A359-55EF3A0B4119}" xr6:coauthVersionLast="47" xr6:coauthVersionMax="47" xr10:uidLastSave="{00000000-0000-0000-0000-000000000000}"/>
  <workbookProtection workbookAlgorithmName="SHA-512" workbookHashValue="Sbyh5djlzVBppSnDGn3QyWae94SdjB8Ey7M7SUVZmm/lzRdEG5nrjC8Q8qG62hqbCgPhROHRnjMqWQVEsozAyw==" workbookSaltValue="hpw4pZAdN+G13H6AVdEq6A==" workbookSpinCount="100000" lockStructure="1"/>
  <bookViews>
    <workbookView xWindow="-110" yWindow="-110" windowWidth="19420" windowHeight="10420" firstSheet="1" activeTab="3" xr2:uid="{FC41458C-7AF1-4A0D-990F-44B3392374C0}"/>
  </bookViews>
  <sheets>
    <sheet name="DatosGenerales" sheetId="8" r:id="rId1"/>
    <sheet name="ResumenPresupuestoPAI-TA ySTA" sheetId="9" r:id="rId2"/>
    <sheet name="ResumenPresupuestoPAI-AI" sheetId="14" r:id="rId3"/>
    <sheet name="ResumenIndicadoresPorAI" sheetId="17" r:id="rId4"/>
    <sheet name="datosCompletosv2" sheetId="15" r:id="rId5"/>
    <sheet name="Proyecto1" sheetId="19" r:id="rId6"/>
    <sheet name="Proyecto2" sheetId="20" r:id="rId7"/>
    <sheet name="Proyecto3" sheetId="21" r:id="rId8"/>
    <sheet name="Proyecto4" sheetId="30" r:id="rId9"/>
    <sheet name="Proyecto5" sheetId="31" r:id="rId10"/>
    <sheet name="Proyecto6" sheetId="32" r:id="rId11"/>
    <sheet name="Proyecto7" sheetId="33" r:id="rId12"/>
    <sheet name="Proyecto8" sheetId="34" r:id="rId13"/>
    <sheet name="Proyecto9" sheetId="35" r:id="rId14"/>
    <sheet name="Proyecto10" sheetId="36" r:id="rId15"/>
    <sheet name="ListaIndicadores" sheetId="6" state="hidden" r:id="rId16"/>
    <sheet name="Listas de valores2" sheetId="5" state="hidden" r:id="rId17"/>
  </sheets>
  <definedNames>
    <definedName name="_ftn1" localSheetId="2">'ResumenPresupuestoPAI-AI'!$A$48</definedName>
    <definedName name="_ftn2" localSheetId="2">'ResumenPresupuestoPAI-AI'!$A$49</definedName>
    <definedName name="_ftnref1" localSheetId="2">'ResumenPresupuestoPAI-AI'!$D$28</definedName>
    <definedName name="_ftnref2" localSheetId="2">'ResumenPresupuestoPAI-AI'!$D$29</definedName>
    <definedName name="TablaPresupuestosTI" localSheetId="4">#REF!</definedName>
    <definedName name="TablaPresupuestosTI" localSheetId="5">#REF!</definedName>
    <definedName name="TablaPresupuestosTI" localSheetId="14">#REF!</definedName>
    <definedName name="TablaPresupuestosTI" localSheetId="6">#REF!</definedName>
    <definedName name="TablaPresupuestosTI" localSheetId="7">#REF!</definedName>
    <definedName name="TablaPresupuestosTI" localSheetId="8">#REF!</definedName>
    <definedName name="TablaPresupuestosTI" localSheetId="9">#REF!</definedName>
    <definedName name="TablaPresupuestosTI" localSheetId="10">#REF!</definedName>
    <definedName name="TablaPresupuestosTI" localSheetId="11">#REF!</definedName>
    <definedName name="TablaPresupuestosTI" localSheetId="12">#REF!</definedName>
    <definedName name="TablaPresupuestosTI" localSheetId="13">#REF!</definedName>
    <definedName name="TablaPresupuestosTI">#REF!</definedName>
    <definedName name="TablaTiposAccion" localSheetId="4">#REF!</definedName>
    <definedName name="TablaTiposAccion" localSheetId="15">#REF!</definedName>
    <definedName name="TablaTiposAccion" localSheetId="5">#REF!</definedName>
    <definedName name="TablaTiposAccion" localSheetId="14">#REF!</definedName>
    <definedName name="TablaTiposAccion" localSheetId="6">#REF!</definedName>
    <definedName name="TablaTiposAccion" localSheetId="7">#REF!</definedName>
    <definedName name="TablaTiposAccion" localSheetId="8">#REF!</definedName>
    <definedName name="TablaTiposAccion" localSheetId="9">#REF!</definedName>
    <definedName name="TablaTiposAccion" localSheetId="10">#REF!</definedName>
    <definedName name="TablaTiposAccion" localSheetId="11">#REF!</definedName>
    <definedName name="TablaTiposAccion" localSheetId="12">#REF!</definedName>
    <definedName name="TablaTiposAccion" localSheetId="13">#REF!</definedName>
    <definedName name="TablaTiposAccion" localSheetId="2">#REF!</definedName>
    <definedName name="TablaTiposAccion">#REF!</definedName>
    <definedName name="TablaTiposAccion2">#REF!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405" i="36" l="1"/>
  <c r="I404" i="36"/>
  <c r="I396" i="36"/>
  <c r="I395" i="36"/>
  <c r="I387" i="36"/>
  <c r="I386" i="36"/>
  <c r="I378" i="36"/>
  <c r="I377" i="36"/>
  <c r="I365" i="36"/>
  <c r="I364" i="36"/>
  <c r="I356" i="36"/>
  <c r="I355" i="36"/>
  <c r="I347" i="36"/>
  <c r="I346" i="36"/>
  <c r="I334" i="36"/>
  <c r="I333" i="36"/>
  <c r="I325" i="36"/>
  <c r="I324" i="36"/>
  <c r="I316" i="36"/>
  <c r="I315" i="36"/>
  <c r="I305" i="36"/>
  <c r="I304" i="36"/>
  <c r="I296" i="36"/>
  <c r="I295" i="36"/>
  <c r="I287" i="36"/>
  <c r="I286" i="36"/>
  <c r="I278" i="36"/>
  <c r="I277" i="36"/>
  <c r="I269" i="36"/>
  <c r="I268" i="36"/>
  <c r="I258" i="36"/>
  <c r="I257" i="36"/>
  <c r="I249" i="36"/>
  <c r="I248" i="36"/>
  <c r="I240" i="36"/>
  <c r="I239" i="36"/>
  <c r="I231" i="36"/>
  <c r="I230" i="36"/>
  <c r="I222" i="36"/>
  <c r="I221" i="36"/>
  <c r="I211" i="36"/>
  <c r="I210" i="36"/>
  <c r="I202" i="36"/>
  <c r="I201" i="36"/>
  <c r="I193" i="36"/>
  <c r="I192" i="36"/>
  <c r="I182" i="36"/>
  <c r="I181" i="36"/>
  <c r="I173" i="36"/>
  <c r="I172" i="36"/>
  <c r="I164" i="36"/>
  <c r="I163" i="36"/>
  <c r="I155" i="36"/>
  <c r="I154" i="36"/>
  <c r="I146" i="36"/>
  <c r="I145" i="36"/>
  <c r="I135" i="36"/>
  <c r="I134" i="36"/>
  <c r="I126" i="36"/>
  <c r="I125" i="36"/>
  <c r="I117" i="36"/>
  <c r="I116" i="36"/>
  <c r="I108" i="36"/>
  <c r="I107" i="36"/>
  <c r="I99" i="36"/>
  <c r="I98" i="36"/>
  <c r="I90" i="36"/>
  <c r="I89" i="36"/>
  <c r="I81" i="36"/>
  <c r="I80" i="36"/>
  <c r="I70" i="36"/>
  <c r="I69" i="36"/>
  <c r="I61" i="36"/>
  <c r="I60" i="36"/>
  <c r="I48" i="36"/>
  <c r="I47" i="36"/>
  <c r="I39" i="36"/>
  <c r="I38" i="36"/>
  <c r="I28" i="36"/>
  <c r="I27" i="36"/>
  <c r="I19" i="36"/>
  <c r="I18" i="36"/>
  <c r="I405" i="35"/>
  <c r="I404" i="35"/>
  <c r="I396" i="35"/>
  <c r="I395" i="35"/>
  <c r="I387" i="35"/>
  <c r="I386" i="35"/>
  <c r="I378" i="35"/>
  <c r="I377" i="35"/>
  <c r="I365" i="35"/>
  <c r="I364" i="35"/>
  <c r="I356" i="35"/>
  <c r="I355" i="35"/>
  <c r="I347" i="35"/>
  <c r="I346" i="35"/>
  <c r="I334" i="35"/>
  <c r="I333" i="35"/>
  <c r="I325" i="35"/>
  <c r="I324" i="35"/>
  <c r="I316" i="35"/>
  <c r="I315" i="35"/>
  <c r="I305" i="35"/>
  <c r="I304" i="35"/>
  <c r="I296" i="35"/>
  <c r="I295" i="35"/>
  <c r="I287" i="35"/>
  <c r="I286" i="35"/>
  <c r="I278" i="35"/>
  <c r="I277" i="35"/>
  <c r="I269" i="35"/>
  <c r="I268" i="35"/>
  <c r="I258" i="35"/>
  <c r="I257" i="35"/>
  <c r="I249" i="35"/>
  <c r="I248" i="35"/>
  <c r="I240" i="35"/>
  <c r="I239" i="35"/>
  <c r="I231" i="35"/>
  <c r="I230" i="35"/>
  <c r="I222" i="35"/>
  <c r="I221" i="35"/>
  <c r="I211" i="35"/>
  <c r="I210" i="35"/>
  <c r="I202" i="35"/>
  <c r="I201" i="35"/>
  <c r="I193" i="35"/>
  <c r="I192" i="35"/>
  <c r="I182" i="35"/>
  <c r="I181" i="35"/>
  <c r="I173" i="35"/>
  <c r="I172" i="35"/>
  <c r="I164" i="35"/>
  <c r="I163" i="35"/>
  <c r="I155" i="35"/>
  <c r="I154" i="35"/>
  <c r="I146" i="35"/>
  <c r="I145" i="35"/>
  <c r="I135" i="35"/>
  <c r="I134" i="35"/>
  <c r="I126" i="35"/>
  <c r="I125" i="35"/>
  <c r="I117" i="35"/>
  <c r="I116" i="35"/>
  <c r="I108" i="35"/>
  <c r="I107" i="35"/>
  <c r="I99" i="35"/>
  <c r="I98" i="35"/>
  <c r="I90" i="35"/>
  <c r="I89" i="35"/>
  <c r="I81" i="35"/>
  <c r="I80" i="35"/>
  <c r="I70" i="35"/>
  <c r="I69" i="35"/>
  <c r="I61" i="35"/>
  <c r="I60" i="35"/>
  <c r="I48" i="35"/>
  <c r="I47" i="35"/>
  <c r="I39" i="35"/>
  <c r="I38" i="35"/>
  <c r="I28" i="35"/>
  <c r="I27" i="35"/>
  <c r="I19" i="35"/>
  <c r="I18" i="35"/>
  <c r="I405" i="34"/>
  <c r="I404" i="34"/>
  <c r="I396" i="34"/>
  <c r="I395" i="34"/>
  <c r="I387" i="34"/>
  <c r="I386" i="34"/>
  <c r="I378" i="34"/>
  <c r="I377" i="34"/>
  <c r="I365" i="34"/>
  <c r="I364" i="34"/>
  <c r="I356" i="34"/>
  <c r="I355" i="34"/>
  <c r="I347" i="34"/>
  <c r="I346" i="34"/>
  <c r="I334" i="34"/>
  <c r="I333" i="34"/>
  <c r="I325" i="34"/>
  <c r="I324" i="34"/>
  <c r="I316" i="34"/>
  <c r="I315" i="34"/>
  <c r="I305" i="34"/>
  <c r="I304" i="34"/>
  <c r="I296" i="34"/>
  <c r="I295" i="34"/>
  <c r="I287" i="34"/>
  <c r="I286" i="34"/>
  <c r="I278" i="34"/>
  <c r="I277" i="34"/>
  <c r="I269" i="34"/>
  <c r="I268" i="34"/>
  <c r="I258" i="34"/>
  <c r="I257" i="34"/>
  <c r="I249" i="34"/>
  <c r="I248" i="34"/>
  <c r="I240" i="34"/>
  <c r="I239" i="34"/>
  <c r="I231" i="34"/>
  <c r="I230" i="34"/>
  <c r="I222" i="34"/>
  <c r="I221" i="34"/>
  <c r="I211" i="34"/>
  <c r="I210" i="34"/>
  <c r="I202" i="34"/>
  <c r="I201" i="34"/>
  <c r="I193" i="34"/>
  <c r="I192" i="34"/>
  <c r="I182" i="34"/>
  <c r="I181" i="34"/>
  <c r="I173" i="34"/>
  <c r="I172" i="34"/>
  <c r="I164" i="34"/>
  <c r="I163" i="34"/>
  <c r="I155" i="34"/>
  <c r="I154" i="34"/>
  <c r="I146" i="34"/>
  <c r="I145" i="34"/>
  <c r="I135" i="34"/>
  <c r="I134" i="34"/>
  <c r="I126" i="34"/>
  <c r="I125" i="34"/>
  <c r="I117" i="34"/>
  <c r="I116" i="34"/>
  <c r="I108" i="34"/>
  <c r="I107" i="34"/>
  <c r="I99" i="34"/>
  <c r="I98" i="34"/>
  <c r="I90" i="34"/>
  <c r="I89" i="34"/>
  <c r="I81" i="34"/>
  <c r="I80" i="34"/>
  <c r="I70" i="34"/>
  <c r="I69" i="34"/>
  <c r="I61" i="34"/>
  <c r="I60" i="34"/>
  <c r="I48" i="34"/>
  <c r="I47" i="34"/>
  <c r="I39" i="34"/>
  <c r="I38" i="34"/>
  <c r="I28" i="34"/>
  <c r="I27" i="34"/>
  <c r="I19" i="34"/>
  <c r="I18" i="34"/>
  <c r="I405" i="33"/>
  <c r="I404" i="33"/>
  <c r="I396" i="33"/>
  <c r="I395" i="33"/>
  <c r="I387" i="33"/>
  <c r="I386" i="33"/>
  <c r="I378" i="33"/>
  <c r="I377" i="33"/>
  <c r="I365" i="33"/>
  <c r="I364" i="33"/>
  <c r="I356" i="33"/>
  <c r="I355" i="33"/>
  <c r="I347" i="33"/>
  <c r="I346" i="33"/>
  <c r="I334" i="33"/>
  <c r="I333" i="33"/>
  <c r="I325" i="33"/>
  <c r="I324" i="33"/>
  <c r="I316" i="33"/>
  <c r="I315" i="33"/>
  <c r="I305" i="33"/>
  <c r="I304" i="33"/>
  <c r="I296" i="33"/>
  <c r="I295" i="33"/>
  <c r="I287" i="33"/>
  <c r="I286" i="33"/>
  <c r="I278" i="33"/>
  <c r="I277" i="33"/>
  <c r="I269" i="33"/>
  <c r="I268" i="33"/>
  <c r="I258" i="33"/>
  <c r="I257" i="33"/>
  <c r="I249" i="33"/>
  <c r="I248" i="33"/>
  <c r="I240" i="33"/>
  <c r="I239" i="33"/>
  <c r="I231" i="33"/>
  <c r="I230" i="33"/>
  <c r="I222" i="33"/>
  <c r="I221" i="33"/>
  <c r="I211" i="33"/>
  <c r="I210" i="33"/>
  <c r="I202" i="33"/>
  <c r="I201" i="33"/>
  <c r="I193" i="33"/>
  <c r="I192" i="33"/>
  <c r="I182" i="33"/>
  <c r="I181" i="33"/>
  <c r="I173" i="33"/>
  <c r="I172" i="33"/>
  <c r="I164" i="33"/>
  <c r="I163" i="33"/>
  <c r="I155" i="33"/>
  <c r="I154" i="33"/>
  <c r="I146" i="33"/>
  <c r="I145" i="33"/>
  <c r="I135" i="33"/>
  <c r="I134" i="33"/>
  <c r="I126" i="33"/>
  <c r="I125" i="33"/>
  <c r="I117" i="33"/>
  <c r="I116" i="33"/>
  <c r="I108" i="33"/>
  <c r="I107" i="33"/>
  <c r="I99" i="33"/>
  <c r="I98" i="33"/>
  <c r="I90" i="33"/>
  <c r="I89" i="33"/>
  <c r="I81" i="33"/>
  <c r="I80" i="33"/>
  <c r="I70" i="33"/>
  <c r="I69" i="33"/>
  <c r="I61" i="33"/>
  <c r="I60" i="33"/>
  <c r="I48" i="33"/>
  <c r="I47" i="33"/>
  <c r="I39" i="33"/>
  <c r="I38" i="33"/>
  <c r="I28" i="33"/>
  <c r="I27" i="33"/>
  <c r="I19" i="33"/>
  <c r="I18" i="33"/>
  <c r="I405" i="32"/>
  <c r="I404" i="32"/>
  <c r="I396" i="32"/>
  <c r="I395" i="32"/>
  <c r="I387" i="32"/>
  <c r="I386" i="32"/>
  <c r="I378" i="32"/>
  <c r="I377" i="32"/>
  <c r="I365" i="32"/>
  <c r="I364" i="32"/>
  <c r="I356" i="32"/>
  <c r="I355" i="32"/>
  <c r="I347" i="32"/>
  <c r="I346" i="32"/>
  <c r="I334" i="32"/>
  <c r="I333" i="32"/>
  <c r="I325" i="32"/>
  <c r="I324" i="32"/>
  <c r="I316" i="32"/>
  <c r="I315" i="32"/>
  <c r="I305" i="32"/>
  <c r="I304" i="32"/>
  <c r="I296" i="32"/>
  <c r="I295" i="32"/>
  <c r="I287" i="32"/>
  <c r="I286" i="32"/>
  <c r="I278" i="32"/>
  <c r="I277" i="32"/>
  <c r="I269" i="32"/>
  <c r="I268" i="32"/>
  <c r="I258" i="32"/>
  <c r="I257" i="32"/>
  <c r="I249" i="32"/>
  <c r="I248" i="32"/>
  <c r="I240" i="32"/>
  <c r="I239" i="32"/>
  <c r="I231" i="32"/>
  <c r="I230" i="32"/>
  <c r="I222" i="32"/>
  <c r="I221" i="32"/>
  <c r="I211" i="32"/>
  <c r="I210" i="32"/>
  <c r="I202" i="32"/>
  <c r="I201" i="32"/>
  <c r="I193" i="32"/>
  <c r="I192" i="32"/>
  <c r="I182" i="32"/>
  <c r="I181" i="32"/>
  <c r="I173" i="32"/>
  <c r="I172" i="32"/>
  <c r="I164" i="32"/>
  <c r="I163" i="32"/>
  <c r="I155" i="32"/>
  <c r="I154" i="32"/>
  <c r="I146" i="32"/>
  <c r="I145" i="32"/>
  <c r="I135" i="32"/>
  <c r="I134" i="32"/>
  <c r="I126" i="32"/>
  <c r="I125" i="32"/>
  <c r="I117" i="32"/>
  <c r="I116" i="32"/>
  <c r="I108" i="32"/>
  <c r="I107" i="32"/>
  <c r="I99" i="32"/>
  <c r="I98" i="32"/>
  <c r="I90" i="32"/>
  <c r="I89" i="32"/>
  <c r="I81" i="32"/>
  <c r="I80" i="32"/>
  <c r="I70" i="32"/>
  <c r="I69" i="32"/>
  <c r="I61" i="32"/>
  <c r="I60" i="32"/>
  <c r="I48" i="32"/>
  <c r="I47" i="32"/>
  <c r="I39" i="32"/>
  <c r="I38" i="32"/>
  <c r="I28" i="32"/>
  <c r="I27" i="32"/>
  <c r="I19" i="32"/>
  <c r="I18" i="32"/>
  <c r="I405" i="31"/>
  <c r="I404" i="31"/>
  <c r="I396" i="31"/>
  <c r="I395" i="31"/>
  <c r="I387" i="31"/>
  <c r="I386" i="31"/>
  <c r="I378" i="31"/>
  <c r="I377" i="31"/>
  <c r="I365" i="31"/>
  <c r="I364" i="31"/>
  <c r="I356" i="31"/>
  <c r="I355" i="31"/>
  <c r="I347" i="31"/>
  <c r="I346" i="31"/>
  <c r="I334" i="31"/>
  <c r="I333" i="31"/>
  <c r="I325" i="31"/>
  <c r="I324" i="31"/>
  <c r="I316" i="31"/>
  <c r="I315" i="31"/>
  <c r="I305" i="31"/>
  <c r="I304" i="31"/>
  <c r="I296" i="31"/>
  <c r="I295" i="31"/>
  <c r="I287" i="31"/>
  <c r="I286" i="31"/>
  <c r="I278" i="31"/>
  <c r="I277" i="31"/>
  <c r="I269" i="31"/>
  <c r="I268" i="31"/>
  <c r="I258" i="31"/>
  <c r="I257" i="31"/>
  <c r="I249" i="31"/>
  <c r="I248" i="31"/>
  <c r="I240" i="31"/>
  <c r="I239" i="31"/>
  <c r="I231" i="31"/>
  <c r="I230" i="31"/>
  <c r="I222" i="31"/>
  <c r="I221" i="31"/>
  <c r="I211" i="31"/>
  <c r="I210" i="31"/>
  <c r="I202" i="31"/>
  <c r="I201" i="31"/>
  <c r="I193" i="31"/>
  <c r="I192" i="31"/>
  <c r="I182" i="31"/>
  <c r="I181" i="31"/>
  <c r="I173" i="31"/>
  <c r="I172" i="31"/>
  <c r="I164" i="31"/>
  <c r="I163" i="31"/>
  <c r="I155" i="31"/>
  <c r="I154" i="31"/>
  <c r="I146" i="31"/>
  <c r="I145" i="31"/>
  <c r="I135" i="31"/>
  <c r="I134" i="31"/>
  <c r="I126" i="31"/>
  <c r="I125" i="31"/>
  <c r="I117" i="31"/>
  <c r="I116" i="31"/>
  <c r="I108" i="31"/>
  <c r="I107" i="31"/>
  <c r="I99" i="31"/>
  <c r="I98" i="31"/>
  <c r="I90" i="31"/>
  <c r="I89" i="31"/>
  <c r="I81" i="31"/>
  <c r="I80" i="31"/>
  <c r="I70" i="31"/>
  <c r="I69" i="31"/>
  <c r="I61" i="31"/>
  <c r="I60" i="31"/>
  <c r="I48" i="31"/>
  <c r="I47" i="31"/>
  <c r="I39" i="31"/>
  <c r="I38" i="31"/>
  <c r="I28" i="31"/>
  <c r="I27" i="31"/>
  <c r="I19" i="31"/>
  <c r="I18" i="31"/>
  <c r="I39" i="30"/>
  <c r="I38" i="30"/>
  <c r="I28" i="30"/>
  <c r="I27" i="30"/>
  <c r="I405" i="30"/>
  <c r="I404" i="30"/>
  <c r="I396" i="30"/>
  <c r="I395" i="30"/>
  <c r="I387" i="30"/>
  <c r="I386" i="30"/>
  <c r="I378" i="30"/>
  <c r="I377" i="30"/>
  <c r="I365" i="30"/>
  <c r="I364" i="30"/>
  <c r="I356" i="30"/>
  <c r="I355" i="30"/>
  <c r="I347" i="30"/>
  <c r="I346" i="30"/>
  <c r="I334" i="30"/>
  <c r="I333" i="30"/>
  <c r="I325" i="30"/>
  <c r="I324" i="30"/>
  <c r="I316" i="30"/>
  <c r="I315" i="30"/>
  <c r="I305" i="30"/>
  <c r="I304" i="30"/>
  <c r="I296" i="30"/>
  <c r="I295" i="30"/>
  <c r="I287" i="30"/>
  <c r="I286" i="30"/>
  <c r="I278" i="30"/>
  <c r="I277" i="30"/>
  <c r="I269" i="30"/>
  <c r="I268" i="30"/>
  <c r="I258" i="30"/>
  <c r="I257" i="30"/>
  <c r="I249" i="30"/>
  <c r="I248" i="30"/>
  <c r="I240" i="30"/>
  <c r="I239" i="30"/>
  <c r="I231" i="30"/>
  <c r="I230" i="30"/>
  <c r="I222" i="30"/>
  <c r="I221" i="30"/>
  <c r="I211" i="30"/>
  <c r="I210" i="30"/>
  <c r="I202" i="30"/>
  <c r="I201" i="30"/>
  <c r="I193" i="30"/>
  <c r="I192" i="30"/>
  <c r="I182" i="30"/>
  <c r="I181" i="30"/>
  <c r="I173" i="30"/>
  <c r="I172" i="30"/>
  <c r="I164" i="30"/>
  <c r="I163" i="30"/>
  <c r="I155" i="30"/>
  <c r="I154" i="30"/>
  <c r="I146" i="30"/>
  <c r="I145" i="30"/>
  <c r="I135" i="30"/>
  <c r="I134" i="30"/>
  <c r="I126" i="30"/>
  <c r="I125" i="30"/>
  <c r="I117" i="30"/>
  <c r="I116" i="30"/>
  <c r="I108" i="30"/>
  <c r="I107" i="30"/>
  <c r="I99" i="30"/>
  <c r="I98" i="30"/>
  <c r="I90" i="30"/>
  <c r="I89" i="30"/>
  <c r="I81" i="30"/>
  <c r="I80" i="30"/>
  <c r="I70" i="30"/>
  <c r="I69" i="30"/>
  <c r="I61" i="30"/>
  <c r="I60" i="30"/>
  <c r="I48" i="30"/>
  <c r="I47" i="30"/>
  <c r="I19" i="30"/>
  <c r="I18" i="30"/>
  <c r="F400" i="36"/>
  <c r="F391" i="36"/>
  <c r="F382" i="36"/>
  <c r="F373" i="36"/>
  <c r="F360" i="36"/>
  <c r="F351" i="36"/>
  <c r="F342" i="36"/>
  <c r="F329" i="36"/>
  <c r="F320" i="36"/>
  <c r="F311" i="36"/>
  <c r="F300" i="36"/>
  <c r="F291" i="36"/>
  <c r="F282" i="36"/>
  <c r="F273" i="36"/>
  <c r="F264" i="36"/>
  <c r="F253" i="36"/>
  <c r="F244" i="36"/>
  <c r="F235" i="36"/>
  <c r="F226" i="36"/>
  <c r="F217" i="36"/>
  <c r="F206" i="36"/>
  <c r="F197" i="36"/>
  <c r="F188" i="36"/>
  <c r="F177" i="36"/>
  <c r="F168" i="36"/>
  <c r="F159" i="36"/>
  <c r="F150" i="36"/>
  <c r="F141" i="36"/>
  <c r="F130" i="36"/>
  <c r="F121" i="36"/>
  <c r="F112" i="36"/>
  <c r="F103" i="36"/>
  <c r="F94" i="36"/>
  <c r="F85" i="36"/>
  <c r="F76" i="36"/>
  <c r="F65" i="36"/>
  <c r="F56" i="36"/>
  <c r="F43" i="36"/>
  <c r="F34" i="36"/>
  <c r="F23" i="36"/>
  <c r="F14" i="36"/>
  <c r="F400" i="35"/>
  <c r="F391" i="35"/>
  <c r="F382" i="35"/>
  <c r="F373" i="35"/>
  <c r="F360" i="35"/>
  <c r="F351" i="35"/>
  <c r="F342" i="35"/>
  <c r="F329" i="35"/>
  <c r="F320" i="35"/>
  <c r="F311" i="35"/>
  <c r="F300" i="35"/>
  <c r="F291" i="35"/>
  <c r="F282" i="35"/>
  <c r="F273" i="35"/>
  <c r="F264" i="35"/>
  <c r="F253" i="35"/>
  <c r="F244" i="35"/>
  <c r="F235" i="35"/>
  <c r="F226" i="35"/>
  <c r="F217" i="35"/>
  <c r="F206" i="35"/>
  <c r="F197" i="35"/>
  <c r="F188" i="35"/>
  <c r="F177" i="35"/>
  <c r="F168" i="35"/>
  <c r="F159" i="35"/>
  <c r="F150" i="35"/>
  <c r="F141" i="35"/>
  <c r="F130" i="35"/>
  <c r="F121" i="35"/>
  <c r="F112" i="35"/>
  <c r="F103" i="35"/>
  <c r="F94" i="35"/>
  <c r="F85" i="35"/>
  <c r="F76" i="35"/>
  <c r="F65" i="35"/>
  <c r="F56" i="35"/>
  <c r="F43" i="35"/>
  <c r="F34" i="35"/>
  <c r="F23" i="35"/>
  <c r="F14" i="35"/>
  <c r="F400" i="34"/>
  <c r="F391" i="34"/>
  <c r="F382" i="34"/>
  <c r="F373" i="34"/>
  <c r="F360" i="34"/>
  <c r="F351" i="34"/>
  <c r="F342" i="34"/>
  <c r="F329" i="34"/>
  <c r="F320" i="34"/>
  <c r="F311" i="34"/>
  <c r="F300" i="34"/>
  <c r="F291" i="34"/>
  <c r="F282" i="34"/>
  <c r="F273" i="34"/>
  <c r="F264" i="34"/>
  <c r="F253" i="34"/>
  <c r="F244" i="34"/>
  <c r="F235" i="34"/>
  <c r="F226" i="34"/>
  <c r="F217" i="34"/>
  <c r="F206" i="34"/>
  <c r="F197" i="34"/>
  <c r="F188" i="34"/>
  <c r="F177" i="34"/>
  <c r="F168" i="34"/>
  <c r="F159" i="34"/>
  <c r="F150" i="34"/>
  <c r="F141" i="34"/>
  <c r="F130" i="34"/>
  <c r="F121" i="34"/>
  <c r="F112" i="34"/>
  <c r="F103" i="34"/>
  <c r="F94" i="34"/>
  <c r="F85" i="34"/>
  <c r="F76" i="34"/>
  <c r="F65" i="34"/>
  <c r="F56" i="34"/>
  <c r="F43" i="34"/>
  <c r="F34" i="34"/>
  <c r="F23" i="34"/>
  <c r="F14" i="34"/>
  <c r="F400" i="33"/>
  <c r="F391" i="33"/>
  <c r="F382" i="33"/>
  <c r="F373" i="33"/>
  <c r="F360" i="33"/>
  <c r="F351" i="33"/>
  <c r="F342" i="33"/>
  <c r="F329" i="33"/>
  <c r="F320" i="33"/>
  <c r="F311" i="33"/>
  <c r="F300" i="33"/>
  <c r="F291" i="33"/>
  <c r="F282" i="33"/>
  <c r="F273" i="33"/>
  <c r="F264" i="33"/>
  <c r="F253" i="33"/>
  <c r="F244" i="33"/>
  <c r="F235" i="33"/>
  <c r="F226" i="33"/>
  <c r="F217" i="33"/>
  <c r="F206" i="33"/>
  <c r="F197" i="33"/>
  <c r="F188" i="33"/>
  <c r="F177" i="33"/>
  <c r="F168" i="33"/>
  <c r="F159" i="33"/>
  <c r="F150" i="33"/>
  <c r="F141" i="33"/>
  <c r="F130" i="33"/>
  <c r="F121" i="33"/>
  <c r="F112" i="33"/>
  <c r="F103" i="33"/>
  <c r="F94" i="33"/>
  <c r="F85" i="33"/>
  <c r="F76" i="33"/>
  <c r="F65" i="33"/>
  <c r="F56" i="33"/>
  <c r="F43" i="33"/>
  <c r="F34" i="33"/>
  <c r="F23" i="33"/>
  <c r="F14" i="33"/>
  <c r="F400" i="32"/>
  <c r="F391" i="32"/>
  <c r="F382" i="32"/>
  <c r="F373" i="32"/>
  <c r="F360" i="32"/>
  <c r="F351" i="32"/>
  <c r="F342" i="32"/>
  <c r="F329" i="32"/>
  <c r="F320" i="32"/>
  <c r="F311" i="32"/>
  <c r="F300" i="32"/>
  <c r="F291" i="32"/>
  <c r="F282" i="32"/>
  <c r="F273" i="32"/>
  <c r="F264" i="32"/>
  <c r="F253" i="32"/>
  <c r="F244" i="32"/>
  <c r="F235" i="32"/>
  <c r="F226" i="32"/>
  <c r="F217" i="32"/>
  <c r="F206" i="32"/>
  <c r="F197" i="32"/>
  <c r="F188" i="32"/>
  <c r="F177" i="32"/>
  <c r="F168" i="32"/>
  <c r="F159" i="32"/>
  <c r="F150" i="32"/>
  <c r="F141" i="32"/>
  <c r="F130" i="32"/>
  <c r="F121" i="32"/>
  <c r="F112" i="32"/>
  <c r="F103" i="32"/>
  <c r="F94" i="32"/>
  <c r="F85" i="32"/>
  <c r="F76" i="32"/>
  <c r="F65" i="32"/>
  <c r="F56" i="32"/>
  <c r="F43" i="32"/>
  <c r="F34" i="32"/>
  <c r="F23" i="32"/>
  <c r="F14" i="32"/>
  <c r="F400" i="31"/>
  <c r="F391" i="31"/>
  <c r="F382" i="31"/>
  <c r="F373" i="31"/>
  <c r="F360" i="31"/>
  <c r="F351" i="31"/>
  <c r="F342" i="31"/>
  <c r="F329" i="31"/>
  <c r="F320" i="31"/>
  <c r="F311" i="31"/>
  <c r="F300" i="31"/>
  <c r="F291" i="31"/>
  <c r="F282" i="31"/>
  <c r="F273" i="31"/>
  <c r="F264" i="31"/>
  <c r="F253" i="31"/>
  <c r="F244" i="31"/>
  <c r="F235" i="31"/>
  <c r="F226" i="31"/>
  <c r="F217" i="31"/>
  <c r="F206" i="31"/>
  <c r="F197" i="31"/>
  <c r="F188" i="31"/>
  <c r="F177" i="31"/>
  <c r="F168" i="31"/>
  <c r="F159" i="31"/>
  <c r="F150" i="31"/>
  <c r="F141" i="31"/>
  <c r="F130" i="31"/>
  <c r="F121" i="31"/>
  <c r="F112" i="31"/>
  <c r="F103" i="31"/>
  <c r="F94" i="31"/>
  <c r="F85" i="31"/>
  <c r="F76" i="31"/>
  <c r="F65" i="31"/>
  <c r="F56" i="31"/>
  <c r="F43" i="31"/>
  <c r="F34" i="31"/>
  <c r="F23" i="31"/>
  <c r="F14" i="31"/>
  <c r="F400" i="30"/>
  <c r="F391" i="30"/>
  <c r="F382" i="30"/>
  <c r="F373" i="30"/>
  <c r="F360" i="30"/>
  <c r="F351" i="30"/>
  <c r="F342" i="30"/>
  <c r="F329" i="30"/>
  <c r="F320" i="30"/>
  <c r="F311" i="30"/>
  <c r="F300" i="30"/>
  <c r="F291" i="30"/>
  <c r="F282" i="30"/>
  <c r="F273" i="30"/>
  <c r="F264" i="30"/>
  <c r="F253" i="30"/>
  <c r="F244" i="30"/>
  <c r="F235" i="30"/>
  <c r="F226" i="30"/>
  <c r="F217" i="30"/>
  <c r="F206" i="30"/>
  <c r="F197" i="30"/>
  <c r="F188" i="30"/>
  <c r="F177" i="30"/>
  <c r="F168" i="30"/>
  <c r="F159" i="30"/>
  <c r="F150" i="30"/>
  <c r="F141" i="30"/>
  <c r="F130" i="30"/>
  <c r="F121" i="30"/>
  <c r="F112" i="30"/>
  <c r="F103" i="30"/>
  <c r="F94" i="30"/>
  <c r="F85" i="30"/>
  <c r="F76" i="30"/>
  <c r="F65" i="30"/>
  <c r="F56" i="30"/>
  <c r="F43" i="30"/>
  <c r="F34" i="30"/>
  <c r="F23" i="30"/>
  <c r="F14" i="30"/>
  <c r="I405" i="21"/>
  <c r="I404" i="21"/>
  <c r="I396" i="21"/>
  <c r="I395" i="21"/>
  <c r="I387" i="21"/>
  <c r="I386" i="21"/>
  <c r="I378" i="21"/>
  <c r="I377" i="21"/>
  <c r="I365" i="21"/>
  <c r="I364" i="21"/>
  <c r="I356" i="21"/>
  <c r="I355" i="21"/>
  <c r="I347" i="21"/>
  <c r="I346" i="21"/>
  <c r="I334" i="21"/>
  <c r="I333" i="21"/>
  <c r="I325" i="21"/>
  <c r="I324" i="21"/>
  <c r="I316" i="21"/>
  <c r="I315" i="21"/>
  <c r="I305" i="21"/>
  <c r="I304" i="21"/>
  <c r="I296" i="21"/>
  <c r="I295" i="21"/>
  <c r="I287" i="21"/>
  <c r="I286" i="21"/>
  <c r="I278" i="21"/>
  <c r="I277" i="21"/>
  <c r="I269" i="21"/>
  <c r="I268" i="21"/>
  <c r="I258" i="21"/>
  <c r="I257" i="21"/>
  <c r="I249" i="21"/>
  <c r="I248" i="21"/>
  <c r="I240" i="21"/>
  <c r="I239" i="21"/>
  <c r="I231" i="21"/>
  <c r="I230" i="21"/>
  <c r="I222" i="21"/>
  <c r="I221" i="21"/>
  <c r="I211" i="21"/>
  <c r="I210" i="21"/>
  <c r="I202" i="21"/>
  <c r="I201" i="21"/>
  <c r="I193" i="21"/>
  <c r="I192" i="21"/>
  <c r="I182" i="21"/>
  <c r="I181" i="21"/>
  <c r="I173" i="21"/>
  <c r="I172" i="21"/>
  <c r="I164" i="21"/>
  <c r="I163" i="21"/>
  <c r="I155" i="21"/>
  <c r="I154" i="21"/>
  <c r="I146" i="21"/>
  <c r="I145" i="21"/>
  <c r="I135" i="21"/>
  <c r="I134" i="21"/>
  <c r="I126" i="21"/>
  <c r="I125" i="21"/>
  <c r="I117" i="21"/>
  <c r="I116" i="21"/>
  <c r="I108" i="21"/>
  <c r="I107" i="21"/>
  <c r="I99" i="21"/>
  <c r="I98" i="21"/>
  <c r="I90" i="21"/>
  <c r="I89" i="21"/>
  <c r="I81" i="21"/>
  <c r="I80" i="21"/>
  <c r="I70" i="21"/>
  <c r="I69" i="21"/>
  <c r="I61" i="21"/>
  <c r="I60" i="21"/>
  <c r="I48" i="21"/>
  <c r="I47" i="21"/>
  <c r="I39" i="21"/>
  <c r="I38" i="21"/>
  <c r="I28" i="21"/>
  <c r="I27" i="21"/>
  <c r="I19" i="21"/>
  <c r="I18" i="21"/>
  <c r="F400" i="21"/>
  <c r="F391" i="21"/>
  <c r="F382" i="21"/>
  <c r="F373" i="21"/>
  <c r="F360" i="21"/>
  <c r="F351" i="21"/>
  <c r="F342" i="21"/>
  <c r="F329" i="21"/>
  <c r="F320" i="21"/>
  <c r="F311" i="21"/>
  <c r="F300" i="21"/>
  <c r="F291" i="21"/>
  <c r="F282" i="21"/>
  <c r="F273" i="21"/>
  <c r="F264" i="21"/>
  <c r="F253" i="21"/>
  <c r="F244" i="21"/>
  <c r="F235" i="21"/>
  <c r="F226" i="21"/>
  <c r="F217" i="21"/>
  <c r="F206" i="21"/>
  <c r="F197" i="21"/>
  <c r="F188" i="21"/>
  <c r="F177" i="21"/>
  <c r="F168" i="21"/>
  <c r="F159" i="21"/>
  <c r="F150" i="21"/>
  <c r="F141" i="21"/>
  <c r="F130" i="21"/>
  <c r="F121" i="21"/>
  <c r="F112" i="21"/>
  <c r="F103" i="21"/>
  <c r="F94" i="21"/>
  <c r="F85" i="21"/>
  <c r="F76" i="21"/>
  <c r="F65" i="21"/>
  <c r="F56" i="21"/>
  <c r="F43" i="21"/>
  <c r="F34" i="21"/>
  <c r="F23" i="21"/>
  <c r="F14" i="21"/>
  <c r="I405" i="20"/>
  <c r="I404" i="20"/>
  <c r="I396" i="20"/>
  <c r="I395" i="20"/>
  <c r="I387" i="20"/>
  <c r="I386" i="20"/>
  <c r="I378" i="20"/>
  <c r="I377" i="20"/>
  <c r="I365" i="20"/>
  <c r="I364" i="20"/>
  <c r="I356" i="20"/>
  <c r="I355" i="20"/>
  <c r="I347" i="20"/>
  <c r="I346" i="20"/>
  <c r="I334" i="20"/>
  <c r="I333" i="20"/>
  <c r="I325" i="20"/>
  <c r="I324" i="20"/>
  <c r="I316" i="20"/>
  <c r="I315" i="20"/>
  <c r="I305" i="20"/>
  <c r="I304" i="20"/>
  <c r="I296" i="20"/>
  <c r="I295" i="20"/>
  <c r="I287" i="20"/>
  <c r="I286" i="20"/>
  <c r="I278" i="20"/>
  <c r="I277" i="20"/>
  <c r="I269" i="20"/>
  <c r="I268" i="20"/>
  <c r="I258" i="20"/>
  <c r="I257" i="20"/>
  <c r="I249" i="20"/>
  <c r="I248" i="20"/>
  <c r="I240" i="20"/>
  <c r="I239" i="20"/>
  <c r="I231" i="20"/>
  <c r="I230" i="20"/>
  <c r="I222" i="20"/>
  <c r="I221" i="20"/>
  <c r="I211" i="20"/>
  <c r="I210" i="20"/>
  <c r="I202" i="20"/>
  <c r="I201" i="20"/>
  <c r="I193" i="20"/>
  <c r="I192" i="20"/>
  <c r="I182" i="20"/>
  <c r="I181" i="20"/>
  <c r="I173" i="20"/>
  <c r="I172" i="20"/>
  <c r="I164" i="20"/>
  <c r="I163" i="20"/>
  <c r="I155" i="20"/>
  <c r="I154" i="20"/>
  <c r="I146" i="20"/>
  <c r="I145" i="20"/>
  <c r="I135" i="20"/>
  <c r="I134" i="20"/>
  <c r="I126" i="20"/>
  <c r="I125" i="20"/>
  <c r="I117" i="20"/>
  <c r="I116" i="20"/>
  <c r="I108" i="20"/>
  <c r="I107" i="20"/>
  <c r="I99" i="20"/>
  <c r="I98" i="20"/>
  <c r="I90" i="20"/>
  <c r="I89" i="20"/>
  <c r="I81" i="20"/>
  <c r="I80" i="20"/>
  <c r="I70" i="20"/>
  <c r="I69" i="20"/>
  <c r="I61" i="20"/>
  <c r="I60" i="20"/>
  <c r="I48" i="20"/>
  <c r="I47" i="20"/>
  <c r="I39" i="20"/>
  <c r="I38" i="20"/>
  <c r="I28" i="20"/>
  <c r="I27" i="20"/>
  <c r="I19" i="20"/>
  <c r="I18" i="20"/>
  <c r="F400" i="20"/>
  <c r="F391" i="20"/>
  <c r="F382" i="20"/>
  <c r="F373" i="20"/>
  <c r="F360" i="20"/>
  <c r="F351" i="20"/>
  <c r="F342" i="20"/>
  <c r="F329" i="20"/>
  <c r="F320" i="20"/>
  <c r="F311" i="20"/>
  <c r="F300" i="20"/>
  <c r="F291" i="20"/>
  <c r="F282" i="20"/>
  <c r="F273" i="20"/>
  <c r="F264" i="20"/>
  <c r="F253" i="20"/>
  <c r="F244" i="20"/>
  <c r="F235" i="20"/>
  <c r="F226" i="20"/>
  <c r="F217" i="20"/>
  <c r="F206" i="20"/>
  <c r="F197" i="20"/>
  <c r="F188" i="20"/>
  <c r="F177" i="20"/>
  <c r="F168" i="20"/>
  <c r="F159" i="20"/>
  <c r="F150" i="20"/>
  <c r="F141" i="20"/>
  <c r="F130" i="20"/>
  <c r="F121" i="20"/>
  <c r="F112" i="20"/>
  <c r="F103" i="20"/>
  <c r="F94" i="20"/>
  <c r="F85" i="20"/>
  <c r="F76" i="20"/>
  <c r="F65" i="20"/>
  <c r="F56" i="20"/>
  <c r="F43" i="20"/>
  <c r="F34" i="20"/>
  <c r="F23" i="20"/>
  <c r="F14" i="20"/>
  <c r="I405" i="19"/>
  <c r="I404" i="19"/>
  <c r="I396" i="19"/>
  <c r="I395" i="19"/>
  <c r="I387" i="19"/>
  <c r="I386" i="19"/>
  <c r="I378" i="19"/>
  <c r="I377" i="19"/>
  <c r="I365" i="19"/>
  <c r="I364" i="19"/>
  <c r="I356" i="19"/>
  <c r="I355" i="19"/>
  <c r="I347" i="19"/>
  <c r="I346" i="19"/>
  <c r="I334" i="19"/>
  <c r="I333" i="19"/>
  <c r="I325" i="19"/>
  <c r="I324" i="19"/>
  <c r="I316" i="19"/>
  <c r="I315" i="19"/>
  <c r="I305" i="19"/>
  <c r="I304" i="19"/>
  <c r="I296" i="19"/>
  <c r="I295" i="19"/>
  <c r="I287" i="19"/>
  <c r="I286" i="19"/>
  <c r="I278" i="19"/>
  <c r="I277" i="19"/>
  <c r="I269" i="19"/>
  <c r="I268" i="19"/>
  <c r="I258" i="19"/>
  <c r="I257" i="19"/>
  <c r="I249" i="19"/>
  <c r="I248" i="19"/>
  <c r="I240" i="19"/>
  <c r="I239" i="19"/>
  <c r="I231" i="19"/>
  <c r="I230" i="19"/>
  <c r="I222" i="19"/>
  <c r="I221" i="19"/>
  <c r="I211" i="19"/>
  <c r="I210" i="19"/>
  <c r="I202" i="19"/>
  <c r="I201" i="19"/>
  <c r="I193" i="19"/>
  <c r="I192" i="19"/>
  <c r="I182" i="19"/>
  <c r="I181" i="19"/>
  <c r="I173" i="19"/>
  <c r="I172" i="19"/>
  <c r="I164" i="19"/>
  <c r="I163" i="19"/>
  <c r="I155" i="19"/>
  <c r="I154" i="19"/>
  <c r="I146" i="19"/>
  <c r="I145" i="19"/>
  <c r="I135" i="19"/>
  <c r="I134" i="19"/>
  <c r="I126" i="19"/>
  <c r="I125" i="19"/>
  <c r="I117" i="19"/>
  <c r="I116" i="19"/>
  <c r="I108" i="19"/>
  <c r="I107" i="19"/>
  <c r="I99" i="19"/>
  <c r="I98" i="19"/>
  <c r="I90" i="19"/>
  <c r="I89" i="19"/>
  <c r="I81" i="19"/>
  <c r="I80" i="19"/>
  <c r="I70" i="19"/>
  <c r="I69" i="19"/>
  <c r="I61" i="19"/>
  <c r="I60" i="19"/>
  <c r="I48" i="19"/>
  <c r="I47" i="19"/>
  <c r="I39" i="19"/>
  <c r="I38" i="19"/>
  <c r="I28" i="19"/>
  <c r="I27" i="19"/>
  <c r="F400" i="19"/>
  <c r="F391" i="19"/>
  <c r="F382" i="19"/>
  <c r="F373" i="19"/>
  <c r="F360" i="19"/>
  <c r="F351" i="19"/>
  <c r="F342" i="19"/>
  <c r="F329" i="19"/>
  <c r="F320" i="19"/>
  <c r="F311" i="19"/>
  <c r="F300" i="19"/>
  <c r="F291" i="19"/>
  <c r="F282" i="19"/>
  <c r="F273" i="19"/>
  <c r="F264" i="19"/>
  <c r="F253" i="19"/>
  <c r="F244" i="19"/>
  <c r="F235" i="19"/>
  <c r="F226" i="19"/>
  <c r="F217" i="19"/>
  <c r="F206" i="19"/>
  <c r="F197" i="19"/>
  <c r="F188" i="19"/>
  <c r="F177" i="19"/>
  <c r="F168" i="19"/>
  <c r="F159" i="19"/>
  <c r="F150" i="19"/>
  <c r="F141" i="19"/>
  <c r="F130" i="19"/>
  <c r="F121" i="19"/>
  <c r="F112" i="19"/>
  <c r="F103" i="19"/>
  <c r="F94" i="19"/>
  <c r="F85" i="19"/>
  <c r="F76" i="19"/>
  <c r="F65" i="19"/>
  <c r="F56" i="19"/>
  <c r="F43" i="19"/>
  <c r="F34" i="19"/>
  <c r="F23" i="19"/>
  <c r="F14" i="19"/>
  <c r="I19" i="19"/>
  <c r="I18" i="19"/>
  <c r="G405" i="36" l="1"/>
  <c r="F405" i="36"/>
  <c r="G404" i="36"/>
  <c r="F404" i="36"/>
  <c r="G396" i="36"/>
  <c r="F396" i="36"/>
  <c r="G395" i="36"/>
  <c r="F395" i="36"/>
  <c r="G387" i="36"/>
  <c r="F387" i="36"/>
  <c r="G386" i="36"/>
  <c r="F386" i="36"/>
  <c r="G378" i="36"/>
  <c r="F378" i="36"/>
  <c r="G377" i="36"/>
  <c r="F377" i="36"/>
  <c r="G365" i="36"/>
  <c r="F365" i="36"/>
  <c r="G364" i="36"/>
  <c r="F364" i="36"/>
  <c r="G356" i="36"/>
  <c r="F356" i="36"/>
  <c r="G355" i="36"/>
  <c r="F355" i="36"/>
  <c r="G347" i="36"/>
  <c r="F347" i="36"/>
  <c r="G346" i="36"/>
  <c r="F346" i="36"/>
  <c r="G334" i="36"/>
  <c r="F334" i="36"/>
  <c r="G333" i="36"/>
  <c r="F333" i="36"/>
  <c r="G325" i="36"/>
  <c r="F325" i="36"/>
  <c r="G324" i="36"/>
  <c r="F324" i="36"/>
  <c r="G316" i="36"/>
  <c r="F316" i="36"/>
  <c r="G315" i="36"/>
  <c r="F315" i="36"/>
  <c r="G305" i="36"/>
  <c r="F305" i="36"/>
  <c r="G304" i="36"/>
  <c r="F304" i="36"/>
  <c r="G296" i="36"/>
  <c r="F296" i="36"/>
  <c r="G295" i="36"/>
  <c r="F295" i="36"/>
  <c r="G287" i="36"/>
  <c r="F287" i="36"/>
  <c r="G286" i="36"/>
  <c r="F286" i="36"/>
  <c r="G278" i="36"/>
  <c r="F278" i="36"/>
  <c r="G277" i="36"/>
  <c r="F277" i="36"/>
  <c r="G269" i="36"/>
  <c r="F269" i="36"/>
  <c r="G268" i="36"/>
  <c r="F268" i="36"/>
  <c r="G258" i="36"/>
  <c r="F258" i="36"/>
  <c r="G257" i="36"/>
  <c r="F257" i="36"/>
  <c r="G249" i="36"/>
  <c r="F249" i="36"/>
  <c r="G248" i="36"/>
  <c r="F248" i="36"/>
  <c r="G240" i="36"/>
  <c r="F240" i="36"/>
  <c r="G239" i="36"/>
  <c r="F239" i="36"/>
  <c r="G231" i="36"/>
  <c r="F231" i="36"/>
  <c r="G230" i="36"/>
  <c r="F230" i="36"/>
  <c r="G222" i="36"/>
  <c r="F222" i="36"/>
  <c r="G221" i="36"/>
  <c r="F221" i="36"/>
  <c r="G211" i="36"/>
  <c r="F211" i="36"/>
  <c r="G210" i="36"/>
  <c r="F210" i="36"/>
  <c r="G202" i="36"/>
  <c r="F202" i="36"/>
  <c r="G201" i="36"/>
  <c r="F201" i="36"/>
  <c r="G193" i="36"/>
  <c r="F193" i="36"/>
  <c r="G192" i="36"/>
  <c r="F192" i="36"/>
  <c r="G182" i="36"/>
  <c r="F182" i="36"/>
  <c r="G181" i="36"/>
  <c r="F181" i="36"/>
  <c r="G173" i="36"/>
  <c r="F173" i="36"/>
  <c r="G172" i="36"/>
  <c r="F172" i="36"/>
  <c r="G164" i="36"/>
  <c r="F164" i="36"/>
  <c r="G163" i="36"/>
  <c r="F163" i="36"/>
  <c r="G155" i="36"/>
  <c r="F155" i="36"/>
  <c r="G154" i="36"/>
  <c r="F154" i="36"/>
  <c r="G146" i="36"/>
  <c r="F146" i="36"/>
  <c r="G145" i="36"/>
  <c r="F145" i="36"/>
  <c r="G135" i="36"/>
  <c r="F135" i="36"/>
  <c r="G134" i="36"/>
  <c r="F134" i="36"/>
  <c r="G126" i="36"/>
  <c r="F126" i="36"/>
  <c r="G125" i="36"/>
  <c r="F125" i="36"/>
  <c r="G117" i="36"/>
  <c r="F117" i="36"/>
  <c r="G116" i="36"/>
  <c r="F116" i="36"/>
  <c r="G108" i="36"/>
  <c r="F108" i="36"/>
  <c r="G107" i="36"/>
  <c r="F107" i="36"/>
  <c r="G99" i="36"/>
  <c r="F99" i="36"/>
  <c r="G98" i="36"/>
  <c r="F98" i="36"/>
  <c r="G90" i="36"/>
  <c r="F90" i="36"/>
  <c r="G89" i="36"/>
  <c r="F89" i="36"/>
  <c r="G81" i="36"/>
  <c r="F81" i="36"/>
  <c r="G80" i="36"/>
  <c r="F80" i="36"/>
  <c r="G70" i="36"/>
  <c r="F70" i="36"/>
  <c r="G69" i="36"/>
  <c r="F69" i="36"/>
  <c r="G61" i="36"/>
  <c r="F61" i="36"/>
  <c r="G60" i="36"/>
  <c r="F60" i="36"/>
  <c r="G48" i="36"/>
  <c r="F48" i="36"/>
  <c r="G47" i="36"/>
  <c r="F47" i="36"/>
  <c r="G39" i="36"/>
  <c r="F39" i="36"/>
  <c r="G38" i="36"/>
  <c r="F38" i="36"/>
  <c r="G28" i="36"/>
  <c r="F28" i="36"/>
  <c r="G27" i="36"/>
  <c r="F27" i="36"/>
  <c r="G19" i="36"/>
  <c r="F19" i="36"/>
  <c r="G18" i="36"/>
  <c r="F18" i="36"/>
  <c r="E4" i="36"/>
  <c r="G405" i="35"/>
  <c r="F405" i="35"/>
  <c r="G404" i="35"/>
  <c r="F404" i="35"/>
  <c r="G396" i="35"/>
  <c r="F396" i="35"/>
  <c r="G395" i="35"/>
  <c r="F395" i="35"/>
  <c r="G387" i="35"/>
  <c r="F387" i="35"/>
  <c r="G386" i="35"/>
  <c r="F386" i="35"/>
  <c r="G378" i="35"/>
  <c r="F378" i="35"/>
  <c r="G377" i="35"/>
  <c r="F377" i="35"/>
  <c r="G365" i="35"/>
  <c r="F365" i="35"/>
  <c r="G364" i="35"/>
  <c r="F364" i="35"/>
  <c r="G356" i="35"/>
  <c r="F356" i="35"/>
  <c r="G355" i="35"/>
  <c r="F355" i="35"/>
  <c r="G347" i="35"/>
  <c r="F347" i="35"/>
  <c r="G346" i="35"/>
  <c r="F346" i="35"/>
  <c r="G334" i="35"/>
  <c r="F334" i="35"/>
  <c r="G333" i="35"/>
  <c r="F333" i="35"/>
  <c r="G325" i="35"/>
  <c r="F325" i="35"/>
  <c r="G324" i="35"/>
  <c r="F324" i="35"/>
  <c r="G316" i="35"/>
  <c r="F316" i="35"/>
  <c r="G315" i="35"/>
  <c r="F315" i="35"/>
  <c r="G305" i="35"/>
  <c r="F305" i="35"/>
  <c r="G304" i="35"/>
  <c r="F304" i="35"/>
  <c r="G296" i="35"/>
  <c r="F296" i="35"/>
  <c r="G295" i="35"/>
  <c r="F295" i="35"/>
  <c r="G287" i="35"/>
  <c r="F287" i="35"/>
  <c r="G286" i="35"/>
  <c r="F286" i="35"/>
  <c r="G278" i="35"/>
  <c r="F278" i="35"/>
  <c r="G277" i="35"/>
  <c r="F277" i="35"/>
  <c r="G269" i="35"/>
  <c r="F269" i="35"/>
  <c r="G268" i="35"/>
  <c r="F268" i="35"/>
  <c r="G258" i="35"/>
  <c r="F258" i="35"/>
  <c r="G257" i="35"/>
  <c r="F257" i="35"/>
  <c r="G249" i="35"/>
  <c r="F249" i="35"/>
  <c r="G248" i="35"/>
  <c r="F248" i="35"/>
  <c r="G240" i="35"/>
  <c r="F240" i="35"/>
  <c r="G239" i="35"/>
  <c r="F239" i="35"/>
  <c r="G231" i="35"/>
  <c r="F231" i="35"/>
  <c r="G230" i="35"/>
  <c r="F230" i="35"/>
  <c r="G222" i="35"/>
  <c r="F222" i="35"/>
  <c r="G221" i="35"/>
  <c r="F221" i="35"/>
  <c r="G211" i="35"/>
  <c r="F211" i="35"/>
  <c r="G210" i="35"/>
  <c r="F210" i="35"/>
  <c r="G202" i="35"/>
  <c r="F202" i="35"/>
  <c r="G201" i="35"/>
  <c r="F201" i="35"/>
  <c r="G193" i="35"/>
  <c r="F193" i="35"/>
  <c r="G192" i="35"/>
  <c r="F192" i="35"/>
  <c r="G182" i="35"/>
  <c r="F182" i="35"/>
  <c r="G181" i="35"/>
  <c r="F181" i="35"/>
  <c r="G173" i="35"/>
  <c r="F173" i="35"/>
  <c r="G172" i="35"/>
  <c r="F172" i="35"/>
  <c r="G164" i="35"/>
  <c r="F164" i="35"/>
  <c r="G163" i="35"/>
  <c r="F163" i="35"/>
  <c r="G155" i="35"/>
  <c r="F155" i="35"/>
  <c r="G154" i="35"/>
  <c r="F154" i="35"/>
  <c r="G146" i="35"/>
  <c r="F146" i="35"/>
  <c r="G145" i="35"/>
  <c r="F145" i="35"/>
  <c r="G135" i="35"/>
  <c r="F135" i="35"/>
  <c r="G134" i="35"/>
  <c r="F134" i="35"/>
  <c r="G126" i="35"/>
  <c r="F126" i="35"/>
  <c r="G125" i="35"/>
  <c r="F125" i="35"/>
  <c r="G117" i="35"/>
  <c r="F117" i="35"/>
  <c r="G116" i="35"/>
  <c r="F116" i="35"/>
  <c r="G108" i="35"/>
  <c r="F108" i="35"/>
  <c r="G107" i="35"/>
  <c r="F107" i="35"/>
  <c r="G99" i="35"/>
  <c r="F99" i="35"/>
  <c r="G98" i="35"/>
  <c r="F98" i="35"/>
  <c r="G90" i="35"/>
  <c r="F90" i="35"/>
  <c r="G89" i="35"/>
  <c r="F89" i="35"/>
  <c r="G81" i="35"/>
  <c r="F81" i="35"/>
  <c r="G80" i="35"/>
  <c r="F80" i="35"/>
  <c r="G70" i="35"/>
  <c r="F70" i="35"/>
  <c r="G69" i="35"/>
  <c r="F69" i="35"/>
  <c r="G61" i="35"/>
  <c r="F61" i="35"/>
  <c r="G60" i="35"/>
  <c r="F60" i="35"/>
  <c r="G48" i="35"/>
  <c r="F48" i="35"/>
  <c r="G47" i="35"/>
  <c r="F47" i="35"/>
  <c r="G39" i="35"/>
  <c r="F39" i="35"/>
  <c r="G38" i="35"/>
  <c r="F38" i="35"/>
  <c r="G28" i="35"/>
  <c r="F28" i="35"/>
  <c r="G27" i="35"/>
  <c r="F27" i="35"/>
  <c r="G19" i="35"/>
  <c r="F19" i="35"/>
  <c r="G18" i="35"/>
  <c r="F18" i="35"/>
  <c r="E4" i="35"/>
  <c r="G405" i="34"/>
  <c r="F405" i="34"/>
  <c r="G404" i="34"/>
  <c r="F404" i="34"/>
  <c r="G396" i="34"/>
  <c r="F396" i="34"/>
  <c r="G395" i="34"/>
  <c r="F395" i="34"/>
  <c r="G387" i="34"/>
  <c r="F387" i="34"/>
  <c r="G386" i="34"/>
  <c r="F386" i="34"/>
  <c r="G378" i="34"/>
  <c r="F378" i="34"/>
  <c r="G377" i="34"/>
  <c r="F377" i="34"/>
  <c r="G365" i="34"/>
  <c r="F365" i="34"/>
  <c r="G364" i="34"/>
  <c r="F364" i="34"/>
  <c r="G356" i="34"/>
  <c r="F356" i="34"/>
  <c r="G355" i="34"/>
  <c r="F355" i="34"/>
  <c r="G347" i="34"/>
  <c r="F347" i="34"/>
  <c r="G346" i="34"/>
  <c r="F346" i="34"/>
  <c r="G334" i="34"/>
  <c r="F334" i="34"/>
  <c r="G333" i="34"/>
  <c r="F333" i="34"/>
  <c r="G325" i="34"/>
  <c r="F325" i="34"/>
  <c r="G324" i="34"/>
  <c r="F324" i="34"/>
  <c r="G316" i="34"/>
  <c r="F316" i="34"/>
  <c r="G315" i="34"/>
  <c r="F315" i="34"/>
  <c r="G305" i="34"/>
  <c r="F305" i="34"/>
  <c r="G304" i="34"/>
  <c r="F304" i="34"/>
  <c r="G296" i="34"/>
  <c r="F296" i="34"/>
  <c r="G295" i="34"/>
  <c r="F295" i="34"/>
  <c r="G287" i="34"/>
  <c r="F287" i="34"/>
  <c r="G286" i="34"/>
  <c r="F286" i="34"/>
  <c r="G278" i="34"/>
  <c r="F278" i="34"/>
  <c r="G277" i="34"/>
  <c r="F277" i="34"/>
  <c r="G269" i="34"/>
  <c r="F269" i="34"/>
  <c r="G268" i="34"/>
  <c r="F268" i="34"/>
  <c r="G258" i="34"/>
  <c r="F258" i="34"/>
  <c r="G257" i="34"/>
  <c r="F257" i="34"/>
  <c r="G249" i="34"/>
  <c r="F249" i="34"/>
  <c r="G248" i="34"/>
  <c r="F248" i="34"/>
  <c r="G240" i="34"/>
  <c r="F240" i="34"/>
  <c r="G239" i="34"/>
  <c r="F239" i="34"/>
  <c r="G231" i="34"/>
  <c r="F231" i="34"/>
  <c r="G230" i="34"/>
  <c r="F230" i="34"/>
  <c r="G222" i="34"/>
  <c r="F222" i="34"/>
  <c r="G221" i="34"/>
  <c r="F221" i="34"/>
  <c r="G211" i="34"/>
  <c r="F211" i="34"/>
  <c r="G210" i="34"/>
  <c r="F210" i="34"/>
  <c r="G202" i="34"/>
  <c r="F202" i="34"/>
  <c r="G201" i="34"/>
  <c r="F201" i="34"/>
  <c r="G193" i="34"/>
  <c r="F193" i="34"/>
  <c r="G192" i="34"/>
  <c r="F192" i="34"/>
  <c r="G182" i="34"/>
  <c r="F182" i="34"/>
  <c r="G181" i="34"/>
  <c r="F181" i="34"/>
  <c r="G173" i="34"/>
  <c r="F173" i="34"/>
  <c r="G172" i="34"/>
  <c r="F172" i="34"/>
  <c r="G164" i="34"/>
  <c r="F164" i="34"/>
  <c r="G163" i="34"/>
  <c r="F163" i="34"/>
  <c r="G155" i="34"/>
  <c r="F155" i="34"/>
  <c r="G154" i="34"/>
  <c r="F154" i="34"/>
  <c r="G146" i="34"/>
  <c r="F146" i="34"/>
  <c r="G145" i="34"/>
  <c r="F145" i="34"/>
  <c r="G135" i="34"/>
  <c r="F135" i="34"/>
  <c r="G134" i="34"/>
  <c r="F134" i="34"/>
  <c r="G126" i="34"/>
  <c r="F126" i="34"/>
  <c r="G125" i="34"/>
  <c r="F125" i="34"/>
  <c r="G117" i="34"/>
  <c r="F117" i="34"/>
  <c r="G116" i="34"/>
  <c r="F116" i="34"/>
  <c r="G108" i="34"/>
  <c r="F108" i="34"/>
  <c r="G107" i="34"/>
  <c r="F107" i="34"/>
  <c r="G99" i="34"/>
  <c r="F99" i="34"/>
  <c r="G98" i="34"/>
  <c r="F98" i="34"/>
  <c r="G90" i="34"/>
  <c r="F90" i="34"/>
  <c r="G89" i="34"/>
  <c r="F89" i="34"/>
  <c r="G81" i="34"/>
  <c r="F81" i="34"/>
  <c r="G80" i="34"/>
  <c r="F80" i="34"/>
  <c r="G70" i="34"/>
  <c r="F70" i="34"/>
  <c r="G69" i="34"/>
  <c r="F69" i="34"/>
  <c r="G61" i="34"/>
  <c r="F61" i="34"/>
  <c r="G60" i="34"/>
  <c r="F60" i="34"/>
  <c r="G48" i="34"/>
  <c r="F48" i="34"/>
  <c r="G47" i="34"/>
  <c r="F47" i="34"/>
  <c r="G39" i="34"/>
  <c r="F39" i="34"/>
  <c r="G38" i="34"/>
  <c r="F38" i="34"/>
  <c r="G28" i="34"/>
  <c r="F28" i="34"/>
  <c r="G27" i="34"/>
  <c r="F27" i="34"/>
  <c r="G19" i="34"/>
  <c r="F19" i="34"/>
  <c r="G18" i="34"/>
  <c r="F18" i="34"/>
  <c r="E4" i="34"/>
  <c r="G405" i="33"/>
  <c r="F405" i="33"/>
  <c r="G404" i="33"/>
  <c r="F404" i="33"/>
  <c r="G396" i="33"/>
  <c r="F396" i="33"/>
  <c r="G395" i="33"/>
  <c r="F395" i="33"/>
  <c r="G387" i="33"/>
  <c r="F387" i="33"/>
  <c r="G386" i="33"/>
  <c r="F386" i="33"/>
  <c r="G378" i="33"/>
  <c r="F378" i="33"/>
  <c r="G377" i="33"/>
  <c r="F377" i="33"/>
  <c r="G365" i="33"/>
  <c r="F365" i="33"/>
  <c r="G364" i="33"/>
  <c r="F364" i="33"/>
  <c r="G356" i="33"/>
  <c r="F356" i="33"/>
  <c r="G355" i="33"/>
  <c r="F355" i="33"/>
  <c r="G347" i="33"/>
  <c r="F347" i="33"/>
  <c r="G346" i="33"/>
  <c r="F346" i="33"/>
  <c r="G334" i="33"/>
  <c r="F334" i="33"/>
  <c r="G333" i="33"/>
  <c r="F333" i="33"/>
  <c r="G325" i="33"/>
  <c r="F325" i="33"/>
  <c r="G324" i="33"/>
  <c r="F324" i="33"/>
  <c r="G316" i="33"/>
  <c r="F316" i="33"/>
  <c r="G315" i="33"/>
  <c r="F315" i="33"/>
  <c r="G305" i="33"/>
  <c r="F305" i="33"/>
  <c r="G304" i="33"/>
  <c r="F304" i="33"/>
  <c r="G296" i="33"/>
  <c r="F296" i="33"/>
  <c r="G295" i="33"/>
  <c r="F295" i="33"/>
  <c r="G287" i="33"/>
  <c r="F287" i="33"/>
  <c r="G286" i="33"/>
  <c r="F286" i="33"/>
  <c r="G278" i="33"/>
  <c r="F278" i="33"/>
  <c r="G277" i="33"/>
  <c r="F277" i="33"/>
  <c r="G269" i="33"/>
  <c r="F269" i="33"/>
  <c r="G268" i="33"/>
  <c r="F268" i="33"/>
  <c r="G258" i="33"/>
  <c r="F258" i="33"/>
  <c r="G257" i="33"/>
  <c r="F257" i="33"/>
  <c r="G249" i="33"/>
  <c r="F249" i="33"/>
  <c r="G248" i="33"/>
  <c r="F248" i="33"/>
  <c r="G240" i="33"/>
  <c r="F240" i="33"/>
  <c r="G239" i="33"/>
  <c r="F239" i="33"/>
  <c r="G231" i="33"/>
  <c r="F231" i="33"/>
  <c r="G230" i="33"/>
  <c r="F230" i="33"/>
  <c r="G222" i="33"/>
  <c r="F222" i="33"/>
  <c r="G221" i="33"/>
  <c r="F221" i="33"/>
  <c r="G211" i="33"/>
  <c r="F211" i="33"/>
  <c r="G210" i="33"/>
  <c r="F210" i="33"/>
  <c r="G202" i="33"/>
  <c r="F202" i="33"/>
  <c r="G201" i="33"/>
  <c r="F201" i="33"/>
  <c r="G193" i="33"/>
  <c r="F193" i="33"/>
  <c r="G192" i="33"/>
  <c r="F192" i="33"/>
  <c r="G182" i="33"/>
  <c r="F182" i="33"/>
  <c r="G181" i="33"/>
  <c r="F181" i="33"/>
  <c r="G173" i="33"/>
  <c r="F173" i="33"/>
  <c r="G172" i="33"/>
  <c r="F172" i="33"/>
  <c r="G164" i="33"/>
  <c r="F164" i="33"/>
  <c r="G163" i="33"/>
  <c r="F163" i="33"/>
  <c r="G155" i="33"/>
  <c r="F155" i="33"/>
  <c r="G154" i="33"/>
  <c r="F154" i="33"/>
  <c r="G146" i="33"/>
  <c r="F146" i="33"/>
  <c r="G145" i="33"/>
  <c r="F145" i="33"/>
  <c r="G135" i="33"/>
  <c r="F135" i="33"/>
  <c r="G134" i="33"/>
  <c r="F134" i="33"/>
  <c r="G126" i="33"/>
  <c r="F126" i="33"/>
  <c r="G125" i="33"/>
  <c r="F125" i="33"/>
  <c r="G117" i="33"/>
  <c r="F117" i="33"/>
  <c r="G116" i="33"/>
  <c r="F116" i="33"/>
  <c r="G108" i="33"/>
  <c r="F108" i="33"/>
  <c r="G107" i="33"/>
  <c r="F107" i="33"/>
  <c r="G99" i="33"/>
  <c r="F99" i="33"/>
  <c r="G98" i="33"/>
  <c r="F98" i="33"/>
  <c r="G90" i="33"/>
  <c r="F90" i="33"/>
  <c r="G89" i="33"/>
  <c r="F89" i="33"/>
  <c r="G81" i="33"/>
  <c r="F81" i="33"/>
  <c r="G80" i="33"/>
  <c r="F80" i="33"/>
  <c r="G70" i="33"/>
  <c r="F70" i="33"/>
  <c r="G69" i="33"/>
  <c r="F69" i="33"/>
  <c r="G61" i="33"/>
  <c r="F61" i="33"/>
  <c r="G60" i="33"/>
  <c r="F60" i="33"/>
  <c r="G48" i="33"/>
  <c r="F48" i="33"/>
  <c r="G47" i="33"/>
  <c r="F47" i="33"/>
  <c r="G39" i="33"/>
  <c r="F39" i="33"/>
  <c r="G38" i="33"/>
  <c r="F38" i="33"/>
  <c r="G28" i="33"/>
  <c r="F28" i="33"/>
  <c r="G27" i="33"/>
  <c r="F27" i="33"/>
  <c r="G19" i="33"/>
  <c r="F19" i="33"/>
  <c r="G18" i="33"/>
  <c r="F18" i="33"/>
  <c r="E4" i="33"/>
  <c r="G405" i="32"/>
  <c r="F405" i="32"/>
  <c r="G404" i="32"/>
  <c r="F404" i="32"/>
  <c r="G396" i="32"/>
  <c r="F396" i="32"/>
  <c r="G395" i="32"/>
  <c r="F395" i="32"/>
  <c r="G387" i="32"/>
  <c r="F387" i="32"/>
  <c r="G386" i="32"/>
  <c r="F386" i="32"/>
  <c r="G378" i="32"/>
  <c r="F378" i="32"/>
  <c r="G377" i="32"/>
  <c r="F377" i="32"/>
  <c r="G365" i="32"/>
  <c r="F365" i="32"/>
  <c r="G364" i="32"/>
  <c r="F364" i="32"/>
  <c r="G356" i="32"/>
  <c r="F356" i="32"/>
  <c r="G355" i="32"/>
  <c r="F355" i="32"/>
  <c r="G347" i="32"/>
  <c r="F347" i="32"/>
  <c r="G346" i="32"/>
  <c r="F346" i="32"/>
  <c r="G334" i="32"/>
  <c r="F334" i="32"/>
  <c r="G333" i="32"/>
  <c r="F333" i="32"/>
  <c r="G325" i="32"/>
  <c r="F325" i="32"/>
  <c r="G324" i="32"/>
  <c r="F324" i="32"/>
  <c r="G316" i="32"/>
  <c r="F316" i="32"/>
  <c r="G315" i="32"/>
  <c r="F315" i="32"/>
  <c r="G305" i="32"/>
  <c r="F305" i="32"/>
  <c r="G304" i="32"/>
  <c r="F304" i="32"/>
  <c r="G296" i="32"/>
  <c r="F296" i="32"/>
  <c r="G295" i="32"/>
  <c r="F295" i="32"/>
  <c r="G287" i="32"/>
  <c r="F287" i="32"/>
  <c r="G286" i="32"/>
  <c r="F286" i="32"/>
  <c r="G278" i="32"/>
  <c r="F278" i="32"/>
  <c r="G277" i="32"/>
  <c r="F277" i="32"/>
  <c r="G269" i="32"/>
  <c r="F269" i="32"/>
  <c r="G268" i="32"/>
  <c r="F268" i="32"/>
  <c r="G258" i="32"/>
  <c r="F258" i="32"/>
  <c r="G257" i="32"/>
  <c r="F257" i="32"/>
  <c r="G249" i="32"/>
  <c r="F249" i="32"/>
  <c r="G248" i="32"/>
  <c r="F248" i="32"/>
  <c r="G240" i="32"/>
  <c r="F240" i="32"/>
  <c r="G239" i="32"/>
  <c r="F239" i="32"/>
  <c r="G231" i="32"/>
  <c r="F231" i="32"/>
  <c r="G230" i="32"/>
  <c r="F230" i="32"/>
  <c r="G222" i="32"/>
  <c r="F222" i="32"/>
  <c r="G221" i="32"/>
  <c r="F221" i="32"/>
  <c r="G211" i="32"/>
  <c r="F211" i="32"/>
  <c r="G210" i="32"/>
  <c r="F210" i="32"/>
  <c r="G202" i="32"/>
  <c r="F202" i="32"/>
  <c r="G201" i="32"/>
  <c r="F201" i="32"/>
  <c r="G193" i="32"/>
  <c r="F193" i="32"/>
  <c r="G192" i="32"/>
  <c r="F192" i="32"/>
  <c r="G182" i="32"/>
  <c r="F182" i="32"/>
  <c r="G181" i="32"/>
  <c r="F181" i="32"/>
  <c r="G173" i="32"/>
  <c r="F173" i="32"/>
  <c r="G172" i="32"/>
  <c r="F172" i="32"/>
  <c r="G164" i="32"/>
  <c r="F164" i="32"/>
  <c r="G163" i="32"/>
  <c r="F163" i="32"/>
  <c r="G155" i="32"/>
  <c r="F155" i="32"/>
  <c r="G154" i="32"/>
  <c r="F154" i="32"/>
  <c r="G146" i="32"/>
  <c r="F146" i="32"/>
  <c r="G145" i="32"/>
  <c r="F145" i="32"/>
  <c r="G135" i="32"/>
  <c r="F135" i="32"/>
  <c r="G134" i="32"/>
  <c r="F134" i="32"/>
  <c r="G126" i="32"/>
  <c r="F126" i="32"/>
  <c r="G125" i="32"/>
  <c r="F125" i="32"/>
  <c r="G117" i="32"/>
  <c r="F117" i="32"/>
  <c r="G116" i="32"/>
  <c r="F116" i="32"/>
  <c r="G108" i="32"/>
  <c r="F108" i="32"/>
  <c r="G107" i="32"/>
  <c r="F107" i="32"/>
  <c r="G99" i="32"/>
  <c r="F99" i="32"/>
  <c r="G98" i="32"/>
  <c r="F98" i="32"/>
  <c r="G90" i="32"/>
  <c r="F90" i="32"/>
  <c r="G89" i="32"/>
  <c r="F89" i="32"/>
  <c r="G81" i="32"/>
  <c r="F81" i="32"/>
  <c r="G80" i="32"/>
  <c r="F80" i="32"/>
  <c r="G70" i="32"/>
  <c r="F70" i="32"/>
  <c r="G69" i="32"/>
  <c r="F69" i="32"/>
  <c r="G61" i="32"/>
  <c r="F61" i="32"/>
  <c r="G60" i="32"/>
  <c r="F60" i="32"/>
  <c r="G48" i="32"/>
  <c r="F48" i="32"/>
  <c r="G47" i="32"/>
  <c r="F47" i="32"/>
  <c r="G39" i="32"/>
  <c r="F39" i="32"/>
  <c r="G38" i="32"/>
  <c r="F38" i="32"/>
  <c r="G28" i="32"/>
  <c r="F28" i="32"/>
  <c r="G27" i="32"/>
  <c r="F27" i="32"/>
  <c r="G19" i="32"/>
  <c r="F19" i="32"/>
  <c r="G18" i="32"/>
  <c r="F18" i="32"/>
  <c r="E4" i="32"/>
  <c r="G405" i="31"/>
  <c r="F405" i="31"/>
  <c r="G404" i="31"/>
  <c r="F404" i="31"/>
  <c r="G396" i="31"/>
  <c r="F396" i="31"/>
  <c r="G395" i="31"/>
  <c r="F395" i="31"/>
  <c r="G387" i="31"/>
  <c r="F387" i="31"/>
  <c r="G386" i="31"/>
  <c r="F386" i="31"/>
  <c r="G378" i="31"/>
  <c r="F378" i="31"/>
  <c r="G377" i="31"/>
  <c r="F377" i="31"/>
  <c r="G365" i="31"/>
  <c r="F365" i="31"/>
  <c r="G364" i="31"/>
  <c r="F364" i="31"/>
  <c r="G356" i="31"/>
  <c r="F356" i="31"/>
  <c r="G355" i="31"/>
  <c r="F355" i="31"/>
  <c r="G347" i="31"/>
  <c r="F347" i="31"/>
  <c r="G346" i="31"/>
  <c r="F346" i="31"/>
  <c r="G334" i="31"/>
  <c r="F334" i="31"/>
  <c r="G333" i="31"/>
  <c r="F333" i="31"/>
  <c r="G325" i="31"/>
  <c r="F325" i="31"/>
  <c r="G324" i="31"/>
  <c r="F324" i="31"/>
  <c r="G316" i="31"/>
  <c r="F316" i="31"/>
  <c r="G315" i="31"/>
  <c r="F315" i="31"/>
  <c r="G305" i="31"/>
  <c r="F305" i="31"/>
  <c r="G304" i="31"/>
  <c r="F304" i="31"/>
  <c r="G296" i="31"/>
  <c r="F296" i="31"/>
  <c r="G295" i="31"/>
  <c r="F295" i="31"/>
  <c r="G287" i="31"/>
  <c r="F287" i="31"/>
  <c r="G286" i="31"/>
  <c r="F286" i="31"/>
  <c r="G278" i="31"/>
  <c r="F278" i="31"/>
  <c r="G277" i="31"/>
  <c r="F277" i="31"/>
  <c r="G269" i="31"/>
  <c r="F269" i="31"/>
  <c r="G268" i="31"/>
  <c r="F268" i="31"/>
  <c r="G258" i="31"/>
  <c r="F258" i="31"/>
  <c r="G257" i="31"/>
  <c r="F257" i="31"/>
  <c r="G249" i="31"/>
  <c r="F249" i="31"/>
  <c r="G248" i="31"/>
  <c r="F248" i="31"/>
  <c r="G240" i="31"/>
  <c r="F240" i="31"/>
  <c r="G239" i="31"/>
  <c r="F239" i="31"/>
  <c r="G231" i="31"/>
  <c r="F231" i="31"/>
  <c r="G230" i="31"/>
  <c r="F230" i="31"/>
  <c r="G222" i="31"/>
  <c r="F222" i="31"/>
  <c r="G221" i="31"/>
  <c r="F221" i="31"/>
  <c r="G211" i="31"/>
  <c r="F211" i="31"/>
  <c r="G210" i="31"/>
  <c r="F210" i="31"/>
  <c r="G202" i="31"/>
  <c r="F202" i="31"/>
  <c r="G201" i="31"/>
  <c r="F201" i="31"/>
  <c r="G193" i="31"/>
  <c r="F193" i="31"/>
  <c r="G192" i="31"/>
  <c r="F192" i="31"/>
  <c r="G182" i="31"/>
  <c r="F182" i="31"/>
  <c r="G181" i="31"/>
  <c r="F181" i="31"/>
  <c r="G173" i="31"/>
  <c r="F173" i="31"/>
  <c r="G172" i="31"/>
  <c r="F172" i="31"/>
  <c r="G164" i="31"/>
  <c r="F164" i="31"/>
  <c r="G163" i="31"/>
  <c r="F163" i="31"/>
  <c r="G155" i="31"/>
  <c r="F155" i="31"/>
  <c r="G154" i="31"/>
  <c r="F154" i="31"/>
  <c r="G146" i="31"/>
  <c r="F146" i="31"/>
  <c r="G145" i="31"/>
  <c r="F145" i="31"/>
  <c r="G135" i="31"/>
  <c r="F135" i="31"/>
  <c r="G134" i="31"/>
  <c r="F134" i="31"/>
  <c r="G126" i="31"/>
  <c r="F126" i="31"/>
  <c r="G125" i="31"/>
  <c r="F125" i="31"/>
  <c r="G117" i="31"/>
  <c r="F117" i="31"/>
  <c r="G116" i="31"/>
  <c r="F116" i="31"/>
  <c r="G108" i="31"/>
  <c r="F108" i="31"/>
  <c r="G107" i="31"/>
  <c r="F107" i="31"/>
  <c r="G99" i="31"/>
  <c r="F99" i="31"/>
  <c r="G98" i="31"/>
  <c r="F98" i="31"/>
  <c r="G90" i="31"/>
  <c r="F90" i="31"/>
  <c r="G89" i="31"/>
  <c r="F89" i="31"/>
  <c r="G81" i="31"/>
  <c r="F81" i="31"/>
  <c r="G80" i="31"/>
  <c r="F80" i="31"/>
  <c r="G70" i="31"/>
  <c r="F70" i="31"/>
  <c r="G69" i="31"/>
  <c r="F69" i="31"/>
  <c r="G61" i="31"/>
  <c r="F61" i="31"/>
  <c r="G60" i="31"/>
  <c r="F60" i="31"/>
  <c r="G48" i="31"/>
  <c r="F48" i="31"/>
  <c r="G47" i="31"/>
  <c r="F47" i="31"/>
  <c r="G39" i="31"/>
  <c r="F39" i="31"/>
  <c r="G38" i="31"/>
  <c r="F38" i="31"/>
  <c r="G28" i="31"/>
  <c r="F28" i="31"/>
  <c r="G27" i="31"/>
  <c r="F27" i="31"/>
  <c r="G19" i="31"/>
  <c r="F19" i="31"/>
  <c r="G18" i="31"/>
  <c r="F18" i="31"/>
  <c r="E4" i="31"/>
  <c r="G405" i="30"/>
  <c r="F405" i="30"/>
  <c r="G404" i="30"/>
  <c r="F404" i="30"/>
  <c r="G396" i="30"/>
  <c r="F396" i="30"/>
  <c r="G395" i="30"/>
  <c r="F395" i="30"/>
  <c r="G387" i="30"/>
  <c r="F387" i="30"/>
  <c r="G386" i="30"/>
  <c r="F386" i="30"/>
  <c r="G378" i="30"/>
  <c r="F378" i="30"/>
  <c r="G377" i="30"/>
  <c r="F377" i="30"/>
  <c r="G365" i="30"/>
  <c r="F365" i="30"/>
  <c r="G364" i="30"/>
  <c r="F364" i="30"/>
  <c r="G356" i="30"/>
  <c r="F356" i="30"/>
  <c r="G355" i="30"/>
  <c r="F355" i="30"/>
  <c r="G347" i="30"/>
  <c r="F347" i="30"/>
  <c r="G346" i="30"/>
  <c r="F346" i="30"/>
  <c r="G334" i="30"/>
  <c r="F334" i="30"/>
  <c r="G333" i="30"/>
  <c r="F333" i="30"/>
  <c r="G325" i="30"/>
  <c r="F325" i="30"/>
  <c r="G324" i="30"/>
  <c r="F324" i="30"/>
  <c r="G316" i="30"/>
  <c r="F316" i="30"/>
  <c r="G315" i="30"/>
  <c r="F315" i="30"/>
  <c r="G305" i="30"/>
  <c r="F305" i="30"/>
  <c r="G304" i="30"/>
  <c r="F304" i="30"/>
  <c r="G296" i="30"/>
  <c r="F296" i="30"/>
  <c r="G295" i="30"/>
  <c r="F295" i="30"/>
  <c r="G287" i="30"/>
  <c r="F287" i="30"/>
  <c r="G286" i="30"/>
  <c r="F286" i="30"/>
  <c r="G278" i="30"/>
  <c r="F278" i="30"/>
  <c r="G277" i="30"/>
  <c r="F277" i="30"/>
  <c r="G269" i="30"/>
  <c r="F269" i="30"/>
  <c r="G268" i="30"/>
  <c r="F268" i="30"/>
  <c r="G258" i="30"/>
  <c r="F258" i="30"/>
  <c r="G257" i="30"/>
  <c r="F257" i="30"/>
  <c r="G249" i="30"/>
  <c r="F249" i="30"/>
  <c r="G248" i="30"/>
  <c r="F248" i="30"/>
  <c r="G240" i="30"/>
  <c r="F240" i="30"/>
  <c r="G239" i="30"/>
  <c r="F239" i="30"/>
  <c r="G231" i="30"/>
  <c r="F231" i="30"/>
  <c r="G230" i="30"/>
  <c r="F230" i="30"/>
  <c r="G222" i="30"/>
  <c r="F222" i="30"/>
  <c r="G221" i="30"/>
  <c r="F221" i="30"/>
  <c r="G211" i="30"/>
  <c r="F211" i="30"/>
  <c r="G210" i="30"/>
  <c r="F210" i="30"/>
  <c r="G202" i="30"/>
  <c r="F202" i="30"/>
  <c r="G201" i="30"/>
  <c r="F201" i="30"/>
  <c r="G193" i="30"/>
  <c r="F193" i="30"/>
  <c r="G192" i="30"/>
  <c r="F192" i="30"/>
  <c r="G182" i="30"/>
  <c r="F182" i="30"/>
  <c r="G181" i="30"/>
  <c r="F181" i="30"/>
  <c r="G173" i="30"/>
  <c r="F173" i="30"/>
  <c r="G172" i="30"/>
  <c r="F172" i="30"/>
  <c r="G164" i="30"/>
  <c r="F164" i="30"/>
  <c r="G163" i="30"/>
  <c r="F163" i="30"/>
  <c r="G155" i="30"/>
  <c r="F155" i="30"/>
  <c r="G154" i="30"/>
  <c r="F154" i="30"/>
  <c r="G146" i="30"/>
  <c r="F146" i="30"/>
  <c r="G145" i="30"/>
  <c r="F145" i="30"/>
  <c r="G135" i="30"/>
  <c r="F135" i="30"/>
  <c r="G134" i="30"/>
  <c r="F134" i="30"/>
  <c r="G126" i="30"/>
  <c r="F126" i="30"/>
  <c r="G125" i="30"/>
  <c r="F125" i="30"/>
  <c r="G117" i="30"/>
  <c r="F117" i="30"/>
  <c r="G116" i="30"/>
  <c r="F116" i="30"/>
  <c r="G108" i="30"/>
  <c r="F108" i="30"/>
  <c r="G107" i="30"/>
  <c r="F107" i="30"/>
  <c r="G99" i="30"/>
  <c r="F99" i="30"/>
  <c r="G98" i="30"/>
  <c r="F98" i="30"/>
  <c r="G90" i="30"/>
  <c r="F90" i="30"/>
  <c r="G89" i="30"/>
  <c r="F89" i="30"/>
  <c r="G81" i="30"/>
  <c r="F81" i="30"/>
  <c r="G80" i="30"/>
  <c r="F80" i="30"/>
  <c r="G70" i="30"/>
  <c r="F70" i="30"/>
  <c r="G69" i="30"/>
  <c r="F69" i="30"/>
  <c r="G61" i="30"/>
  <c r="F61" i="30"/>
  <c r="G60" i="30"/>
  <c r="F60" i="30"/>
  <c r="G48" i="30"/>
  <c r="F48" i="30"/>
  <c r="G47" i="30"/>
  <c r="F47" i="30"/>
  <c r="G39" i="30"/>
  <c r="F39" i="30"/>
  <c r="G38" i="30"/>
  <c r="F38" i="30"/>
  <c r="G28" i="30"/>
  <c r="F28" i="30"/>
  <c r="G27" i="30"/>
  <c r="F27" i="30"/>
  <c r="G19" i="30"/>
  <c r="F19" i="30"/>
  <c r="G18" i="30"/>
  <c r="F18" i="30"/>
  <c r="E4" i="30"/>
  <c r="G405" i="21" l="1"/>
  <c r="F405" i="21"/>
  <c r="G404" i="21"/>
  <c r="F404" i="21"/>
  <c r="G396" i="21"/>
  <c r="F396" i="21"/>
  <c r="G395" i="21"/>
  <c r="F395" i="21"/>
  <c r="G387" i="21"/>
  <c r="F387" i="21"/>
  <c r="G386" i="21"/>
  <c r="F386" i="21"/>
  <c r="G378" i="21"/>
  <c r="F378" i="21"/>
  <c r="G377" i="21"/>
  <c r="F377" i="21"/>
  <c r="G365" i="21"/>
  <c r="F365" i="21"/>
  <c r="G364" i="21"/>
  <c r="F364" i="21"/>
  <c r="G356" i="21"/>
  <c r="F356" i="21"/>
  <c r="G355" i="21"/>
  <c r="F355" i="21"/>
  <c r="G347" i="21"/>
  <c r="F347" i="21"/>
  <c r="G346" i="21"/>
  <c r="F346" i="21"/>
  <c r="G334" i="21"/>
  <c r="F334" i="21"/>
  <c r="G333" i="21"/>
  <c r="F333" i="21"/>
  <c r="G325" i="21"/>
  <c r="F325" i="21"/>
  <c r="G324" i="21"/>
  <c r="F324" i="21"/>
  <c r="G316" i="21"/>
  <c r="F316" i="21"/>
  <c r="G315" i="21"/>
  <c r="F315" i="21"/>
  <c r="G305" i="21"/>
  <c r="F305" i="21"/>
  <c r="G304" i="21"/>
  <c r="F304" i="21"/>
  <c r="G296" i="21"/>
  <c r="F296" i="21"/>
  <c r="G295" i="21"/>
  <c r="F295" i="21"/>
  <c r="G287" i="21"/>
  <c r="F287" i="21"/>
  <c r="G286" i="21"/>
  <c r="F286" i="21"/>
  <c r="G278" i="21"/>
  <c r="F278" i="21"/>
  <c r="G277" i="21"/>
  <c r="F277" i="21"/>
  <c r="G269" i="21"/>
  <c r="F269" i="21"/>
  <c r="G268" i="21"/>
  <c r="F268" i="21"/>
  <c r="G258" i="21"/>
  <c r="F258" i="21"/>
  <c r="G257" i="21"/>
  <c r="F257" i="21"/>
  <c r="G249" i="21"/>
  <c r="F249" i="21"/>
  <c r="G248" i="21"/>
  <c r="F248" i="21"/>
  <c r="G240" i="21"/>
  <c r="F240" i="21"/>
  <c r="G239" i="21"/>
  <c r="F239" i="21"/>
  <c r="G231" i="21"/>
  <c r="F231" i="21"/>
  <c r="G230" i="21"/>
  <c r="F230" i="21"/>
  <c r="G222" i="21"/>
  <c r="F222" i="21"/>
  <c r="G221" i="21"/>
  <c r="F221" i="21"/>
  <c r="G211" i="21"/>
  <c r="F211" i="21"/>
  <c r="G210" i="21"/>
  <c r="F210" i="21"/>
  <c r="G202" i="21"/>
  <c r="F202" i="21"/>
  <c r="G201" i="21"/>
  <c r="F201" i="21"/>
  <c r="G193" i="21"/>
  <c r="F193" i="21"/>
  <c r="G192" i="21"/>
  <c r="F192" i="21"/>
  <c r="G182" i="21"/>
  <c r="F182" i="21"/>
  <c r="G181" i="21"/>
  <c r="F181" i="21"/>
  <c r="G173" i="21"/>
  <c r="F173" i="21"/>
  <c r="G172" i="21"/>
  <c r="F172" i="21"/>
  <c r="G164" i="21"/>
  <c r="F164" i="21"/>
  <c r="G163" i="21"/>
  <c r="F163" i="21"/>
  <c r="G155" i="21"/>
  <c r="F155" i="21"/>
  <c r="G154" i="21"/>
  <c r="F154" i="21"/>
  <c r="G146" i="21"/>
  <c r="F146" i="21"/>
  <c r="G145" i="21"/>
  <c r="F145" i="21"/>
  <c r="G135" i="21"/>
  <c r="F135" i="21"/>
  <c r="G134" i="21"/>
  <c r="F134" i="21"/>
  <c r="G126" i="21"/>
  <c r="F126" i="21"/>
  <c r="G125" i="21"/>
  <c r="F125" i="21"/>
  <c r="G117" i="21"/>
  <c r="F117" i="21"/>
  <c r="G116" i="21"/>
  <c r="F116" i="21"/>
  <c r="G108" i="21"/>
  <c r="F108" i="21"/>
  <c r="G107" i="21"/>
  <c r="F107" i="21"/>
  <c r="G99" i="21"/>
  <c r="F99" i="21"/>
  <c r="G98" i="21"/>
  <c r="F98" i="21"/>
  <c r="G90" i="21"/>
  <c r="F90" i="21"/>
  <c r="G89" i="21"/>
  <c r="F89" i="21"/>
  <c r="G81" i="21"/>
  <c r="F81" i="21"/>
  <c r="G80" i="21"/>
  <c r="F80" i="21"/>
  <c r="G70" i="21"/>
  <c r="F70" i="21"/>
  <c r="G69" i="21"/>
  <c r="F69" i="21"/>
  <c r="G61" i="21"/>
  <c r="F61" i="21"/>
  <c r="G60" i="21"/>
  <c r="F60" i="21"/>
  <c r="G48" i="21"/>
  <c r="F48" i="21"/>
  <c r="G47" i="21"/>
  <c r="F47" i="21"/>
  <c r="G39" i="21"/>
  <c r="F39" i="21"/>
  <c r="G38" i="21"/>
  <c r="F38" i="21"/>
  <c r="G28" i="21"/>
  <c r="F28" i="21"/>
  <c r="G27" i="21"/>
  <c r="F27" i="21"/>
  <c r="G19" i="21"/>
  <c r="G18" i="21"/>
  <c r="F19" i="21"/>
  <c r="F18" i="21"/>
  <c r="G405" i="20"/>
  <c r="F405" i="20"/>
  <c r="G404" i="20"/>
  <c r="F404" i="20"/>
  <c r="G396" i="20"/>
  <c r="F396" i="20"/>
  <c r="G395" i="20"/>
  <c r="F395" i="20"/>
  <c r="G387" i="20"/>
  <c r="F387" i="20"/>
  <c r="G386" i="20"/>
  <c r="F386" i="20"/>
  <c r="G378" i="20"/>
  <c r="F378" i="20"/>
  <c r="G377" i="20"/>
  <c r="F377" i="20"/>
  <c r="G365" i="20"/>
  <c r="F365" i="20"/>
  <c r="G364" i="20"/>
  <c r="F364" i="20"/>
  <c r="G356" i="20"/>
  <c r="F356" i="20"/>
  <c r="G355" i="20"/>
  <c r="F355" i="20"/>
  <c r="G347" i="20"/>
  <c r="F347" i="20"/>
  <c r="G346" i="20"/>
  <c r="F346" i="20"/>
  <c r="G334" i="20"/>
  <c r="F334" i="20"/>
  <c r="G333" i="20"/>
  <c r="F333" i="20"/>
  <c r="G325" i="20"/>
  <c r="F325" i="20"/>
  <c r="G324" i="20"/>
  <c r="F324" i="20"/>
  <c r="G316" i="20"/>
  <c r="F316" i="20"/>
  <c r="G315" i="20"/>
  <c r="F315" i="20"/>
  <c r="G305" i="20"/>
  <c r="F305" i="20"/>
  <c r="G304" i="20"/>
  <c r="F304" i="20"/>
  <c r="G296" i="20"/>
  <c r="F296" i="20"/>
  <c r="G295" i="20"/>
  <c r="F295" i="20"/>
  <c r="G287" i="20"/>
  <c r="F287" i="20"/>
  <c r="G286" i="20"/>
  <c r="F286" i="20"/>
  <c r="G278" i="20"/>
  <c r="F278" i="20"/>
  <c r="G277" i="20"/>
  <c r="F277" i="20"/>
  <c r="G269" i="20"/>
  <c r="F269" i="20"/>
  <c r="G268" i="20"/>
  <c r="F268" i="20"/>
  <c r="G258" i="20"/>
  <c r="F258" i="20"/>
  <c r="G257" i="20"/>
  <c r="F257" i="20"/>
  <c r="G249" i="20"/>
  <c r="F249" i="20"/>
  <c r="G248" i="20"/>
  <c r="F248" i="20"/>
  <c r="G240" i="20"/>
  <c r="F240" i="20"/>
  <c r="G239" i="20"/>
  <c r="F239" i="20"/>
  <c r="G231" i="20"/>
  <c r="F231" i="20"/>
  <c r="G230" i="20"/>
  <c r="F230" i="20"/>
  <c r="G222" i="20"/>
  <c r="F222" i="20"/>
  <c r="G221" i="20"/>
  <c r="F221" i="20"/>
  <c r="G211" i="20"/>
  <c r="F211" i="20"/>
  <c r="G210" i="20"/>
  <c r="F210" i="20"/>
  <c r="G202" i="20"/>
  <c r="F202" i="20"/>
  <c r="G201" i="20"/>
  <c r="F201" i="20"/>
  <c r="G193" i="20"/>
  <c r="F193" i="20"/>
  <c r="G192" i="20"/>
  <c r="F192" i="20"/>
  <c r="G182" i="20"/>
  <c r="F182" i="20"/>
  <c r="G181" i="20"/>
  <c r="F181" i="20"/>
  <c r="G173" i="20"/>
  <c r="F173" i="20"/>
  <c r="G172" i="20"/>
  <c r="F172" i="20"/>
  <c r="G164" i="20"/>
  <c r="F164" i="20"/>
  <c r="G163" i="20"/>
  <c r="F163" i="20"/>
  <c r="G155" i="20"/>
  <c r="F155" i="20"/>
  <c r="G154" i="20"/>
  <c r="F154" i="20"/>
  <c r="G146" i="20"/>
  <c r="F146" i="20"/>
  <c r="G145" i="20"/>
  <c r="F145" i="20"/>
  <c r="G135" i="20"/>
  <c r="F135" i="20"/>
  <c r="G134" i="20"/>
  <c r="F134" i="20"/>
  <c r="G126" i="20"/>
  <c r="F126" i="20"/>
  <c r="G125" i="20"/>
  <c r="F125" i="20"/>
  <c r="G117" i="20"/>
  <c r="F117" i="20"/>
  <c r="G116" i="20"/>
  <c r="F116" i="20"/>
  <c r="G108" i="20"/>
  <c r="F108" i="20"/>
  <c r="G107" i="20"/>
  <c r="F107" i="20"/>
  <c r="G99" i="20"/>
  <c r="F99" i="20"/>
  <c r="G98" i="20"/>
  <c r="F98" i="20"/>
  <c r="G90" i="20"/>
  <c r="F90" i="20"/>
  <c r="G89" i="20"/>
  <c r="F89" i="20"/>
  <c r="G81" i="20"/>
  <c r="F81" i="20"/>
  <c r="G80" i="20"/>
  <c r="F80" i="20"/>
  <c r="G70" i="20"/>
  <c r="F70" i="20"/>
  <c r="G69" i="20"/>
  <c r="F69" i="20"/>
  <c r="G61" i="20"/>
  <c r="F61" i="20"/>
  <c r="G60" i="20"/>
  <c r="F60" i="20"/>
  <c r="G48" i="20"/>
  <c r="F48" i="20"/>
  <c r="G47" i="20"/>
  <c r="F47" i="20"/>
  <c r="G39" i="20"/>
  <c r="F39" i="20"/>
  <c r="G38" i="20"/>
  <c r="F38" i="20"/>
  <c r="G28" i="20"/>
  <c r="F28" i="20"/>
  <c r="G27" i="20"/>
  <c r="F27" i="20"/>
  <c r="G19" i="20"/>
  <c r="G18" i="20"/>
  <c r="F19" i="20"/>
  <c r="F18" i="20"/>
  <c r="G405" i="19" l="1"/>
  <c r="F405" i="19"/>
  <c r="G404" i="19"/>
  <c r="F404" i="19"/>
  <c r="G396" i="19"/>
  <c r="F396" i="19"/>
  <c r="G395" i="19"/>
  <c r="F395" i="19"/>
  <c r="G387" i="19"/>
  <c r="F387" i="19"/>
  <c r="G386" i="19"/>
  <c r="F386" i="19"/>
  <c r="G378" i="19"/>
  <c r="F378" i="19"/>
  <c r="G377" i="19"/>
  <c r="F377" i="19"/>
  <c r="G365" i="19"/>
  <c r="F365" i="19"/>
  <c r="G364" i="19"/>
  <c r="F364" i="19"/>
  <c r="G356" i="19"/>
  <c r="F356" i="19"/>
  <c r="G355" i="19"/>
  <c r="F355" i="19"/>
  <c r="G347" i="19"/>
  <c r="F347" i="19"/>
  <c r="G346" i="19"/>
  <c r="F346" i="19"/>
  <c r="G334" i="19"/>
  <c r="F334" i="19"/>
  <c r="G333" i="19"/>
  <c r="F333" i="19"/>
  <c r="G325" i="19"/>
  <c r="F325" i="19"/>
  <c r="G324" i="19"/>
  <c r="F324" i="19"/>
  <c r="G316" i="19"/>
  <c r="F316" i="19"/>
  <c r="G315" i="19"/>
  <c r="F315" i="19"/>
  <c r="G305" i="19"/>
  <c r="F305" i="19"/>
  <c r="G304" i="19"/>
  <c r="F304" i="19"/>
  <c r="G296" i="19"/>
  <c r="F296" i="19"/>
  <c r="G295" i="19"/>
  <c r="F295" i="19"/>
  <c r="G287" i="19"/>
  <c r="F287" i="19"/>
  <c r="G286" i="19"/>
  <c r="F286" i="19"/>
  <c r="G278" i="19"/>
  <c r="F278" i="19"/>
  <c r="G277" i="19"/>
  <c r="F277" i="19"/>
  <c r="G269" i="19"/>
  <c r="F269" i="19"/>
  <c r="G268" i="19"/>
  <c r="F268" i="19"/>
  <c r="G258" i="19"/>
  <c r="F258" i="19"/>
  <c r="G257" i="19"/>
  <c r="F257" i="19"/>
  <c r="G249" i="19"/>
  <c r="F249" i="19"/>
  <c r="G248" i="19"/>
  <c r="F248" i="19"/>
  <c r="G240" i="19"/>
  <c r="F240" i="19"/>
  <c r="G239" i="19"/>
  <c r="F239" i="19"/>
  <c r="G231" i="19"/>
  <c r="F231" i="19"/>
  <c r="G230" i="19"/>
  <c r="F230" i="19"/>
  <c r="G222" i="19"/>
  <c r="F222" i="19"/>
  <c r="G221" i="19"/>
  <c r="F221" i="19"/>
  <c r="G211" i="19"/>
  <c r="F211" i="19"/>
  <c r="G210" i="19"/>
  <c r="F210" i="19"/>
  <c r="G202" i="19"/>
  <c r="F202" i="19"/>
  <c r="G201" i="19"/>
  <c r="F201" i="19"/>
  <c r="G193" i="19"/>
  <c r="F193" i="19"/>
  <c r="G192" i="19"/>
  <c r="F192" i="19"/>
  <c r="G182" i="19"/>
  <c r="F182" i="19"/>
  <c r="G181" i="19"/>
  <c r="F181" i="19"/>
  <c r="G173" i="19"/>
  <c r="F173" i="19"/>
  <c r="G172" i="19"/>
  <c r="F172" i="19"/>
  <c r="G164" i="19"/>
  <c r="F164" i="19"/>
  <c r="G163" i="19"/>
  <c r="F163" i="19"/>
  <c r="G155" i="19"/>
  <c r="F155" i="19"/>
  <c r="G154" i="19"/>
  <c r="F154" i="19"/>
  <c r="G146" i="19"/>
  <c r="F146" i="19"/>
  <c r="G145" i="19"/>
  <c r="F145" i="19"/>
  <c r="G135" i="19"/>
  <c r="F135" i="19"/>
  <c r="G134" i="19"/>
  <c r="F134" i="19"/>
  <c r="G126" i="19"/>
  <c r="F126" i="19"/>
  <c r="G125" i="19"/>
  <c r="F125" i="19"/>
  <c r="G117" i="19"/>
  <c r="F117" i="19"/>
  <c r="G116" i="19"/>
  <c r="F116" i="19"/>
  <c r="G108" i="19"/>
  <c r="F108" i="19"/>
  <c r="G107" i="19"/>
  <c r="F107" i="19"/>
  <c r="G99" i="19"/>
  <c r="F99" i="19"/>
  <c r="G98" i="19"/>
  <c r="F98" i="19"/>
  <c r="G90" i="19"/>
  <c r="F90" i="19"/>
  <c r="G89" i="19"/>
  <c r="F89" i="19"/>
  <c r="G81" i="19"/>
  <c r="F81" i="19"/>
  <c r="G80" i="19"/>
  <c r="F80" i="19"/>
  <c r="G70" i="19"/>
  <c r="F70" i="19"/>
  <c r="G69" i="19"/>
  <c r="F69" i="19"/>
  <c r="G61" i="19"/>
  <c r="F61" i="19"/>
  <c r="G60" i="19"/>
  <c r="F60" i="19"/>
  <c r="G48" i="19"/>
  <c r="F48" i="19"/>
  <c r="G47" i="19"/>
  <c r="F47" i="19"/>
  <c r="G39" i="19"/>
  <c r="F39" i="19"/>
  <c r="G38" i="19"/>
  <c r="F38" i="19"/>
  <c r="G28" i="19"/>
  <c r="F28" i="19"/>
  <c r="G27" i="19"/>
  <c r="F27" i="19"/>
  <c r="G19" i="19"/>
  <c r="G18" i="19"/>
  <c r="F19" i="19"/>
  <c r="F18" i="19"/>
  <c r="B412" i="15" l="1"/>
  <c r="A412" i="15"/>
  <c r="B411" i="15"/>
  <c r="A411" i="15"/>
  <c r="B410" i="15"/>
  <c r="A410" i="15"/>
  <c r="B409" i="15"/>
  <c r="A409" i="15"/>
  <c r="B408" i="15"/>
  <c r="A408" i="15"/>
  <c r="B407" i="15"/>
  <c r="A407" i="15"/>
  <c r="B406" i="15"/>
  <c r="A406" i="15"/>
  <c r="B405" i="15"/>
  <c r="A405" i="15"/>
  <c r="B404" i="15"/>
  <c r="A404" i="15"/>
  <c r="B403" i="15"/>
  <c r="A403" i="15"/>
  <c r="B402" i="15"/>
  <c r="A402" i="15"/>
  <c r="B401" i="15"/>
  <c r="A401" i="15"/>
  <c r="B400" i="15"/>
  <c r="A400" i="15"/>
  <c r="B399" i="15"/>
  <c r="A399" i="15"/>
  <c r="B398" i="15"/>
  <c r="A398" i="15"/>
  <c r="B397" i="15"/>
  <c r="A397" i="15"/>
  <c r="B396" i="15"/>
  <c r="A396" i="15"/>
  <c r="B395" i="15"/>
  <c r="A395" i="15"/>
  <c r="B394" i="15"/>
  <c r="A394" i="15"/>
  <c r="B393" i="15"/>
  <c r="A393" i="15"/>
  <c r="B392" i="15"/>
  <c r="A392" i="15"/>
  <c r="B391" i="15"/>
  <c r="A391" i="15"/>
  <c r="B390" i="15"/>
  <c r="A390" i="15"/>
  <c r="B389" i="15"/>
  <c r="A389" i="15"/>
  <c r="B388" i="15"/>
  <c r="A388" i="15"/>
  <c r="B387" i="15"/>
  <c r="A387" i="15"/>
  <c r="B386" i="15"/>
  <c r="A386" i="15"/>
  <c r="B385" i="15"/>
  <c r="A385" i="15"/>
  <c r="B384" i="15"/>
  <c r="A384" i="15"/>
  <c r="B383" i="15"/>
  <c r="A383" i="15"/>
  <c r="B382" i="15"/>
  <c r="A382" i="15"/>
  <c r="B381" i="15"/>
  <c r="A381" i="15"/>
  <c r="B380" i="15"/>
  <c r="A380" i="15"/>
  <c r="B379" i="15"/>
  <c r="A379" i="15"/>
  <c r="B378" i="15"/>
  <c r="A378" i="15"/>
  <c r="B377" i="15"/>
  <c r="A377" i="15"/>
  <c r="B376" i="15"/>
  <c r="A376" i="15"/>
  <c r="B375" i="15"/>
  <c r="A375" i="15"/>
  <c r="B374" i="15"/>
  <c r="A374" i="15"/>
  <c r="B373" i="15"/>
  <c r="A373" i="15"/>
  <c r="B372" i="15"/>
  <c r="A372" i="15"/>
  <c r="B371" i="15"/>
  <c r="A371" i="15"/>
  <c r="B370" i="15"/>
  <c r="A370" i="15"/>
  <c r="B369" i="15"/>
  <c r="A369" i="15"/>
  <c r="B368" i="15"/>
  <c r="A368" i="15"/>
  <c r="B367" i="15"/>
  <c r="A367" i="15"/>
  <c r="B366" i="15"/>
  <c r="A366" i="15"/>
  <c r="B365" i="15"/>
  <c r="A365" i="15"/>
  <c r="B364" i="15"/>
  <c r="A364" i="15"/>
  <c r="B363" i="15"/>
  <c r="A363" i="15"/>
  <c r="B362" i="15"/>
  <c r="A362" i="15"/>
  <c r="B361" i="15"/>
  <c r="A361" i="15"/>
  <c r="B360" i="15"/>
  <c r="A360" i="15"/>
  <c r="B359" i="15"/>
  <c r="A359" i="15"/>
  <c r="B358" i="15"/>
  <c r="A358" i="15"/>
  <c r="B357" i="15"/>
  <c r="A357" i="15"/>
  <c r="B356" i="15"/>
  <c r="A356" i="15"/>
  <c r="B355" i="15"/>
  <c r="A355" i="15"/>
  <c r="B354" i="15"/>
  <c r="A354" i="15"/>
  <c r="B353" i="15"/>
  <c r="A353" i="15"/>
  <c r="B352" i="15"/>
  <c r="A352" i="15"/>
  <c r="B351" i="15"/>
  <c r="A351" i="15"/>
  <c r="B350" i="15"/>
  <c r="A350" i="15"/>
  <c r="B349" i="15"/>
  <c r="A349" i="15"/>
  <c r="B348" i="15"/>
  <c r="A348" i="15"/>
  <c r="B347" i="15"/>
  <c r="A347" i="15"/>
  <c r="B346" i="15"/>
  <c r="A346" i="15"/>
  <c r="B345" i="15"/>
  <c r="A345" i="15"/>
  <c r="B344" i="15"/>
  <c r="A344" i="15"/>
  <c r="B343" i="15"/>
  <c r="A343" i="15"/>
  <c r="B342" i="15"/>
  <c r="A342" i="15"/>
  <c r="B341" i="15"/>
  <c r="A341" i="15"/>
  <c r="B340" i="15"/>
  <c r="A340" i="15"/>
  <c r="B339" i="15"/>
  <c r="A339" i="15"/>
  <c r="B338" i="15"/>
  <c r="A338" i="15"/>
  <c r="B337" i="15"/>
  <c r="A337" i="15"/>
  <c r="B336" i="15"/>
  <c r="A336" i="15"/>
  <c r="B335" i="15"/>
  <c r="A335" i="15"/>
  <c r="B334" i="15"/>
  <c r="A334" i="15"/>
  <c r="B333" i="15"/>
  <c r="A333" i="15"/>
  <c r="B332" i="15"/>
  <c r="A332" i="15"/>
  <c r="B331" i="15"/>
  <c r="A331" i="15"/>
  <c r="B330" i="15"/>
  <c r="A330" i="15"/>
  <c r="B329" i="15"/>
  <c r="A329" i="15"/>
  <c r="B328" i="15"/>
  <c r="A328" i="15"/>
  <c r="B327" i="15"/>
  <c r="A327" i="15"/>
  <c r="B326" i="15"/>
  <c r="A326" i="15"/>
  <c r="B325" i="15"/>
  <c r="A325" i="15"/>
  <c r="B324" i="15"/>
  <c r="A324" i="15"/>
  <c r="B323" i="15"/>
  <c r="A323" i="15"/>
  <c r="B322" i="15"/>
  <c r="A322" i="15"/>
  <c r="B321" i="15"/>
  <c r="A321" i="15"/>
  <c r="B320" i="15"/>
  <c r="A320" i="15"/>
  <c r="B319" i="15"/>
  <c r="A319" i="15"/>
  <c r="B318" i="15"/>
  <c r="A318" i="15"/>
  <c r="B317" i="15"/>
  <c r="A317" i="15"/>
  <c r="B316" i="15"/>
  <c r="A316" i="15"/>
  <c r="B315" i="15"/>
  <c r="A315" i="15"/>
  <c r="B314" i="15"/>
  <c r="A314" i="15"/>
  <c r="B313" i="15"/>
  <c r="A313" i="15"/>
  <c r="B312" i="15"/>
  <c r="A312" i="15"/>
  <c r="B311" i="15"/>
  <c r="A311" i="15"/>
  <c r="B310" i="15"/>
  <c r="A310" i="15"/>
  <c r="B309" i="15"/>
  <c r="A309" i="15"/>
  <c r="B308" i="15"/>
  <c r="A308" i="15"/>
  <c r="B307" i="15"/>
  <c r="A307" i="15"/>
  <c r="B306" i="15"/>
  <c r="A306" i="15"/>
  <c r="B305" i="15"/>
  <c r="A305" i="15"/>
  <c r="B304" i="15"/>
  <c r="A304" i="15"/>
  <c r="B303" i="15"/>
  <c r="A303" i="15"/>
  <c r="B302" i="15"/>
  <c r="A302" i="15"/>
  <c r="B301" i="15"/>
  <c r="A301" i="15"/>
  <c r="B300" i="15"/>
  <c r="A300" i="15"/>
  <c r="B299" i="15"/>
  <c r="A299" i="15"/>
  <c r="B298" i="15"/>
  <c r="A298" i="15"/>
  <c r="B297" i="15"/>
  <c r="A297" i="15"/>
  <c r="B296" i="15"/>
  <c r="A296" i="15"/>
  <c r="B295" i="15"/>
  <c r="A295" i="15"/>
  <c r="B294" i="15"/>
  <c r="A294" i="15"/>
  <c r="B293" i="15"/>
  <c r="A293" i="15"/>
  <c r="B292" i="15"/>
  <c r="A292" i="15"/>
  <c r="B291" i="15"/>
  <c r="A291" i="15"/>
  <c r="B290" i="15"/>
  <c r="A290" i="15"/>
  <c r="B289" i="15"/>
  <c r="A289" i="15"/>
  <c r="B288" i="15"/>
  <c r="A288" i="15"/>
  <c r="B287" i="15"/>
  <c r="A287" i="15"/>
  <c r="B286" i="15"/>
  <c r="A286" i="15"/>
  <c r="B285" i="15"/>
  <c r="A285" i="15"/>
  <c r="B284" i="15"/>
  <c r="A284" i="15"/>
  <c r="B283" i="15"/>
  <c r="A283" i="15"/>
  <c r="B282" i="15"/>
  <c r="A282" i="15"/>
  <c r="B281" i="15"/>
  <c r="A281" i="15"/>
  <c r="B280" i="15"/>
  <c r="A280" i="15"/>
  <c r="B279" i="15"/>
  <c r="A279" i="15"/>
  <c r="B278" i="15"/>
  <c r="A278" i="15"/>
  <c r="B277" i="15"/>
  <c r="A277" i="15"/>
  <c r="B276" i="15"/>
  <c r="A276" i="15"/>
  <c r="B275" i="15"/>
  <c r="A275" i="15"/>
  <c r="B274" i="15"/>
  <c r="A274" i="15"/>
  <c r="B273" i="15"/>
  <c r="A273" i="15"/>
  <c r="B272" i="15"/>
  <c r="A272" i="15"/>
  <c r="B271" i="15"/>
  <c r="A271" i="15"/>
  <c r="B270" i="15"/>
  <c r="A270" i="15"/>
  <c r="B269" i="15"/>
  <c r="A269" i="15"/>
  <c r="B268" i="15"/>
  <c r="A268" i="15"/>
  <c r="B267" i="15"/>
  <c r="A267" i="15"/>
  <c r="B266" i="15"/>
  <c r="A266" i="15"/>
  <c r="B265" i="15"/>
  <c r="A265" i="15"/>
  <c r="B264" i="15"/>
  <c r="A264" i="15"/>
  <c r="B263" i="15"/>
  <c r="A263" i="15"/>
  <c r="B262" i="15"/>
  <c r="A262" i="15"/>
  <c r="B261" i="15"/>
  <c r="A261" i="15"/>
  <c r="B260" i="15"/>
  <c r="A260" i="15"/>
  <c r="B259" i="15"/>
  <c r="A259" i="15"/>
  <c r="B258" i="15"/>
  <c r="A258" i="15"/>
  <c r="B257" i="15"/>
  <c r="A257" i="15"/>
  <c r="B256" i="15"/>
  <c r="A256" i="15"/>
  <c r="B255" i="15"/>
  <c r="A255" i="15"/>
  <c r="B254" i="15"/>
  <c r="A254" i="15"/>
  <c r="B253" i="15"/>
  <c r="A253" i="15"/>
  <c r="B252" i="15"/>
  <c r="A252" i="15"/>
  <c r="B251" i="15"/>
  <c r="A251" i="15"/>
  <c r="B250" i="15"/>
  <c r="A250" i="15"/>
  <c r="B249" i="15"/>
  <c r="A249" i="15"/>
  <c r="B248" i="15"/>
  <c r="A248" i="15"/>
  <c r="B247" i="15"/>
  <c r="A247" i="15"/>
  <c r="B246" i="15"/>
  <c r="A246" i="15"/>
  <c r="B245" i="15"/>
  <c r="A245" i="15"/>
  <c r="B244" i="15"/>
  <c r="A244" i="15"/>
  <c r="B243" i="15"/>
  <c r="A243" i="15"/>
  <c r="B242" i="15"/>
  <c r="A242" i="15"/>
  <c r="B241" i="15"/>
  <c r="A241" i="15"/>
  <c r="B240" i="15"/>
  <c r="A240" i="15"/>
  <c r="B239" i="15"/>
  <c r="A239" i="15"/>
  <c r="B238" i="15"/>
  <c r="A238" i="15"/>
  <c r="B237" i="15"/>
  <c r="A237" i="15"/>
  <c r="B236" i="15"/>
  <c r="A236" i="15"/>
  <c r="B235" i="15"/>
  <c r="A235" i="15"/>
  <c r="B234" i="15"/>
  <c r="A234" i="15"/>
  <c r="B233" i="15"/>
  <c r="A233" i="15"/>
  <c r="B232" i="15"/>
  <c r="A232" i="15"/>
  <c r="B231" i="15"/>
  <c r="A231" i="15"/>
  <c r="B230" i="15"/>
  <c r="A230" i="15"/>
  <c r="B229" i="15"/>
  <c r="A229" i="15"/>
  <c r="B228" i="15"/>
  <c r="A228" i="15"/>
  <c r="B227" i="15"/>
  <c r="A227" i="15"/>
  <c r="B226" i="15"/>
  <c r="A226" i="15"/>
  <c r="B225" i="15"/>
  <c r="A225" i="15"/>
  <c r="B224" i="15"/>
  <c r="A224" i="15"/>
  <c r="B223" i="15"/>
  <c r="A223" i="15"/>
  <c r="B222" i="15"/>
  <c r="A222" i="15"/>
  <c r="B221" i="15"/>
  <c r="A221" i="15"/>
  <c r="B220" i="15"/>
  <c r="A220" i="15"/>
  <c r="B219" i="15"/>
  <c r="A219" i="15"/>
  <c r="B218" i="15"/>
  <c r="A218" i="15"/>
  <c r="B217" i="15"/>
  <c r="A217" i="15"/>
  <c r="B216" i="15"/>
  <c r="A216" i="15"/>
  <c r="B215" i="15"/>
  <c r="A215" i="15"/>
  <c r="B214" i="15"/>
  <c r="A214" i="15"/>
  <c r="B213" i="15"/>
  <c r="A213" i="15"/>
  <c r="B212" i="15"/>
  <c r="A212" i="15"/>
  <c r="B211" i="15"/>
  <c r="A211" i="15"/>
  <c r="B210" i="15"/>
  <c r="A210" i="15"/>
  <c r="B209" i="15"/>
  <c r="A209" i="15"/>
  <c r="B208" i="15"/>
  <c r="A208" i="15"/>
  <c r="B207" i="15"/>
  <c r="A207" i="15"/>
  <c r="B206" i="15"/>
  <c r="A206" i="15"/>
  <c r="B205" i="15"/>
  <c r="A205" i="15"/>
  <c r="B204" i="15"/>
  <c r="A204" i="15"/>
  <c r="B203" i="15"/>
  <c r="A203" i="15"/>
  <c r="B202" i="15"/>
  <c r="A202" i="15"/>
  <c r="B201" i="15"/>
  <c r="A201" i="15"/>
  <c r="B200" i="15"/>
  <c r="A200" i="15"/>
  <c r="B199" i="15"/>
  <c r="A199" i="15"/>
  <c r="B198" i="15"/>
  <c r="A198" i="15"/>
  <c r="B197" i="15"/>
  <c r="A197" i="15"/>
  <c r="B196" i="15"/>
  <c r="A196" i="15"/>
  <c r="B195" i="15"/>
  <c r="A195" i="15"/>
  <c r="B194" i="15"/>
  <c r="A194" i="15"/>
  <c r="B193" i="15"/>
  <c r="A193" i="15"/>
  <c r="B192" i="15"/>
  <c r="A192" i="15"/>
  <c r="B191" i="15"/>
  <c r="A191" i="15"/>
  <c r="B190" i="15"/>
  <c r="A190" i="15"/>
  <c r="B189" i="15"/>
  <c r="A189" i="15"/>
  <c r="B188" i="15"/>
  <c r="A188" i="15"/>
  <c r="B187" i="15"/>
  <c r="A187" i="15"/>
  <c r="B186" i="15"/>
  <c r="A186" i="15"/>
  <c r="B185" i="15"/>
  <c r="A185" i="15"/>
  <c r="B184" i="15"/>
  <c r="A184" i="15"/>
  <c r="B183" i="15"/>
  <c r="A183" i="15"/>
  <c r="B182" i="15"/>
  <c r="A182" i="15"/>
  <c r="B181" i="15"/>
  <c r="A181" i="15"/>
  <c r="B180" i="15"/>
  <c r="A180" i="15"/>
  <c r="B179" i="15"/>
  <c r="A179" i="15"/>
  <c r="B178" i="15"/>
  <c r="A178" i="15"/>
  <c r="B177" i="15"/>
  <c r="A177" i="15"/>
  <c r="B176" i="15"/>
  <c r="A176" i="15"/>
  <c r="B175" i="15"/>
  <c r="A175" i="15"/>
  <c r="B174" i="15"/>
  <c r="A174" i="15"/>
  <c r="B173" i="15"/>
  <c r="A173" i="15"/>
  <c r="B172" i="15"/>
  <c r="A172" i="15"/>
  <c r="B171" i="15"/>
  <c r="A171" i="15"/>
  <c r="B170" i="15"/>
  <c r="A170" i="15"/>
  <c r="B169" i="15"/>
  <c r="A169" i="15"/>
  <c r="B168" i="15"/>
  <c r="A168" i="15"/>
  <c r="B167" i="15"/>
  <c r="A167" i="15"/>
  <c r="B166" i="15"/>
  <c r="A166" i="15"/>
  <c r="B165" i="15"/>
  <c r="A165" i="15"/>
  <c r="B164" i="15"/>
  <c r="A164" i="15"/>
  <c r="B163" i="15"/>
  <c r="A163" i="15"/>
  <c r="B162" i="15"/>
  <c r="A162" i="15"/>
  <c r="B161" i="15"/>
  <c r="A161" i="15"/>
  <c r="B160" i="15"/>
  <c r="A160" i="15"/>
  <c r="B159" i="15"/>
  <c r="A159" i="15"/>
  <c r="B158" i="15"/>
  <c r="A158" i="15"/>
  <c r="B157" i="15"/>
  <c r="A157" i="15"/>
  <c r="B156" i="15"/>
  <c r="A156" i="15"/>
  <c r="B155" i="15"/>
  <c r="A155" i="15"/>
  <c r="B154" i="15"/>
  <c r="A154" i="15"/>
  <c r="B153" i="15"/>
  <c r="A153" i="15"/>
  <c r="B152" i="15"/>
  <c r="A152" i="15"/>
  <c r="B151" i="15"/>
  <c r="A151" i="15"/>
  <c r="B150" i="15"/>
  <c r="A150" i="15"/>
  <c r="B149" i="15"/>
  <c r="A149" i="15"/>
  <c r="B148" i="15"/>
  <c r="A148" i="15"/>
  <c r="B147" i="15"/>
  <c r="A147" i="15"/>
  <c r="B146" i="15"/>
  <c r="A146" i="15"/>
  <c r="B145" i="15"/>
  <c r="A145" i="15"/>
  <c r="B144" i="15"/>
  <c r="A144" i="15"/>
  <c r="B143" i="15"/>
  <c r="A143" i="15"/>
  <c r="B142" i="15"/>
  <c r="A142" i="15"/>
  <c r="B141" i="15"/>
  <c r="A141" i="15"/>
  <c r="B140" i="15"/>
  <c r="A140" i="15"/>
  <c r="B139" i="15"/>
  <c r="A139" i="15"/>
  <c r="B138" i="15"/>
  <c r="A138" i="15"/>
  <c r="B137" i="15"/>
  <c r="A137" i="15"/>
  <c r="B136" i="15"/>
  <c r="A136" i="15"/>
  <c r="B135" i="15"/>
  <c r="A135" i="15"/>
  <c r="B134" i="15"/>
  <c r="A134" i="15"/>
  <c r="B133" i="15"/>
  <c r="A133" i="15"/>
  <c r="B132" i="15"/>
  <c r="A132" i="15"/>
  <c r="B131" i="15"/>
  <c r="A131" i="15"/>
  <c r="B130" i="15"/>
  <c r="A130" i="15"/>
  <c r="B129" i="15"/>
  <c r="A129" i="15"/>
  <c r="B128" i="15"/>
  <c r="A128" i="15"/>
  <c r="B127" i="15"/>
  <c r="A127" i="15"/>
  <c r="B126" i="15"/>
  <c r="A126" i="15"/>
  <c r="B125" i="15"/>
  <c r="A125" i="15"/>
  <c r="B124" i="15"/>
  <c r="A124" i="15"/>
  <c r="B123" i="15"/>
  <c r="A123" i="15"/>
  <c r="B122" i="15"/>
  <c r="A122" i="15"/>
  <c r="B121" i="15"/>
  <c r="A121" i="15"/>
  <c r="B120" i="15"/>
  <c r="A120" i="15"/>
  <c r="B119" i="15"/>
  <c r="A119" i="15"/>
  <c r="B118" i="15"/>
  <c r="A118" i="15"/>
  <c r="B117" i="15"/>
  <c r="A117" i="15"/>
  <c r="B116" i="15"/>
  <c r="A116" i="15"/>
  <c r="B115" i="15"/>
  <c r="A115" i="15"/>
  <c r="B114" i="15"/>
  <c r="A114" i="15"/>
  <c r="B113" i="15"/>
  <c r="A113" i="15"/>
  <c r="B112" i="15"/>
  <c r="A112" i="15"/>
  <c r="B111" i="15"/>
  <c r="A111" i="15"/>
  <c r="B110" i="15"/>
  <c r="A110" i="15"/>
  <c r="B109" i="15"/>
  <c r="A109" i="15"/>
  <c r="B108" i="15"/>
  <c r="A108" i="15"/>
  <c r="B107" i="15"/>
  <c r="A107" i="15"/>
  <c r="B106" i="15"/>
  <c r="A106" i="15"/>
  <c r="B105" i="15"/>
  <c r="A105" i="15"/>
  <c r="B104" i="15"/>
  <c r="A104" i="15"/>
  <c r="B103" i="15"/>
  <c r="A103" i="15"/>
  <c r="B102" i="15"/>
  <c r="A102" i="15"/>
  <c r="B101" i="15"/>
  <c r="A101" i="15"/>
  <c r="B100" i="15"/>
  <c r="A100" i="15"/>
  <c r="B99" i="15"/>
  <c r="A99" i="15"/>
  <c r="B98" i="15"/>
  <c r="A98" i="15"/>
  <c r="B97" i="15"/>
  <c r="A97" i="15"/>
  <c r="B96" i="15"/>
  <c r="A96" i="15"/>
  <c r="B95" i="15"/>
  <c r="A95" i="15"/>
  <c r="B94" i="15"/>
  <c r="A94" i="15"/>
  <c r="B93" i="15"/>
  <c r="A93" i="15"/>
  <c r="B92" i="15"/>
  <c r="A92" i="15"/>
  <c r="B91" i="15"/>
  <c r="A91" i="15"/>
  <c r="B90" i="15"/>
  <c r="A90" i="15"/>
  <c r="B89" i="15"/>
  <c r="A89" i="15"/>
  <c r="B88" i="15"/>
  <c r="A88" i="15"/>
  <c r="B87" i="15"/>
  <c r="A87" i="15"/>
  <c r="B86" i="15"/>
  <c r="A86" i="15"/>
  <c r="B85" i="15"/>
  <c r="A85" i="15"/>
  <c r="B84" i="15"/>
  <c r="A84" i="15"/>
  <c r="B83" i="15"/>
  <c r="A83" i="15"/>
  <c r="B82" i="15"/>
  <c r="A82" i="15"/>
  <c r="B81" i="15"/>
  <c r="A81" i="15"/>
  <c r="B80" i="15"/>
  <c r="A80" i="15"/>
  <c r="B79" i="15"/>
  <c r="A79" i="15"/>
  <c r="B78" i="15"/>
  <c r="A78" i="15"/>
  <c r="B77" i="15"/>
  <c r="A77" i="15"/>
  <c r="B76" i="15"/>
  <c r="A76" i="15"/>
  <c r="B75" i="15"/>
  <c r="A75" i="15"/>
  <c r="B74" i="15"/>
  <c r="A74" i="15"/>
  <c r="B73" i="15"/>
  <c r="A73" i="15"/>
  <c r="B72" i="15"/>
  <c r="A72" i="15"/>
  <c r="B71" i="15"/>
  <c r="A71" i="15"/>
  <c r="B70" i="15"/>
  <c r="A70" i="15"/>
  <c r="B69" i="15"/>
  <c r="A69" i="15"/>
  <c r="B68" i="15"/>
  <c r="A68" i="15"/>
  <c r="B67" i="15"/>
  <c r="A67" i="15"/>
  <c r="B66" i="15"/>
  <c r="A66" i="15"/>
  <c r="B65" i="15"/>
  <c r="A65" i="15"/>
  <c r="B64" i="15"/>
  <c r="A64" i="15"/>
  <c r="B63" i="15"/>
  <c r="A63" i="15"/>
  <c r="B62" i="15"/>
  <c r="A62" i="15"/>
  <c r="B61" i="15"/>
  <c r="A61" i="15"/>
  <c r="B60" i="15"/>
  <c r="A60" i="15"/>
  <c r="B59" i="15"/>
  <c r="A59" i="15"/>
  <c r="B58" i="15"/>
  <c r="A58" i="15"/>
  <c r="B57" i="15"/>
  <c r="A57" i="15"/>
  <c r="B56" i="15"/>
  <c r="A56" i="15"/>
  <c r="B55" i="15"/>
  <c r="A55" i="15"/>
  <c r="B54" i="15"/>
  <c r="A54" i="15"/>
  <c r="B53" i="15"/>
  <c r="A53" i="15"/>
  <c r="B52" i="15"/>
  <c r="A52" i="15"/>
  <c r="B51" i="15"/>
  <c r="A51" i="15"/>
  <c r="B50" i="15"/>
  <c r="A50" i="15"/>
  <c r="B49" i="15"/>
  <c r="A49" i="15"/>
  <c r="B48" i="15"/>
  <c r="A48" i="15"/>
  <c r="B47" i="15"/>
  <c r="A47" i="15"/>
  <c r="B46" i="15"/>
  <c r="A46" i="15"/>
  <c r="B45" i="15"/>
  <c r="A45" i="15"/>
  <c r="B44" i="15"/>
  <c r="A44" i="15"/>
  <c r="E4" i="21"/>
  <c r="E4" i="20"/>
  <c r="E4" i="19"/>
  <c r="F2" i="17" l="1"/>
  <c r="H2" i="17" l="1"/>
  <c r="H3" i="17"/>
  <c r="H4" i="17"/>
  <c r="H5" i="17"/>
  <c r="H6" i="17"/>
  <c r="H7" i="17"/>
  <c r="H8" i="17"/>
  <c r="H9" i="17"/>
  <c r="H10" i="17"/>
  <c r="H11" i="17"/>
  <c r="H12" i="17"/>
  <c r="H13" i="17"/>
  <c r="H14" i="17"/>
  <c r="H15" i="17"/>
  <c r="H16" i="17"/>
  <c r="H17" i="17"/>
  <c r="H18" i="17"/>
  <c r="H19" i="17"/>
  <c r="H20" i="17"/>
  <c r="H21" i="17"/>
  <c r="H22" i="17"/>
  <c r="H23" i="17"/>
  <c r="H24" i="17"/>
  <c r="H25" i="17"/>
  <c r="H26" i="17"/>
  <c r="H27" i="17"/>
  <c r="H28" i="17"/>
  <c r="H29" i="17"/>
  <c r="H30" i="17"/>
  <c r="H31" i="17"/>
  <c r="H32" i="17"/>
  <c r="H33" i="17"/>
  <c r="H34" i="17"/>
  <c r="H35" i="17"/>
  <c r="H36" i="17"/>
  <c r="H37" i="17"/>
  <c r="H38" i="17"/>
  <c r="H39" i="17"/>
  <c r="H40" i="17"/>
  <c r="H41" i="17"/>
  <c r="H42" i="17"/>
  <c r="H43" i="17"/>
  <c r="H44" i="17"/>
  <c r="H45" i="17"/>
  <c r="H46" i="17"/>
  <c r="H47" i="17"/>
  <c r="H48" i="17"/>
  <c r="H49" i="17"/>
  <c r="H50" i="17"/>
  <c r="H51" i="17"/>
  <c r="H52" i="17"/>
  <c r="H53" i="17"/>
  <c r="H54" i="17"/>
  <c r="H55" i="17"/>
  <c r="H56" i="17"/>
  <c r="H57" i="17"/>
  <c r="H58" i="17"/>
  <c r="H59" i="17"/>
  <c r="H60" i="17"/>
  <c r="H61" i="17"/>
  <c r="H62" i="17"/>
  <c r="H63" i="17"/>
  <c r="H64" i="17"/>
  <c r="H65" i="17"/>
  <c r="H66" i="17"/>
  <c r="H67" i="17"/>
  <c r="H68" i="17"/>
  <c r="H69" i="17"/>
  <c r="H70" i="17"/>
  <c r="H71" i="17"/>
  <c r="H72" i="17"/>
  <c r="H73" i="17"/>
  <c r="H74" i="17"/>
  <c r="H75" i="17"/>
  <c r="H76" i="17"/>
  <c r="H77" i="17"/>
  <c r="H78" i="17"/>
  <c r="H79" i="17"/>
  <c r="H80" i="17"/>
  <c r="H81" i="17"/>
  <c r="H82" i="17"/>
  <c r="H83" i="17"/>
  <c r="H84" i="17"/>
  <c r="H85" i="17"/>
  <c r="H86" i="17"/>
  <c r="H87" i="17"/>
  <c r="H88" i="17"/>
  <c r="H89" i="17"/>
  <c r="H90" i="17"/>
  <c r="H91" i="17"/>
  <c r="H92" i="17"/>
  <c r="H93" i="17"/>
  <c r="H94" i="17"/>
  <c r="H95" i="17"/>
  <c r="H96" i="17"/>
  <c r="H97" i="17"/>
  <c r="H98" i="17"/>
  <c r="H99" i="17"/>
  <c r="H100" i="17"/>
  <c r="H101" i="17"/>
  <c r="H102" i="17"/>
  <c r="H103" i="17"/>
  <c r="H104" i="17"/>
  <c r="F3" i="17"/>
  <c r="F4" i="17"/>
  <c r="F5" i="17"/>
  <c r="F6" i="17"/>
  <c r="F7" i="17"/>
  <c r="F8" i="17"/>
  <c r="F9" i="17"/>
  <c r="F10" i="17"/>
  <c r="F11" i="17"/>
  <c r="F12" i="17"/>
  <c r="F13" i="17"/>
  <c r="F14" i="17"/>
  <c r="F15" i="17"/>
  <c r="F16" i="17"/>
  <c r="F17" i="17"/>
  <c r="F18" i="17"/>
  <c r="F19" i="17"/>
  <c r="F20" i="17"/>
  <c r="F21" i="17"/>
  <c r="F22" i="17"/>
  <c r="F23" i="17"/>
  <c r="F24" i="17"/>
  <c r="F25" i="17"/>
  <c r="F26" i="17"/>
  <c r="F27" i="17"/>
  <c r="F28" i="17"/>
  <c r="F29" i="17"/>
  <c r="F30" i="17"/>
  <c r="F31" i="17"/>
  <c r="F32" i="17"/>
  <c r="F33" i="17"/>
  <c r="F34" i="17"/>
  <c r="F35" i="17"/>
  <c r="F36" i="17"/>
  <c r="F37" i="17"/>
  <c r="F38" i="17"/>
  <c r="F39" i="17"/>
  <c r="F40" i="17"/>
  <c r="F41" i="17"/>
  <c r="F42" i="17"/>
  <c r="F43" i="17"/>
  <c r="F44" i="17"/>
  <c r="F45" i="17"/>
  <c r="F46" i="17"/>
  <c r="F47" i="17"/>
  <c r="F48" i="17"/>
  <c r="F49" i="17"/>
  <c r="F50" i="17"/>
  <c r="F51" i="17"/>
  <c r="F52" i="17"/>
  <c r="F53" i="17"/>
  <c r="F54" i="17"/>
  <c r="F55" i="17"/>
  <c r="F56" i="17"/>
  <c r="F57" i="17"/>
  <c r="F58" i="17"/>
  <c r="F59" i="17"/>
  <c r="F60" i="17"/>
  <c r="F61" i="17"/>
  <c r="F62" i="17"/>
  <c r="F63" i="17"/>
  <c r="F64" i="17"/>
  <c r="F65" i="17"/>
  <c r="F66" i="17"/>
  <c r="F67" i="17"/>
  <c r="F68" i="17"/>
  <c r="F69" i="17"/>
  <c r="F70" i="17"/>
  <c r="F71" i="17"/>
  <c r="F72" i="17"/>
  <c r="F73" i="17"/>
  <c r="F74" i="17"/>
  <c r="F75" i="17"/>
  <c r="F76" i="17"/>
  <c r="F77" i="17"/>
  <c r="F78" i="17"/>
  <c r="F79" i="17"/>
  <c r="F80" i="17"/>
  <c r="F81" i="17"/>
  <c r="F82" i="17"/>
  <c r="F83" i="17"/>
  <c r="F84" i="17"/>
  <c r="F85" i="17"/>
  <c r="F86" i="17"/>
  <c r="F87" i="17"/>
  <c r="F88" i="17"/>
  <c r="F89" i="17"/>
  <c r="F90" i="17"/>
  <c r="F91" i="17"/>
  <c r="F92" i="17"/>
  <c r="F93" i="17"/>
  <c r="F94" i="17"/>
  <c r="F95" i="17"/>
  <c r="F96" i="17"/>
  <c r="F97" i="17"/>
  <c r="F98" i="17"/>
  <c r="F99" i="17"/>
  <c r="F100" i="17"/>
  <c r="F101" i="17"/>
  <c r="F102" i="17"/>
  <c r="F103" i="17"/>
  <c r="F104" i="17"/>
  <c r="A41" i="15" l="1"/>
  <c r="A42" i="15"/>
  <c r="A43" i="15"/>
  <c r="B41" i="15"/>
  <c r="B42" i="15"/>
  <c r="B43" i="15"/>
  <c r="B40" i="15"/>
  <c r="A40" i="15"/>
  <c r="B39" i="15"/>
  <c r="A39" i="15"/>
  <c r="B38" i="15"/>
  <c r="A38" i="15"/>
  <c r="B37" i="15"/>
  <c r="A37" i="15"/>
  <c r="B36" i="15"/>
  <c r="A36" i="15"/>
  <c r="B35" i="15"/>
  <c r="A35" i="15"/>
  <c r="B34" i="15"/>
  <c r="A34" i="15"/>
  <c r="B33" i="15"/>
  <c r="A33" i="15"/>
  <c r="B32" i="15"/>
  <c r="A32" i="15"/>
  <c r="B31" i="15"/>
  <c r="A31" i="15"/>
  <c r="B30" i="15"/>
  <c r="A30" i="15"/>
  <c r="B29" i="15"/>
  <c r="A29" i="15"/>
  <c r="B28" i="15"/>
  <c r="A28" i="15"/>
  <c r="B27" i="15"/>
  <c r="A27" i="15"/>
  <c r="B26" i="15"/>
  <c r="A26" i="15"/>
  <c r="B25" i="15"/>
  <c r="A25" i="15"/>
  <c r="B24" i="15"/>
  <c r="A24" i="15"/>
  <c r="B23" i="15"/>
  <c r="A23" i="15"/>
  <c r="B22" i="15"/>
  <c r="A22" i="15"/>
  <c r="B21" i="15"/>
  <c r="A21" i="15"/>
  <c r="B20" i="15"/>
  <c r="A20" i="15"/>
  <c r="B19" i="15"/>
  <c r="A19" i="15"/>
  <c r="B18" i="15"/>
  <c r="A18" i="15"/>
  <c r="B17" i="15"/>
  <c r="A17" i="15"/>
  <c r="B16" i="15"/>
  <c r="A16" i="15"/>
  <c r="B15" i="15"/>
  <c r="A15" i="15"/>
  <c r="B14" i="15"/>
  <c r="A14" i="15"/>
  <c r="B13" i="15"/>
  <c r="A13" i="15"/>
  <c r="B12" i="15"/>
  <c r="A12" i="15"/>
  <c r="B11" i="15"/>
  <c r="A11" i="15"/>
  <c r="B10" i="15"/>
  <c r="A10" i="15"/>
  <c r="B9" i="15"/>
  <c r="A9" i="15"/>
  <c r="B8" i="15"/>
  <c r="A8" i="15"/>
  <c r="B7" i="15"/>
  <c r="A7" i="15"/>
  <c r="B6" i="15"/>
  <c r="A6" i="15"/>
  <c r="B5" i="15"/>
  <c r="A5" i="15"/>
  <c r="B4" i="15"/>
  <c r="A4" i="15"/>
  <c r="B3" i="15"/>
  <c r="A3" i="15"/>
  <c r="R138" i="15" a="1"/>
  <c r="V129" i="15" a="1"/>
  <c r="P84" i="15" a="1"/>
  <c r="M58" i="15" a="1"/>
  <c r="P45" i="15" a="1"/>
  <c r="T273" i="15" a="1"/>
  <c r="T403" i="15" a="1"/>
  <c r="C75" i="15" a="1"/>
  <c r="C182" i="15" a="1"/>
  <c r="R19" i="15" a="1"/>
  <c r="O196" i="15" a="1"/>
  <c r="V211" i="15" a="1"/>
  <c r="M210" i="15" a="1"/>
  <c r="M55" i="15" a="1"/>
  <c r="M172" i="15" a="1"/>
  <c r="S10" i="15" a="1"/>
  <c r="S224" i="15" a="1"/>
  <c r="S188" i="15" a="1"/>
  <c r="M193" i="15" a="1"/>
  <c r="C91" i="15" a="1"/>
  <c r="M411" i="15" a="1"/>
  <c r="V210" i="15" a="1"/>
  <c r="R376" i="15" a="1"/>
  <c r="M45" i="15" a="1"/>
  <c r="R27" i="15" a="1"/>
  <c r="R364" i="15" a="1"/>
  <c r="C314" i="15" a="1"/>
  <c r="P199" i="15" a="1"/>
  <c r="T139" i="15" a="1"/>
  <c r="R42" i="15" a="1"/>
  <c r="S260" i="15" a="1"/>
  <c r="O88" i="15" a="1"/>
  <c r="V290" i="15" a="1"/>
  <c r="P210" i="15" a="1"/>
  <c r="T324" i="15" a="1"/>
  <c r="O252" i="15" a="1"/>
  <c r="V10" i="15" a="1"/>
  <c r="O69" i="15" a="1"/>
  <c r="R291" i="15" a="1"/>
  <c r="O380" i="15" a="1"/>
  <c r="M131" i="15" a="1"/>
  <c r="T85" i="15" a="1"/>
  <c r="O32" i="15" a="1"/>
  <c r="O333" i="15" a="1"/>
  <c r="T27" i="15" a="1"/>
  <c r="V86" i="15" a="1"/>
  <c r="R355" i="15" a="1"/>
  <c r="V57" i="15" a="1"/>
  <c r="T46" i="15" a="1"/>
  <c r="V215" i="15" a="1"/>
  <c r="R28" i="15" a="1"/>
  <c r="C229" i="15" a="1"/>
  <c r="C408" i="15" a="1"/>
  <c r="C53" i="15" a="1"/>
  <c r="O250" i="15" a="1"/>
  <c r="C198" i="15" a="1"/>
  <c r="O170" i="15" a="1"/>
  <c r="O321" i="15" a="1"/>
  <c r="O258" i="15" a="1"/>
  <c r="O374" i="15" a="1"/>
  <c r="P232" i="15" a="1"/>
  <c r="P271" i="15" a="1"/>
  <c r="S75" i="15" a="1"/>
  <c r="S279" i="15" a="1"/>
  <c r="C333" i="15" a="1"/>
  <c r="R16" i="15" a="1"/>
  <c r="M259" i="15" a="1"/>
  <c r="O390" i="15" a="1"/>
  <c r="P307" i="15" a="1"/>
  <c r="R410" i="15" a="1"/>
  <c r="P246" i="15" a="1"/>
  <c r="R246" i="15" a="1"/>
  <c r="V81" i="15" a="1"/>
  <c r="R288" i="15" a="1"/>
  <c r="T412" i="15" a="1"/>
  <c r="O23" i="15" a="1"/>
  <c r="P74" i="15" a="1"/>
  <c r="S64" i="15" a="1"/>
  <c r="S166" i="15" a="1"/>
  <c r="R64" i="15" a="1"/>
  <c r="O134" i="15" a="1"/>
  <c r="R48" i="15" a="1"/>
  <c r="P166" i="15" a="1"/>
  <c r="S284" i="15" a="1"/>
  <c r="R311" i="15" a="1"/>
  <c r="S239" i="15" a="1"/>
  <c r="V331" i="15" a="1"/>
  <c r="P27" i="15" a="1"/>
  <c r="S244" i="15" a="1"/>
  <c r="C398" i="15" a="1"/>
  <c r="V245" i="15" a="1"/>
  <c r="O334" i="15" a="1"/>
  <c r="T236" i="15" a="1"/>
  <c r="C345" i="15" a="1"/>
  <c r="V45" i="15" a="1"/>
  <c r="V135" i="15" a="1"/>
  <c r="O102" i="15" a="1"/>
  <c r="O189" i="15" a="1"/>
  <c r="O113" i="15" a="1"/>
  <c r="O60" i="15" a="1"/>
  <c r="S206" i="15" a="1"/>
  <c r="V344" i="15" a="1"/>
  <c r="M35" i="15" a="1"/>
  <c r="T143" i="15" a="1"/>
  <c r="C129" i="15" a="1"/>
  <c r="M39" i="15" a="1"/>
  <c r="P298" i="15" a="1"/>
  <c r="C388" i="15" a="1"/>
  <c r="V154" i="15" a="1"/>
  <c r="O409" i="15" a="1"/>
  <c r="C409" i="15" a="1"/>
  <c r="V181" i="15" a="1"/>
  <c r="C383" i="15" a="1"/>
  <c r="V279" i="15" a="1"/>
  <c r="S137" i="15" a="1"/>
  <c r="T29" i="15" a="1"/>
  <c r="O186" i="15" a="1"/>
  <c r="P16" i="15" a="1"/>
  <c r="S288" i="15" a="1"/>
  <c r="O408" i="15" a="1"/>
  <c r="T200" i="15" a="1"/>
  <c r="R211" i="15" a="1"/>
  <c r="R306" i="15" a="1"/>
  <c r="P6" i="15" a="1"/>
  <c r="V112" i="15" a="1"/>
  <c r="O274" i="15" a="1"/>
  <c r="C356" i="15" a="1"/>
  <c r="R249" i="15" a="1"/>
  <c r="C25" i="15" a="1"/>
  <c r="V408" i="15" a="1"/>
  <c r="O399" i="15" a="1"/>
  <c r="V205" i="15" a="1"/>
  <c r="T323" i="15" a="1"/>
  <c r="O253" i="15" a="1"/>
  <c r="T175" i="15" a="1"/>
  <c r="R82" i="15" a="1"/>
  <c r="P306" i="15" a="1"/>
  <c r="R74" i="15" a="1"/>
  <c r="S176" i="15" a="1"/>
  <c r="R343" i="15" a="1"/>
  <c r="T316" i="15" a="1"/>
  <c r="S130" i="15" a="1"/>
  <c r="T198" i="15" a="1"/>
  <c r="C128" i="15" a="1"/>
  <c r="R372" i="15" a="1"/>
  <c r="T177" i="15" a="1"/>
  <c r="V255" i="15" a="1"/>
  <c r="S295" i="15" a="1"/>
  <c r="C140" i="15" a="1"/>
  <c r="S336" i="15" a="1"/>
  <c r="V332" i="15" a="1"/>
  <c r="M252" i="15" a="1"/>
  <c r="V155" i="15" a="1"/>
  <c r="V91" i="15" a="1"/>
  <c r="M95" i="15" a="1"/>
  <c r="C273" i="15" a="1"/>
  <c r="S309" i="15" a="1"/>
  <c r="V54" i="15" a="1"/>
  <c r="T43" i="15" a="1"/>
  <c r="P395" i="15" a="1"/>
  <c r="P135" i="15" a="1"/>
  <c r="O208" i="15" a="1"/>
  <c r="V137" i="15" a="1"/>
  <c r="O406" i="15" a="1"/>
  <c r="P131" i="15" a="1"/>
  <c r="C214" i="15" a="1"/>
  <c r="C117" i="15" a="1"/>
  <c r="P332" i="15" a="1"/>
  <c r="V315" i="15" a="1"/>
  <c r="M82" i="15" a="1"/>
  <c r="O128" i="15" a="1"/>
  <c r="T126" i="15" a="1"/>
  <c r="T112" i="15" a="1"/>
  <c r="T257" i="15" a="1"/>
  <c r="P412" i="15" a="1"/>
  <c r="P407" i="15" a="1"/>
  <c r="V345" i="15" a="1"/>
  <c r="M232" i="15" a="1"/>
  <c r="C332" i="15" a="1"/>
  <c r="R325" i="15" a="1"/>
  <c r="C153" i="15" a="1"/>
  <c r="M212" i="15" a="1"/>
  <c r="V176" i="15" a="1"/>
  <c r="R388" i="15" a="1"/>
  <c r="C164" i="15" a="1"/>
  <c r="O145" i="15" a="1"/>
  <c r="R147" i="15" a="1"/>
  <c r="C284" i="15" a="1"/>
  <c r="O230" i="15" a="1"/>
  <c r="V269" i="15" a="1"/>
  <c r="R224" i="15" a="1"/>
  <c r="T395" i="15" a="1"/>
  <c r="S343" i="15" a="1"/>
  <c r="O349" i="15" a="1"/>
  <c r="M78" i="15" a="1"/>
  <c r="R66" i="15" a="1"/>
  <c r="O367" i="15" a="1"/>
  <c r="P368" i="15" a="1"/>
  <c r="R368" i="15" a="1"/>
  <c r="V389" i="15" a="1"/>
  <c r="P42" i="15" a="1"/>
  <c r="P157" i="15" a="1"/>
  <c r="P346" i="15" a="1"/>
  <c r="T401" i="15" a="1"/>
  <c r="M105" i="15" a="1"/>
  <c r="C16" i="15" a="1"/>
  <c r="T147" i="15" a="1"/>
  <c r="P30" i="15" a="1"/>
  <c r="V60" i="15" a="1"/>
  <c r="C163" i="15" a="1"/>
  <c r="T150" i="15" a="1"/>
  <c r="P159" i="15" a="1"/>
  <c r="S36" i="15" a="1"/>
  <c r="M184" i="15" a="1"/>
  <c r="D26" i="8" a="1"/>
  <c r="M332" i="15" a="1"/>
  <c r="M208" i="15" a="1"/>
  <c r="O39" i="15" a="1"/>
  <c r="T282" i="15" a="1"/>
  <c r="P249" i="15" a="1"/>
  <c r="O305" i="15" a="1"/>
  <c r="V233" i="15" a="1"/>
  <c r="R182" i="15" a="1"/>
  <c r="V106" i="15" a="1"/>
  <c r="T98" i="15" a="1"/>
  <c r="R10" i="15" a="1"/>
  <c r="C181" i="15" a="1"/>
  <c r="S325" i="15" a="1"/>
  <c r="S353" i="15" a="1"/>
  <c r="T59" i="15" a="1"/>
  <c r="S18" i="15" a="1"/>
  <c r="C271" i="15" a="1"/>
  <c r="C48" i="15" a="1"/>
  <c r="S235" i="15" a="1"/>
  <c r="R350" i="15" a="1"/>
  <c r="M165" i="15" a="1"/>
  <c r="P101" i="15" a="1"/>
  <c r="P146" i="15" a="1"/>
  <c r="S411" i="15" a="1"/>
  <c r="O209" i="15" a="1"/>
  <c r="S126" i="15" a="1"/>
  <c r="R102" i="15" a="1"/>
  <c r="R349" i="15" a="1"/>
  <c r="T408" i="15" a="1"/>
  <c r="T271" i="15" a="1"/>
  <c r="T320" i="15" a="1"/>
  <c r="O109" i="15" a="1"/>
  <c r="O148" i="15" a="1"/>
  <c r="O136" i="15" a="1"/>
  <c r="M175" i="15" a="1"/>
  <c r="O303" i="15" a="1"/>
  <c r="T378" i="15" a="1"/>
  <c r="C148" i="15" a="1"/>
  <c r="C344" i="15" a="1"/>
  <c r="M412" i="15" a="1"/>
  <c r="R280" i="15" a="1"/>
  <c r="T211" i="15" a="1"/>
  <c r="P357" i="15" a="1"/>
  <c r="M153" i="15" a="1"/>
  <c r="P163" i="15" a="1"/>
  <c r="T131" i="15" a="1"/>
  <c r="R398" i="15" a="1"/>
  <c r="S271" i="15" a="1"/>
  <c r="C84" i="15" a="1"/>
  <c r="C46" i="15" a="1"/>
  <c r="R386" i="15" a="1"/>
  <c r="S263" i="15" a="1"/>
  <c r="T74" i="15" a="1"/>
  <c r="S409" i="15" a="1"/>
  <c r="O398" i="15" a="1"/>
  <c r="T234" i="15" a="1"/>
  <c r="T206" i="15" a="1"/>
  <c r="M8" i="15" a="1"/>
  <c r="P351" i="15" a="1"/>
  <c r="P243" i="15" a="1"/>
  <c r="P193" i="15" a="1"/>
  <c r="P60" i="15" a="1"/>
  <c r="T18" i="15" a="1"/>
  <c r="P304" i="15" a="1"/>
  <c r="V242" i="15" a="1"/>
  <c r="S42" i="15" a="1"/>
  <c r="O311" i="15" a="1"/>
  <c r="M408" i="15" a="1"/>
  <c r="O396" i="15" a="1"/>
  <c r="P389" i="15" a="1"/>
  <c r="T79" i="15" a="1"/>
  <c r="R317" i="15" a="1"/>
  <c r="S202" i="15" a="1"/>
  <c r="C17" i="15" a="1"/>
  <c r="M26" i="15" a="1"/>
  <c r="O19" i="15" a="1"/>
  <c r="R377" i="15" a="1"/>
  <c r="T359" i="15" a="1"/>
  <c r="P324" i="15" a="1"/>
  <c r="C124" i="15" a="1"/>
  <c r="O368" i="15" a="1"/>
  <c r="O325" i="15" a="1"/>
  <c r="T202" i="15" a="1"/>
  <c r="P334" i="15" a="1"/>
  <c r="V9" i="15" a="1"/>
  <c r="C299" i="15" a="1"/>
  <c r="S281" i="15" a="1"/>
  <c r="V37" i="15" a="1"/>
  <c r="P313" i="15" a="1"/>
  <c r="R360" i="15" a="1"/>
  <c r="V276" i="15" a="1"/>
  <c r="T374" i="15" a="1"/>
  <c r="P398" i="15" a="1"/>
  <c r="T86" i="15" a="1"/>
  <c r="O284" i="15" a="1"/>
  <c r="C351" i="15" a="1"/>
  <c r="O322" i="15" a="1"/>
  <c r="C371" i="15" a="1"/>
  <c r="O75" i="15" a="1"/>
  <c r="V238" i="15" a="1"/>
  <c r="O144" i="15" a="1"/>
  <c r="S280" i="15" a="1"/>
  <c r="S215" i="15" a="1"/>
  <c r="C358" i="15" a="1"/>
  <c r="M159" i="15" a="1"/>
  <c r="S60" i="15" a="1"/>
  <c r="P124" i="15" a="1"/>
  <c r="T400" i="15" a="1"/>
  <c r="R196" i="15" a="1"/>
  <c r="S321" i="15" a="1"/>
  <c r="R391" i="15" a="1"/>
  <c r="O361" i="15" a="1"/>
  <c r="R199" i="15" a="1"/>
  <c r="M226" i="15" a="1"/>
  <c r="M106" i="15" a="1"/>
  <c r="S150" i="15" a="1"/>
  <c r="P209" i="15" a="1"/>
  <c r="S115" i="15" a="1"/>
  <c r="V288" i="15" a="1"/>
  <c r="V47" i="15" a="1"/>
  <c r="P276" i="15" a="1"/>
  <c r="M107" i="15" a="1"/>
  <c r="M204" i="15" a="1"/>
  <c r="M281" i="15" a="1"/>
  <c r="S82" i="15" a="1"/>
  <c r="M369" i="15" a="1"/>
  <c r="C147" i="15" a="1"/>
  <c r="M162" i="15" a="1"/>
  <c r="C172" i="15" a="1"/>
  <c r="V265" i="15" a="1"/>
  <c r="M229" i="15" a="1"/>
  <c r="V40" i="15" a="1"/>
  <c r="S102" i="15" a="1"/>
  <c r="V109" i="15" a="1"/>
  <c r="M31" i="15" a="1"/>
  <c r="P220" i="15" a="1"/>
  <c r="S127" i="15" a="1"/>
  <c r="O137" i="15" a="1"/>
  <c r="C47" i="15" a="1"/>
  <c r="S26" i="15" a="1"/>
  <c r="P312" i="15" a="1"/>
  <c r="P266" i="15" a="1"/>
  <c r="C225" i="15" a="1"/>
  <c r="P325" i="15" a="1"/>
  <c r="P236" i="15" a="1"/>
  <c r="V143" i="15" a="1"/>
  <c r="V365" i="15" a="1"/>
  <c r="O177" i="15" a="1"/>
  <c r="S318" i="15" a="1"/>
  <c r="T350" i="15" a="1"/>
  <c r="O278" i="15" a="1"/>
  <c r="V268" i="15" a="1"/>
  <c r="O313" i="15" a="1"/>
  <c r="C259" i="15" a="1"/>
  <c r="R221" i="15" a="1"/>
  <c r="V237" i="15" a="1"/>
  <c r="M233" i="15" a="1"/>
  <c r="O364" i="15" a="1"/>
  <c r="S261" i="15" a="1"/>
  <c r="C58" i="15" a="1"/>
  <c r="C169" i="15" a="1"/>
  <c r="P234" i="15" a="1"/>
  <c r="M358" i="15" a="1"/>
  <c r="T149" i="15" a="1"/>
  <c r="V194" i="15" a="1"/>
  <c r="C22" i="15" a="1"/>
  <c r="P142" i="15" a="1"/>
  <c r="C270" i="15" a="1"/>
  <c r="P149" i="15" a="1"/>
  <c r="C399" i="15" a="1"/>
  <c r="C246" i="15" a="1"/>
  <c r="M125" i="15" a="1"/>
  <c r="V213" i="15" a="1"/>
  <c r="P293" i="15" a="1"/>
  <c r="C368" i="15" a="1"/>
  <c r="V73" i="15" a="1"/>
  <c r="V142" i="15" a="1"/>
  <c r="T247" i="15" a="1"/>
  <c r="R26" i="15" a="1"/>
  <c r="R351" i="15" a="1"/>
  <c r="V110" i="15" a="1"/>
  <c r="O392" i="15" a="1"/>
  <c r="M69" i="15" a="1"/>
  <c r="S175" i="15" a="1"/>
  <c r="O232" i="15" a="1"/>
  <c r="O397" i="15" a="1"/>
  <c r="T192" i="15" a="1"/>
  <c r="P297" i="15" a="1"/>
  <c r="R15" i="15" a="1"/>
  <c r="M333" i="15" a="1"/>
  <c r="R253" i="15" a="1"/>
  <c r="R184" i="15" a="1"/>
  <c r="S109" i="15" a="1"/>
  <c r="T61" i="15" a="1"/>
  <c r="M199" i="15" a="1"/>
  <c r="V94" i="15" a="1"/>
  <c r="T388" i="15" a="1"/>
  <c r="M220" i="15" a="1"/>
  <c r="S63" i="15" a="1"/>
  <c r="S255" i="15" a="1"/>
  <c r="C410" i="15" a="1"/>
  <c r="S381" i="15" a="1"/>
  <c r="R258" i="15" a="1"/>
  <c r="P316" i="15" a="1"/>
  <c r="V370" i="15" a="1"/>
  <c r="S400" i="15" a="1"/>
  <c r="M17" i="15" a="1"/>
  <c r="M393" i="15" a="1"/>
  <c r="O22" i="15" a="1"/>
  <c r="R38" i="15" a="1"/>
  <c r="T63" i="15" a="1"/>
  <c r="R72" i="15" a="1"/>
  <c r="O38" i="15" a="1"/>
  <c r="V14" i="15" a="1"/>
  <c r="V134" i="15" a="1"/>
  <c r="R159" i="15" a="1"/>
  <c r="V239" i="15" a="1"/>
  <c r="T39" i="15" a="1"/>
  <c r="R320" i="15" a="1"/>
  <c r="R53" i="15" a="1"/>
  <c r="P186" i="15" a="1"/>
  <c r="O244" i="15" a="1"/>
  <c r="C252" i="15" a="1"/>
  <c r="O203" i="15" a="1"/>
  <c r="O110" i="15" a="1"/>
  <c r="R191" i="15" a="1"/>
  <c r="R130" i="15" a="1"/>
  <c r="M117" i="15" a="1"/>
  <c r="S248" i="15" a="1"/>
  <c r="T398" i="15" a="1"/>
  <c r="M379" i="15" a="1"/>
  <c r="V273" i="15" a="1"/>
  <c r="T321" i="15" a="1"/>
  <c r="T20" i="15" a="1"/>
  <c r="M340" i="15" a="1"/>
  <c r="R166" i="15" a="1"/>
  <c r="C88" i="15" a="1"/>
  <c r="M7" i="15" a="1"/>
  <c r="O212" i="15" a="1"/>
  <c r="R399" i="15" a="1"/>
  <c r="O256" i="15" a="1"/>
  <c r="V11" i="15" a="1"/>
  <c r="M245" i="15" a="1"/>
  <c r="P402" i="15" a="1"/>
  <c r="V126" i="15" a="1"/>
  <c r="P94" i="15" a="1"/>
  <c r="C28" i="15" a="1"/>
  <c r="S377" i="15" a="1"/>
  <c r="T348" i="15" a="1"/>
  <c r="R79" i="15" a="1"/>
  <c r="P155" i="15" a="1"/>
  <c r="C235" i="15" a="1"/>
  <c r="O355" i="15" a="1"/>
  <c r="S371" i="15" a="1"/>
  <c r="M288" i="15" a="1"/>
  <c r="M195" i="15" a="1"/>
  <c r="O366" i="15" a="1"/>
  <c r="S374" i="15" a="1"/>
  <c r="M394" i="15" a="1"/>
  <c r="S29" i="15" a="1"/>
  <c r="R140" i="15" a="1"/>
  <c r="M371" i="15" a="1"/>
  <c r="P39" i="15" a="1"/>
  <c r="R352" i="15" a="1"/>
  <c r="T361" i="15" a="1"/>
  <c r="R255" i="15" a="1"/>
  <c r="M56" i="15" a="1"/>
  <c r="T93" i="15" a="1"/>
  <c r="M96" i="15" a="1"/>
  <c r="V246" i="15" a="1"/>
  <c r="V352" i="15" a="1"/>
  <c r="M273" i="15" a="1"/>
  <c r="P189" i="15" a="1"/>
  <c r="R287" i="15" a="1"/>
  <c r="O84" i="15" a="1"/>
  <c r="T346" i="15" a="1"/>
  <c r="P390" i="15" a="1"/>
  <c r="R97" i="15" a="1"/>
  <c r="R40" i="15" a="1"/>
  <c r="P269" i="15" a="1"/>
  <c r="C51" i="15" a="1"/>
  <c r="R171" i="15" a="1"/>
  <c r="M240" i="15" a="1"/>
  <c r="M310" i="15" a="1"/>
  <c r="M326" i="15" a="1"/>
  <c r="M161" i="15" a="1"/>
  <c r="C173" i="15" a="1"/>
  <c r="R371" i="15" a="1"/>
  <c r="S394" i="15" a="1"/>
  <c r="V68" i="15" a="1"/>
  <c r="M130" i="15" a="1"/>
  <c r="C120" i="15" a="1"/>
  <c r="M320" i="15" a="1"/>
  <c r="R162" i="15" a="1"/>
  <c r="R332" i="15" a="1"/>
  <c r="P261" i="15" a="1"/>
  <c r="P265" i="15" a="1"/>
  <c r="R71" i="15" a="1"/>
  <c r="S349" i="15" a="1"/>
  <c r="R314" i="15" a="1"/>
  <c r="C330" i="15" a="1"/>
  <c r="P225" i="15" a="1"/>
  <c r="M391" i="15" a="1"/>
  <c r="C405" i="15" a="1"/>
  <c r="S125" i="15" a="1"/>
  <c r="M89" i="15" a="1"/>
  <c r="P28" i="15" a="1"/>
  <c r="R173" i="15" a="1"/>
  <c r="R278" i="15" a="1"/>
  <c r="R113" i="15" a="1"/>
  <c r="O51" i="15" a="1"/>
  <c r="T315" i="15" a="1"/>
  <c r="R90" i="15" a="1"/>
  <c r="C104" i="15" a="1"/>
  <c r="S213" i="15" a="1"/>
  <c r="S264" i="15" a="1"/>
  <c r="T368" i="15" a="1"/>
  <c r="O152" i="15" a="1"/>
  <c r="S110" i="15" a="1"/>
  <c r="C263" i="15" a="1"/>
  <c r="R309" i="15" a="1"/>
  <c r="O359" i="15" a="1"/>
  <c r="P339" i="15" a="1"/>
  <c r="T88" i="15" a="1"/>
  <c r="T219" i="15" a="1"/>
  <c r="M73" i="15" a="1"/>
  <c r="V306" i="15" a="1"/>
  <c r="R303" i="15" a="1"/>
  <c r="S111" i="15" a="1"/>
  <c r="R98" i="15" a="1"/>
  <c r="C187" i="15" a="1"/>
  <c r="M154" i="15" a="1"/>
  <c r="P46" i="15" a="1"/>
  <c r="S138" i="15" a="1"/>
  <c r="C222" i="15" a="1"/>
  <c r="V111" i="15" a="1"/>
  <c r="M41" i="15" a="1"/>
  <c r="C146" i="15" a="1"/>
  <c r="S114" i="15" a="1"/>
  <c r="C335" i="15" a="1"/>
  <c r="R296" i="15" a="1"/>
  <c r="T331" i="15" a="1"/>
  <c r="C190" i="15" a="1"/>
  <c r="C231" i="15" a="1"/>
  <c r="R109" i="15" a="1"/>
  <c r="M191" i="15" a="1"/>
  <c r="T383" i="15" a="1"/>
  <c r="V314" i="15" a="1"/>
  <c r="C316" i="15" a="1"/>
  <c r="O306" i="15" a="1"/>
  <c r="R142" i="15" a="1"/>
  <c r="S144" i="15" a="1"/>
  <c r="T183" i="15" a="1"/>
  <c r="V225" i="15" a="1"/>
  <c r="C162" i="15" a="1"/>
  <c r="O337" i="15" a="1"/>
  <c r="C133" i="15" a="1"/>
  <c r="V224" i="15" a="1"/>
  <c r="S50" i="15" a="1"/>
  <c r="V161" i="15" a="1"/>
  <c r="R412" i="15" a="1"/>
  <c r="R378" i="15" a="1"/>
  <c r="V349" i="15" a="1"/>
  <c r="P329" i="15" a="1"/>
  <c r="D22" i="8" a="1"/>
  <c r="C281" i="15" a="1"/>
  <c r="O83" i="15" a="1"/>
  <c r="S310" i="15" a="1"/>
  <c r="C191" i="15" a="1"/>
  <c r="S12" i="15" a="1"/>
  <c r="V381" i="15" a="1"/>
  <c r="O265" i="15" a="1"/>
  <c r="P350" i="15" a="1"/>
  <c r="O405" i="15" a="1"/>
  <c r="M66" i="15" a="1"/>
  <c r="V150" i="15" a="1"/>
  <c r="M196" i="15" a="1"/>
  <c r="V41" i="15" a="1"/>
  <c r="O143" i="15" a="1"/>
  <c r="S155" i="15" a="1"/>
  <c r="M385" i="15" a="1"/>
  <c r="P262" i="15" a="1"/>
  <c r="T275" i="15" a="1"/>
  <c r="R145" i="15" a="1"/>
  <c r="C21" i="15" a="1"/>
  <c r="T341" i="15" a="1"/>
  <c r="S136" i="15" a="1"/>
  <c r="P322" i="15" a="1"/>
  <c r="S360" i="15" a="1"/>
  <c r="P233" i="15" a="1"/>
  <c r="M345" i="15" a="1"/>
  <c r="C274" i="15" a="1"/>
  <c r="M185" i="15" a="1"/>
  <c r="P132" i="15" a="1"/>
  <c r="O180" i="15" a="1"/>
  <c r="P275" i="15" a="1"/>
  <c r="C23" i="15" a="1"/>
  <c r="P411" i="15" a="1"/>
  <c r="V360" i="15" a="1"/>
  <c r="R326" i="15" a="1"/>
  <c r="S222" i="15" a="1"/>
  <c r="R54" i="15" a="1"/>
  <c r="V140" i="15" a="1"/>
  <c r="M266" i="15" a="1"/>
  <c r="C72" i="15" a="1"/>
  <c r="M40" i="15" a="1"/>
  <c r="V39" i="15" a="1"/>
  <c r="S66" i="15" a="1"/>
  <c r="P49" i="15" a="1"/>
  <c r="R362" i="15" a="1"/>
  <c r="P176" i="15" a="1"/>
  <c r="O347" i="15" a="1"/>
  <c r="C369" i="15" a="1"/>
  <c r="C137" i="15" a="1"/>
  <c r="O20" i="15" a="1"/>
  <c r="O331" i="15" a="1"/>
  <c r="T12" i="15" a="1"/>
  <c r="P73" i="15" a="1"/>
  <c r="O6" i="15" a="1"/>
  <c r="O201" i="15" a="1"/>
  <c r="S294" i="15" a="1"/>
  <c r="O52" i="15" a="1"/>
  <c r="T249" i="15" a="1"/>
  <c r="C303" i="15" a="1"/>
  <c r="C205" i="15" a="1"/>
  <c r="C215" i="15" a="1"/>
  <c r="T3" i="15" a="1"/>
  <c r="S152" i="15" a="1"/>
  <c r="S181" i="15" a="1"/>
  <c r="V7" i="15" a="1"/>
  <c r="R310" i="15" a="1"/>
  <c r="C56" i="15" a="1"/>
  <c r="C336" i="15" a="1"/>
  <c r="R270" i="15" a="1"/>
  <c r="P272" i="15" a="1"/>
  <c r="T30" i="15" a="1"/>
  <c r="C302" i="15" a="1"/>
  <c r="S76" i="15" a="1"/>
  <c r="O281" i="15" a="1"/>
  <c r="P165" i="15" a="1"/>
  <c r="T95" i="15" a="1"/>
  <c r="O91" i="15" a="1"/>
  <c r="O360" i="15" a="1"/>
  <c r="M329" i="15" a="1"/>
  <c r="O18" i="15" a="1"/>
  <c r="P385" i="15" a="1"/>
  <c r="S338" i="15" a="1"/>
  <c r="P253" i="15" a="1"/>
  <c r="R207" i="15" a="1"/>
  <c r="M88" i="15" a="1"/>
  <c r="S277" i="15" a="1"/>
  <c r="S256" i="15" a="1"/>
  <c r="T108" i="15" a="1"/>
  <c r="C175" i="15" a="1"/>
  <c r="P311" i="15" a="1"/>
  <c r="O142" i="15" a="1"/>
  <c r="O64" i="15" a="1"/>
  <c r="R181" i="15" a="1"/>
  <c r="M142" i="15" a="1"/>
  <c r="C264" i="15" a="1"/>
  <c r="C374" i="15" a="1"/>
  <c r="S43" i="15" a="1"/>
  <c r="V163" i="15" a="1"/>
  <c r="P406" i="15" a="1"/>
  <c r="V357" i="15" a="1"/>
  <c r="T402" i="15" a="1"/>
  <c r="M298" i="15" a="1"/>
  <c r="S189" i="15" a="1"/>
  <c r="C107" i="15" a="1"/>
  <c r="P99" i="15" a="1"/>
  <c r="T246" i="15" a="1"/>
  <c r="T289" i="15" a="1"/>
  <c r="S23" i="15" a="1"/>
  <c r="M155" i="15" a="1"/>
  <c r="S32" i="15" a="1"/>
  <c r="C361" i="15" a="1"/>
  <c r="S221" i="15" a="1"/>
  <c r="T196" i="15" a="1"/>
  <c r="R51" i="15" a="1"/>
  <c r="O192" i="15" a="1"/>
  <c r="O202" i="15" a="1"/>
  <c r="M135" i="15" a="1"/>
  <c r="O181" i="15" a="1"/>
  <c r="C353" i="15" a="1"/>
  <c r="P51" i="15" a="1"/>
  <c r="O30" i="15" a="1"/>
  <c r="O61" i="15" a="1"/>
  <c r="M37" i="15" a="1"/>
  <c r="R73" i="15" a="1"/>
  <c r="V148" i="15" a="1"/>
  <c r="O57" i="15" a="1"/>
  <c r="V388" i="15" a="1"/>
  <c r="V212" i="15" a="1"/>
  <c r="R203" i="15" a="1"/>
  <c r="V16" i="15" a="1"/>
  <c r="P167" i="15" a="1"/>
  <c r="S306" i="15" a="1"/>
  <c r="R254" i="15" a="1"/>
  <c r="O400" i="15" a="1"/>
  <c r="R403" i="15" a="1"/>
  <c r="O198" i="15" a="1"/>
  <c r="C11" i="15" a="1"/>
  <c r="P326" i="15" a="1"/>
  <c r="P380" i="15" a="1"/>
  <c r="V131" i="15" a="1"/>
  <c r="O255" i="15" a="1"/>
  <c r="T387" i="15" a="1"/>
  <c r="P80" i="15" a="1"/>
  <c r="V256" i="15" a="1"/>
  <c r="O167" i="15" a="1"/>
  <c r="C4" i="15" a="1"/>
  <c r="M297" i="15" a="1"/>
  <c r="S22" i="15" a="1"/>
  <c r="T117" i="15" a="1"/>
  <c r="R259" i="15" a="1"/>
  <c r="T114" i="15" a="1"/>
  <c r="M127" i="15" a="1"/>
  <c r="P108" i="15" a="1"/>
  <c r="M146" i="15" a="1"/>
  <c r="O17" i="15" a="1"/>
  <c r="P38" i="15" a="1"/>
  <c r="R47" i="15" a="1"/>
  <c r="O318" i="15" a="1"/>
  <c r="T373" i="15" a="1"/>
  <c r="R256" i="15" a="1"/>
  <c r="C26" i="15" a="1"/>
  <c r="M395" i="15" a="1"/>
  <c r="O205" i="15" a="1"/>
  <c r="T237" i="15" a="1"/>
  <c r="C309" i="15" a="1"/>
  <c r="T333" i="15" a="1"/>
  <c r="S168" i="15" a="1"/>
  <c r="S262" i="15" a="1"/>
  <c r="M42" i="15" a="1"/>
  <c r="O175" i="15" a="1"/>
  <c r="R367" i="15" a="1"/>
  <c r="C275" i="15" a="1"/>
  <c r="T325" i="15" a="1"/>
  <c r="T381" i="15" a="1"/>
  <c r="O365" i="15" a="1"/>
  <c r="M128" i="15" a="1"/>
  <c r="T360" i="15" a="1"/>
  <c r="C339" i="15" a="1"/>
  <c r="R178" i="15" a="1"/>
  <c r="V267" i="15" a="1"/>
  <c r="C199" i="15" a="1"/>
  <c r="C217" i="15" a="1"/>
  <c r="C122" i="15" a="1"/>
  <c r="C40" i="15" a="1"/>
  <c r="V356" i="15" a="1"/>
  <c r="T176" i="15" a="1"/>
  <c r="S246" i="15" a="1"/>
  <c r="S157" i="15" a="1"/>
  <c r="P112" i="15" a="1"/>
  <c r="V198" i="15" a="1"/>
  <c r="P23" i="15" a="1"/>
  <c r="O251" i="15" a="1"/>
  <c r="O3" i="15" a="1"/>
  <c r="V380" i="15" a="1"/>
  <c r="V6" i="15" a="1"/>
  <c r="C364" i="15" a="1"/>
  <c r="V301" i="15" a="1"/>
  <c r="V185" i="15" a="1"/>
  <c r="C66" i="15" a="1"/>
  <c r="C49" i="15" a="1"/>
  <c r="T209" i="15" a="1"/>
  <c r="M177" i="15" a="1"/>
  <c r="S210" i="15" a="1"/>
  <c r="C228" i="15" a="1"/>
  <c r="R387" i="15" a="1"/>
  <c r="R402" i="15" a="1"/>
  <c r="O315" i="15" a="1"/>
  <c r="P260" i="15" a="1"/>
  <c r="M279" i="15" a="1"/>
  <c r="O154" i="15" a="1"/>
  <c r="V274" i="15" a="1"/>
  <c r="C342" i="15" a="1"/>
  <c r="O8" i="15" a="1"/>
  <c r="T4" i="15" a="1"/>
  <c r="V283" i="15" a="1"/>
  <c r="T168" i="15" a="1"/>
  <c r="C202" i="15" a="1"/>
  <c r="P52" i="15" a="1"/>
  <c r="M375" i="15" a="1"/>
  <c r="R324" i="15" a="1"/>
  <c r="R55" i="15" a="1"/>
  <c r="T153" i="15" a="1"/>
  <c r="T358" i="15" a="1"/>
  <c r="O197" i="15" a="1"/>
  <c r="P116" i="15" a="1"/>
  <c r="V24" i="15" a="1"/>
  <c r="T208" i="15" a="1"/>
  <c r="V149" i="15" a="1"/>
  <c r="P277" i="15" a="1"/>
  <c r="R180" i="15" a="1"/>
  <c r="V104" i="15" a="1"/>
  <c r="S133" i="15" a="1"/>
  <c r="O283" i="15" a="1"/>
  <c r="V196" i="15" a="1"/>
  <c r="C209" i="15" a="1"/>
  <c r="R375" i="15" a="1"/>
  <c r="V278" i="15" a="1"/>
  <c r="P204" i="15" a="1"/>
  <c r="S116" i="15" a="1"/>
  <c r="O271" i="15" a="1"/>
  <c r="T113" i="15" a="1"/>
  <c r="R117" i="15" a="1"/>
  <c r="M38" i="15" a="1"/>
  <c r="T380" i="15" a="1"/>
  <c r="P362" i="15" a="1"/>
  <c r="C226" i="15" a="1"/>
  <c r="T319" i="15" a="1"/>
  <c r="R160" i="15" a="1"/>
  <c r="T296" i="15" a="1"/>
  <c r="M120" i="15" a="1"/>
  <c r="C61" i="15" a="1"/>
  <c r="S7" i="15" a="1"/>
  <c r="V401" i="15" a="1"/>
  <c r="V27" i="15" a="1"/>
  <c r="O68" i="15" a="1"/>
  <c r="V248" i="15" a="1"/>
  <c r="S272" i="15" a="1"/>
  <c r="P352" i="15" a="1"/>
  <c r="V375" i="15" a="1"/>
  <c r="V327" i="15" a="1"/>
  <c r="P328" i="15" a="1"/>
  <c r="P3" i="15" a="1"/>
  <c r="C334" i="15" a="1"/>
  <c r="V264" i="15" a="1"/>
  <c r="M100" i="15" a="1"/>
  <c r="O323" i="15" a="1"/>
  <c r="S62" i="15" a="1"/>
  <c r="V234" i="15" a="1"/>
  <c r="T262" i="15" a="1"/>
  <c r="R234" i="15" a="1"/>
  <c r="T233" i="15" a="1"/>
  <c r="M57" i="15" a="1"/>
  <c r="C210" i="15" a="1"/>
  <c r="C155" i="15" a="1"/>
  <c r="S259" i="15" a="1"/>
  <c r="C296" i="15" a="1"/>
  <c r="T181" i="15" a="1"/>
  <c r="P148" i="15" a="1"/>
  <c r="P238" i="15" a="1"/>
  <c r="M143" i="15" a="1"/>
  <c r="M74" i="15" a="1"/>
  <c r="R165" i="15" a="1"/>
  <c r="C290" i="15" a="1"/>
  <c r="C108" i="15" a="1"/>
  <c r="P290" i="15" a="1"/>
  <c r="M261" i="15" a="1"/>
  <c r="P151" i="15" a="1"/>
  <c r="P384" i="15" a="1"/>
  <c r="P295" i="15" a="1"/>
  <c r="P259" i="15" a="1"/>
  <c r="C3" i="15" a="1"/>
  <c r="O286" i="15" a="1"/>
  <c r="P399" i="15" a="1"/>
  <c r="C288" i="15" a="1"/>
  <c r="V354" i="15" a="1"/>
  <c r="T268" i="15" a="1"/>
  <c r="V78" i="15" a="1"/>
  <c r="C355" i="15" a="1"/>
  <c r="C239" i="15" a="1"/>
  <c r="C265" i="15" a="1"/>
  <c r="M383" i="15" a="1"/>
  <c r="M141" i="15" a="1"/>
  <c r="V355" i="15" a="1"/>
  <c r="S247" i="15" a="1"/>
  <c r="V390" i="15" a="1"/>
  <c r="C20" i="15" a="1"/>
  <c r="P338" i="15" a="1"/>
  <c r="R395" i="15" a="1"/>
  <c r="P81" i="15" a="1"/>
  <c r="R241" i="15" a="1"/>
  <c r="P144" i="15" a="1"/>
  <c r="P152" i="15" a="1"/>
  <c r="C34" i="15" a="1"/>
  <c r="C276" i="15" a="1"/>
  <c r="P197" i="15" a="1"/>
  <c r="C64" i="15" a="1"/>
  <c r="C370" i="15" a="1"/>
  <c r="P192" i="15" a="1"/>
  <c r="R369" i="15" a="1"/>
  <c r="T231" i="15" a="1"/>
  <c r="C149" i="15" a="1"/>
  <c r="S24" i="15" a="1"/>
  <c r="S146" i="15" a="1"/>
  <c r="C365" i="15" a="1"/>
  <c r="M22" i="15" a="1"/>
  <c r="O103" i="15" a="1"/>
  <c r="C188" i="15" a="1"/>
  <c r="P33" i="15" a="1"/>
  <c r="V243" i="15" a="1"/>
  <c r="O316" i="15" a="1"/>
  <c r="P292" i="15" a="1"/>
  <c r="S249" i="15" a="1"/>
  <c r="V31" i="15" a="1"/>
  <c r="S352" i="15" a="1"/>
  <c r="S94" i="15" a="1"/>
  <c r="M396" i="15" a="1"/>
  <c r="R383" i="15" a="1"/>
  <c r="C89" i="15" a="1"/>
  <c r="C27" i="15" a="1"/>
  <c r="C251" i="15" a="1"/>
  <c r="V191" i="15" a="1"/>
  <c r="R354" i="15" a="1"/>
  <c r="V79" i="15" a="1"/>
  <c r="P301" i="15" a="1"/>
  <c r="P341" i="15" a="1"/>
  <c r="M278" i="15" a="1"/>
  <c r="V362" i="15" a="1"/>
  <c r="C109" i="15" a="1"/>
  <c r="P9" i="15" a="1"/>
  <c r="V250" i="15" a="1"/>
  <c r="S173" i="15" a="1"/>
  <c r="T41" i="15" a="1"/>
  <c r="T124" i="15" a="1"/>
  <c r="V197" i="15" a="1"/>
  <c r="M400" i="15" a="1"/>
  <c r="T120" i="15" a="1"/>
  <c r="C159" i="15" a="1"/>
  <c r="M206" i="15" a="1"/>
  <c r="V382" i="15" a="1"/>
  <c r="R229" i="15" a="1"/>
  <c r="D18" i="8" a="1"/>
  <c r="O298" i="15" a="1"/>
  <c r="M404" i="15" a="1"/>
  <c r="O58" i="15" a="1"/>
  <c r="T67" i="15" a="1"/>
  <c r="P4" i="15" a="1"/>
  <c r="T385" i="15" a="1"/>
  <c r="R76" i="15" a="1"/>
  <c r="M324" i="15" a="1"/>
  <c r="P111" i="15" a="1"/>
  <c r="M380" i="15" a="1"/>
  <c r="C101" i="15" a="1"/>
  <c r="S108" i="15" a="1"/>
  <c r="C337" i="15" a="1"/>
  <c r="V395" i="15" a="1"/>
  <c r="C286" i="15" a="1"/>
  <c r="V138" i="15" a="1"/>
  <c r="S93" i="15" a="1"/>
  <c r="P114" i="15" a="1"/>
  <c r="V13" i="15" a="1"/>
  <c r="T106" i="15" a="1"/>
  <c r="C233" i="15" a="1"/>
  <c r="C394" i="15" a="1"/>
  <c r="R243" i="15" a="1"/>
  <c r="T284" i="15" a="1"/>
  <c r="S149" i="15" a="1"/>
  <c r="R238" i="15" a="1"/>
  <c r="R60" i="15" a="1"/>
  <c r="C306" i="15" a="1"/>
  <c r="T194" i="15" a="1"/>
  <c r="O275" i="15" a="1"/>
  <c r="O141" i="15" a="1"/>
  <c r="R121" i="15" a="1"/>
  <c r="V189" i="15" a="1"/>
  <c r="P171" i="15" a="1"/>
  <c r="P126" i="15" a="1"/>
  <c r="S105" i="15" a="1"/>
  <c r="R231" i="15" a="1"/>
  <c r="M243" i="15" a="1"/>
  <c r="P17" i="15" a="1"/>
  <c r="M402" i="15" a="1"/>
  <c r="S122" i="15" a="1"/>
  <c r="R39" i="15" a="1"/>
  <c r="V34" i="15" a="1"/>
  <c r="M149" i="15" a="1"/>
  <c r="V184" i="15" a="1"/>
  <c r="O307" i="15" a="1"/>
  <c r="C385" i="15" a="1"/>
  <c r="S51" i="15" a="1"/>
  <c r="R210" i="15" a="1"/>
  <c r="O345" i="15" a="1"/>
  <c r="R389" i="15" a="1"/>
  <c r="R107" i="15" a="1"/>
  <c r="P369" i="15" a="1"/>
  <c r="S57" i="15" a="1"/>
  <c r="C350" i="15" a="1"/>
  <c r="C33" i="15" a="1"/>
  <c r="O36" i="15" a="1"/>
  <c r="P300" i="15" a="1"/>
  <c r="T255" i="15" a="1"/>
  <c r="M27" i="15" a="1"/>
  <c r="O191" i="15" a="1"/>
  <c r="S218" i="15" a="1"/>
  <c r="R346" i="15" a="1"/>
  <c r="S142" i="15" a="1"/>
  <c r="S341" i="15" a="1"/>
  <c r="M87" i="15" a="1"/>
  <c r="O332" i="15" a="1"/>
  <c r="S292" i="15" a="1"/>
  <c r="T280" i="15" a="1"/>
  <c r="C179" i="15" a="1"/>
  <c r="V123" i="15" a="1"/>
  <c r="T174" i="15" a="1"/>
  <c r="R374" i="15" a="1"/>
  <c r="C55" i="15" a="1"/>
  <c r="R202" i="15" a="1"/>
  <c r="R242" i="15" a="1"/>
  <c r="S139" i="15" a="1"/>
  <c r="R384" i="15" a="1"/>
  <c r="S95" i="15" a="1"/>
  <c r="M223" i="15" a="1"/>
  <c r="P348" i="15" a="1"/>
  <c r="V341" i="15" a="1"/>
  <c r="S123" i="15" a="1"/>
  <c r="R11" i="15" a="1"/>
  <c r="R134" i="15" a="1"/>
  <c r="C392" i="15" a="1"/>
  <c r="R334" i="15" a="1"/>
  <c r="T291" i="15" a="1"/>
  <c r="V85" i="15" a="1"/>
  <c r="P118" i="15" a="1"/>
  <c r="M327" i="15" a="1"/>
  <c r="T261" i="15" a="1"/>
  <c r="S159" i="15" a="1"/>
  <c r="T355" i="15" a="1"/>
  <c r="R36" i="15" a="1"/>
  <c r="S393" i="15" a="1"/>
  <c r="R248" i="15" a="1"/>
  <c r="R172" i="15" a="1"/>
  <c r="R30" i="15" a="1"/>
  <c r="P213" i="15" a="1"/>
  <c r="P230" i="15" a="1"/>
  <c r="T305" i="15" a="1"/>
  <c r="M81" i="15" a="1"/>
  <c r="P219" i="15" a="1"/>
  <c r="V214" i="15" a="1"/>
  <c r="T53" i="15" a="1"/>
  <c r="M43" i="15" a="1"/>
  <c r="O386" i="15" a="1"/>
  <c r="M311" i="15" a="1"/>
  <c r="C183" i="15" a="1"/>
  <c r="O73" i="15" a="1"/>
  <c r="S217" i="15" a="1"/>
  <c r="T32" i="15" a="1"/>
  <c r="T99" i="15" a="1"/>
  <c r="O341" i="15" a="1"/>
  <c r="C373" i="15" a="1"/>
  <c r="V236" i="15" a="1"/>
  <c r="V254" i="15" a="1"/>
  <c r="T197" i="15" a="1"/>
  <c r="O34" i="15" a="1"/>
  <c r="V30" i="15" a="1"/>
  <c r="O270" i="15" a="1"/>
  <c r="V115" i="15" a="1"/>
  <c r="S119" i="15" a="1"/>
  <c r="R50" i="15" a="1"/>
  <c r="R205" i="15" a="1"/>
  <c r="T109" i="15" a="1"/>
  <c r="C242" i="15" a="1"/>
  <c r="P55" i="15" a="1"/>
  <c r="S44" i="15" a="1"/>
  <c r="O319" i="15" a="1"/>
  <c r="R265" i="15" a="1"/>
  <c r="R409" i="15" a="1"/>
  <c r="C85" i="15" a="1"/>
  <c r="V259" i="15" a="1"/>
  <c r="V56" i="15" a="1"/>
  <c r="T356" i="15" a="1"/>
  <c r="M160" i="15" a="1"/>
  <c r="C62" i="15" a="1"/>
  <c r="P87" i="15" a="1"/>
  <c r="R227" i="15" a="1"/>
  <c r="P345" i="15" a="1"/>
  <c r="R108" i="15" a="1"/>
  <c r="R84" i="15" a="1"/>
  <c r="C230" i="15" a="1"/>
  <c r="S148" i="15" a="1"/>
  <c r="O87" i="15" a="1"/>
  <c r="S240" i="15" a="1"/>
  <c r="M247" i="15" a="1"/>
  <c r="O105" i="15" a="1"/>
  <c r="R143" i="15" a="1"/>
  <c r="T6" i="15" a="1"/>
  <c r="O93" i="15" a="1"/>
  <c r="C192" i="15" a="1"/>
  <c r="P214" i="15" a="1"/>
  <c r="C234" i="15" a="1"/>
  <c r="S337" i="15" a="1"/>
  <c r="T205" i="15" a="1"/>
  <c r="T103" i="15" a="1"/>
  <c r="V89" i="15" a="1"/>
  <c r="R342" i="15" a="1"/>
  <c r="R43" i="15" a="1"/>
  <c r="S89" i="15" a="1"/>
  <c r="T314" i="15" a="1"/>
  <c r="R153" i="15" a="1"/>
  <c r="C208" i="15" a="1"/>
  <c r="M348" i="15" a="1"/>
  <c r="O342" i="15" a="1"/>
  <c r="M119" i="15" a="1"/>
  <c r="R161" i="15" a="1"/>
  <c r="P372" i="15" a="1"/>
  <c r="V292" i="15" a="1"/>
  <c r="P29" i="15" a="1"/>
  <c r="S179" i="15" a="1"/>
  <c r="V5" i="15" a="1"/>
  <c r="V298" i="15" a="1"/>
  <c r="C95" i="15" a="1"/>
  <c r="O363" i="15" a="1"/>
  <c r="R41" i="15" a="1"/>
  <c r="R290" i="15" a="1"/>
  <c r="S270" i="15" a="1"/>
  <c r="P158" i="15" a="1"/>
  <c r="O235" i="15" a="1"/>
  <c r="R141" i="15" a="1"/>
  <c r="S254" i="15" a="1"/>
  <c r="T69" i="15" a="1"/>
  <c r="M169" i="15" a="1"/>
  <c r="P378" i="15" a="1"/>
  <c r="O27" i="15" a="1"/>
  <c r="P161" i="15" a="1"/>
  <c r="C243" i="15" a="1"/>
  <c r="C82" i="15" a="1"/>
  <c r="T329" i="15" a="1"/>
  <c r="S183" i="15" a="1"/>
  <c r="S365" i="15" a="1"/>
  <c r="V305" i="15" a="1"/>
  <c r="C15" i="15" a="1"/>
  <c r="T111" i="15" a="1"/>
  <c r="C289" i="15" a="1"/>
  <c r="P396" i="15" a="1"/>
  <c r="C247" i="15" a="1"/>
  <c r="T265" i="15" a="1"/>
  <c r="T171" i="15" a="1"/>
  <c r="T187" i="15" a="1"/>
  <c r="C236" i="15" a="1"/>
  <c r="O292" i="15" a="1"/>
  <c r="S268" i="15" a="1"/>
  <c r="R65" i="15" a="1"/>
  <c r="P156" i="15" a="1"/>
  <c r="O125" i="15" a="1"/>
  <c r="T397" i="15" a="1"/>
  <c r="C219" i="15" a="1"/>
  <c r="P188" i="15" a="1"/>
  <c r="M231" i="15" a="1"/>
  <c r="P86" i="15" a="1"/>
  <c r="O384" i="15" a="1"/>
  <c r="R257" i="15" a="1"/>
  <c r="C111" i="15" a="1"/>
  <c r="R251" i="15" a="1"/>
  <c r="M364" i="15" a="1"/>
  <c r="C254" i="15" a="1"/>
  <c r="M51" i="15" a="1"/>
  <c r="R381" i="15" a="1"/>
  <c r="T326" i="15" a="1"/>
  <c r="M328" i="15" a="1"/>
  <c r="O92" i="15" a="1"/>
  <c r="T210" i="15" a="1"/>
  <c r="T407" i="15" a="1"/>
  <c r="V38" i="15" a="1"/>
  <c r="O98" i="15" a="1"/>
  <c r="M405" i="15" a="1"/>
  <c r="V46" i="15" a="1"/>
  <c r="P394" i="15" a="1"/>
  <c r="M219" i="15" a="1"/>
  <c r="T127" i="15" a="1"/>
  <c r="V303" i="15" a="1"/>
  <c r="V200" i="15" a="1"/>
  <c r="V93" i="15" a="1"/>
  <c r="T7" i="15" a="1"/>
  <c r="S14" i="15" a="1"/>
  <c r="M314" i="15" a="1"/>
  <c r="M265" i="15" a="1"/>
  <c r="S283" i="15" a="1"/>
  <c r="M401" i="15" a="1"/>
  <c r="R313" i="15" a="1"/>
  <c r="P302" i="15" a="1"/>
  <c r="P392" i="15" a="1"/>
  <c r="P353" i="15" a="1"/>
  <c r="V391" i="15" a="1"/>
  <c r="R339" i="15" a="1"/>
  <c r="V183" i="15" a="1"/>
  <c r="V199" i="15" a="1"/>
  <c r="P145" i="15" a="1"/>
  <c r="T146" i="15" a="1"/>
  <c r="P405" i="15" a="1"/>
  <c r="V307" i="15" a="1"/>
  <c r="O231" i="15" a="1"/>
  <c r="P187" i="15" a="1"/>
  <c r="O133" i="15" a="1"/>
  <c r="T128" i="15" a="1"/>
  <c r="S162" i="15" a="1"/>
  <c r="O160" i="15" a="1"/>
  <c r="T337" i="15" a="1"/>
  <c r="T312" i="15" a="1"/>
  <c r="V394" i="15" a="1"/>
  <c r="C278" i="15" a="1"/>
  <c r="S47" i="15" a="1"/>
  <c r="S69" i="15" a="1"/>
  <c r="S330" i="15" a="1"/>
  <c r="C5" i="15" a="1"/>
  <c r="S195" i="15" a="1"/>
  <c r="R268" i="15" a="1"/>
  <c r="P184" i="15" a="1"/>
  <c r="S3" i="15" a="1"/>
  <c r="P317" i="15" a="1"/>
  <c r="M83" i="15" a="1"/>
  <c r="M292" i="15" a="1"/>
  <c r="R158" i="15" a="1"/>
  <c r="C249" i="15" a="1"/>
  <c r="P287" i="15" a="1"/>
  <c r="R8" i="15" a="1"/>
  <c r="O388" i="15" a="1"/>
  <c r="C203" i="15" a="1"/>
  <c r="O107" i="15" a="1"/>
  <c r="T145" i="15" a="1"/>
  <c r="C376" i="15" a="1"/>
  <c r="C207" i="15" a="1"/>
  <c r="V162" i="15" a="1"/>
  <c r="S250" i="15" a="1"/>
  <c r="P18" i="15" a="1"/>
  <c r="T188" i="15" a="1"/>
  <c r="M76" i="15" a="1"/>
  <c r="M209" i="15" a="1"/>
  <c r="P170" i="15" a="1"/>
  <c r="S86" i="15" a="1"/>
  <c r="M293" i="15" a="1"/>
  <c r="R125" i="15" a="1"/>
  <c r="T248" i="15" a="1"/>
  <c r="P208" i="15" a="1"/>
  <c r="V146" i="15" a="1"/>
  <c r="M158" i="15" a="1"/>
  <c r="M343" i="15" a="1"/>
  <c r="S19" i="15" a="1"/>
  <c r="R35" i="15" a="1"/>
  <c r="V282" i="15" a="1"/>
  <c r="S290" i="15" a="1"/>
  <c r="V277" i="15" a="1"/>
  <c r="O207" i="15" a="1"/>
  <c r="S147" i="15" a="1"/>
  <c r="P235" i="15" a="1"/>
  <c r="C287" i="15" a="1"/>
  <c r="R176" i="15" a="1"/>
  <c r="C379" i="15" a="1"/>
  <c r="T16" i="15" a="1"/>
  <c r="O172" i="15" a="1"/>
  <c r="V229" i="15" a="1"/>
  <c r="P109" i="15" a="1"/>
  <c r="R114" i="15" a="1"/>
  <c r="C380" i="15" a="1"/>
  <c r="M355" i="15" a="1"/>
  <c r="C76" i="15" a="1"/>
  <c r="T207" i="15" a="1"/>
  <c r="M3" i="15" a="1"/>
  <c r="O185" i="15" a="1"/>
  <c r="T166" i="15" a="1"/>
  <c r="T330" i="15" a="1"/>
  <c r="T406" i="15" a="1"/>
  <c r="S68" i="15" a="1"/>
  <c r="R183" i="15" a="1"/>
  <c r="T235" i="15" a="1"/>
  <c r="M263" i="15" a="1"/>
  <c r="V43" i="15" a="1"/>
  <c r="P53" i="15" a="1"/>
  <c r="R100" i="15" a="1"/>
  <c r="T82" i="15" a="1"/>
  <c r="P363" i="15" a="1"/>
  <c r="P13" i="15" a="1"/>
  <c r="M14" i="15" a="1"/>
  <c r="T353" i="15" a="1"/>
  <c r="S124" i="15" a="1"/>
  <c r="P34" i="15" a="1"/>
  <c r="R284" i="15" a="1"/>
  <c r="O171" i="15" a="1"/>
  <c r="P239" i="15" a="1"/>
  <c r="M339" i="15" a="1"/>
  <c r="V348" i="15" a="1"/>
  <c r="V347" i="15" a="1"/>
  <c r="M103" i="15" a="1"/>
  <c r="R139" i="15" a="1"/>
  <c r="V171" i="15" a="1"/>
  <c r="T119" i="15" a="1"/>
  <c r="C194" i="15" a="1"/>
  <c r="O28" i="15" a="1"/>
  <c r="M397" i="15" a="1"/>
  <c r="O287" i="15" a="1"/>
  <c r="C354" i="15" a="1"/>
  <c r="P344" i="15" a="1"/>
  <c r="S85" i="15" a="1"/>
  <c r="P150" i="15" a="1"/>
  <c r="C304" i="15" a="1"/>
  <c r="S258" i="15" a="1"/>
  <c r="S375" i="15" a="1"/>
  <c r="C329" i="15" a="1"/>
  <c r="M217" i="15" a="1"/>
  <c r="V272" i="15" a="1"/>
  <c r="T52" i="15" a="1"/>
  <c r="T371" i="15" a="1"/>
  <c r="P110" i="15" a="1"/>
  <c r="C135" i="15" a="1"/>
  <c r="S184" i="15" a="1"/>
  <c r="R198" i="15" a="1"/>
  <c r="M399" i="15" a="1"/>
  <c r="O301" i="15" a="1"/>
  <c r="V26" i="15" a="1"/>
  <c r="O174" i="15" a="1"/>
  <c r="O187" i="15" a="1"/>
  <c r="P206" i="15" a="1"/>
  <c r="S276" i="15" a="1"/>
  <c r="O124" i="15" a="1"/>
  <c r="S399" i="15" a="1"/>
  <c r="R46" i="15" a="1"/>
  <c r="O33" i="15" a="1"/>
  <c r="T110" i="15" a="1"/>
  <c r="S285" i="15" a="1"/>
  <c r="T258" i="15" a="1"/>
  <c r="S396" i="15" a="1"/>
  <c r="M133" i="15" a="1"/>
  <c r="P361" i="15" a="1"/>
  <c r="O357" i="15" a="1"/>
  <c r="R136" i="15" a="1"/>
  <c r="V166" i="15" a="1"/>
  <c r="O50" i="15" a="1"/>
  <c r="T297" i="15" a="1"/>
  <c r="C78" i="15" a="1"/>
  <c r="M186" i="15" a="1"/>
  <c r="M213" i="15" a="1"/>
  <c r="M138" i="15" a="1"/>
  <c r="R190" i="15" a="1"/>
  <c r="M318" i="15" a="1"/>
  <c r="T277" i="15" a="1"/>
  <c r="S77" i="15" a="1"/>
  <c r="M203" i="15" a="1"/>
  <c r="M307" i="15" a="1"/>
  <c r="O328" i="15" a="1"/>
  <c r="S320" i="15" a="1"/>
  <c r="R338" i="15" a="1"/>
  <c r="V169" i="15" a="1"/>
  <c r="R118" i="15" a="1"/>
  <c r="T179" i="15" a="1"/>
  <c r="O59" i="15" a="1"/>
  <c r="R299" i="15" a="1"/>
  <c r="R215" i="15" a="1"/>
  <c r="S81" i="15" a="1"/>
  <c r="V42" i="15" a="1"/>
  <c r="T410" i="15" a="1"/>
  <c r="O237" i="15" a="1"/>
  <c r="P359" i="15" a="1"/>
  <c r="O176" i="15" a="1"/>
  <c r="M350" i="15" a="1"/>
  <c r="C184" i="15" a="1"/>
  <c r="M224" i="15" a="1"/>
  <c r="M268" i="15" a="1"/>
  <c r="O45" i="15" a="1"/>
  <c r="R52" i="15" a="1"/>
  <c r="C77" i="15" a="1"/>
  <c r="T212" i="15" a="1"/>
  <c r="V392" i="15" a="1"/>
  <c r="T370" i="15" a="1"/>
  <c r="O291" i="15" a="1"/>
  <c r="P115" i="15" a="1"/>
  <c r="M65" i="15" a="1"/>
  <c r="T134" i="15" a="1"/>
  <c r="O248" i="15" a="1"/>
  <c r="R319" i="15" a="1"/>
  <c r="T214" i="15" a="1"/>
  <c r="O379" i="15" a="1"/>
  <c r="T193" i="15" a="1"/>
  <c r="M301" i="15" a="1"/>
  <c r="C6" i="15" a="1"/>
  <c r="T14" i="15" a="1"/>
  <c r="T34" i="15" a="1"/>
  <c r="S293" i="15" a="1"/>
  <c r="V220" i="15" a="1"/>
  <c r="V399" i="15" a="1"/>
  <c r="V145" i="15" a="1"/>
  <c r="V84" i="15" a="1"/>
  <c r="V100" i="15" a="1"/>
  <c r="S143" i="15" a="1"/>
  <c r="M91" i="15" a="1"/>
  <c r="R13" i="15" a="1"/>
  <c r="S369" i="15" a="1"/>
  <c r="T167" i="15" a="1"/>
  <c r="C195" i="15" a="1"/>
  <c r="O119" i="15" a="1"/>
  <c r="M6" i="15" a="1"/>
  <c r="V124" i="15" a="1"/>
  <c r="P310" i="15" a="1"/>
  <c r="R212" i="15" a="1"/>
  <c r="R281" i="15" a="1"/>
  <c r="M5" i="15" a="1"/>
  <c r="R307" i="15" a="1"/>
  <c r="S174" i="15" a="1"/>
  <c r="V156" i="15" a="1"/>
  <c r="T155" i="15" a="1"/>
  <c r="M123" i="15" a="1"/>
  <c r="S154" i="15" a="1"/>
  <c r="P373" i="15" a="1"/>
  <c r="V405" i="15" a="1"/>
  <c r="O122" i="15" a="1"/>
  <c r="O304" i="15" a="1"/>
  <c r="O356" i="15" a="1"/>
  <c r="R174" i="15" a="1"/>
  <c r="S160" i="15" a="1"/>
  <c r="T295" i="15" a="1"/>
  <c r="P123" i="15" a="1"/>
  <c r="R34" i="15" a="1"/>
  <c r="R137" i="15" a="1"/>
  <c r="T130" i="15" a="1"/>
  <c r="T152" i="15" a="1"/>
  <c r="P289" i="15" a="1"/>
  <c r="T232" i="15" a="1"/>
  <c r="P20" i="15" a="1"/>
  <c r="C382" i="15" a="1"/>
  <c r="R408" i="15" a="1"/>
  <c r="R9" i="15" a="1"/>
  <c r="S380" i="15" a="1"/>
  <c r="V128" i="15" a="1"/>
  <c r="M52" i="15" a="1"/>
  <c r="M376" i="15" a="1"/>
  <c r="P164" i="15" a="1"/>
  <c r="O79" i="15" a="1"/>
  <c r="T352" i="15" a="1"/>
  <c r="R373" i="15" a="1"/>
  <c r="M244" i="15" a="1"/>
  <c r="M180" i="15" a="1"/>
  <c r="V147" i="15" a="1"/>
  <c r="M367" i="15" a="1"/>
  <c r="T172" i="15" a="1"/>
  <c r="O403" i="15" a="1"/>
  <c r="T118" i="15" a="1"/>
  <c r="M290" i="15" a="1"/>
  <c r="V308" i="15" a="1"/>
  <c r="V186" i="15" a="1"/>
  <c r="V240" i="15" a="1"/>
  <c r="C223" i="15" a="1"/>
  <c r="R272" i="15" a="1"/>
  <c r="T162" i="15" a="1"/>
  <c r="C105" i="15" a="1"/>
  <c r="V397" i="15" a="1"/>
  <c r="S37" i="15" a="1"/>
  <c r="M102" i="15" a="1"/>
  <c r="R322" i="15" a="1"/>
  <c r="S192" i="15" a="1"/>
  <c r="T51" i="15" a="1"/>
  <c r="M116" i="15" a="1"/>
  <c r="O213" i="15" a="1"/>
  <c r="C403" i="15" a="1"/>
  <c r="P321" i="15" a="1"/>
  <c r="S342" i="15" a="1"/>
  <c r="R348" i="15" a="1"/>
  <c r="C36" i="15" a="1"/>
  <c r="O262" i="15" a="1"/>
  <c r="T31" i="15" a="1"/>
  <c r="S120" i="15" a="1"/>
  <c r="O193" i="15" a="1"/>
  <c r="P264" i="15" a="1"/>
  <c r="S312" i="15" a="1"/>
  <c r="P183" i="15" a="1"/>
  <c r="R222" i="15" a="1"/>
  <c r="T285" i="15" a="1"/>
  <c r="P319" i="15" a="1"/>
  <c r="O272" i="15" a="1"/>
  <c r="C268" i="15" a="1"/>
  <c r="O268" i="15" a="1"/>
  <c r="C381" i="15" a="1"/>
  <c r="T22" i="15" a="1"/>
  <c r="C161" i="15" a="1"/>
  <c r="S212" i="15" a="1"/>
  <c r="V323" i="15" a="1"/>
  <c r="S78" i="15" a="1"/>
  <c r="V69" i="15" a="1"/>
  <c r="T72" i="15" a="1"/>
  <c r="C331" i="15" a="1"/>
  <c r="R133" i="15" a="1"/>
  <c r="V302" i="15" a="1"/>
  <c r="C38" i="15" a="1"/>
  <c r="O210" i="15" a="1"/>
  <c r="P309" i="15" a="1"/>
  <c r="O159" i="15" a="1"/>
  <c r="T357" i="15" a="1"/>
  <c r="T42" i="15" a="1"/>
  <c r="P31" i="15" a="1"/>
  <c r="S54" i="15" a="1"/>
  <c r="R321" i="15" a="1"/>
  <c r="R283" i="15" a="1"/>
  <c r="R297" i="15" a="1"/>
  <c r="P294" i="15" a="1"/>
  <c r="S334" i="15" a="1"/>
  <c r="P178" i="15" a="1"/>
  <c r="M334" i="15" a="1"/>
  <c r="T170" i="15" a="1"/>
  <c r="V174" i="15" a="1"/>
  <c r="M221" i="15" a="1"/>
  <c r="O42" i="15" a="1"/>
  <c r="M94" i="15" a="1"/>
  <c r="O53" i="15" a="1"/>
  <c r="R119" i="15" a="1"/>
  <c r="S386" i="15" a="1"/>
  <c r="R379" i="15" a="1"/>
  <c r="O147" i="15" a="1"/>
  <c r="S390" i="15" a="1"/>
  <c r="V87" i="15" a="1"/>
  <c r="S178" i="15" a="1"/>
  <c r="T121" i="15" a="1"/>
  <c r="T77" i="15" a="1"/>
  <c r="M353" i="15" a="1"/>
  <c r="S344" i="15" a="1"/>
  <c r="T386" i="15" a="1"/>
  <c r="S384" i="15" a="1"/>
  <c r="P364" i="15" a="1"/>
  <c r="S214" i="15" a="1"/>
  <c r="M205" i="15" a="1"/>
  <c r="V231" i="15" a="1"/>
  <c r="O277" i="15" a="1"/>
  <c r="S238" i="15" a="1"/>
  <c r="T40" i="15" a="1"/>
  <c r="T220" i="15" a="1"/>
  <c r="P57" i="15" a="1"/>
  <c r="M388" i="15" a="1"/>
  <c r="V192" i="15" a="1"/>
  <c r="R168" i="15" a="1"/>
  <c r="R154" i="15" a="1"/>
  <c r="O96" i="15" a="1"/>
  <c r="P201" i="15" a="1"/>
  <c r="O65" i="15" a="1"/>
  <c r="V291" i="15" a="1"/>
  <c r="O82" i="15" a="1"/>
  <c r="P137" i="15" a="1"/>
  <c r="O296" i="15" a="1"/>
  <c r="S376" i="15" a="1"/>
  <c r="O330" i="15" a="1"/>
  <c r="S313" i="15" a="1"/>
  <c r="C193" i="15" a="1"/>
  <c r="S113" i="15" a="1"/>
  <c r="V133" i="15" a="1"/>
  <c r="P56" i="15" a="1"/>
  <c r="C98" i="15" a="1"/>
  <c r="T142" i="15" a="1"/>
  <c r="S405" i="15" a="1"/>
  <c r="O402" i="15" a="1"/>
  <c r="V369" i="15" a="1"/>
  <c r="P82" i="15" a="1"/>
  <c r="M151" i="15" a="1"/>
  <c r="R78" i="15" a="1"/>
  <c r="C261" i="15" a="1"/>
  <c r="C346" i="15" a="1"/>
  <c r="C283" i="15" a="1"/>
  <c r="O140" i="15" a="1"/>
  <c r="C143" i="15" a="1"/>
  <c r="T224" i="15" a="1"/>
  <c r="S121" i="15" a="1"/>
  <c r="T102" i="15" a="1"/>
  <c r="M97" i="15" a="1"/>
  <c r="V59" i="15" a="1"/>
  <c r="S387" i="15" a="1"/>
  <c r="V53" i="15" a="1"/>
  <c r="M216" i="15" a="1"/>
  <c r="P19" i="15" a="1"/>
  <c r="T73" i="15" a="1"/>
  <c r="T125" i="15" a="1"/>
  <c r="R328" i="15" a="1"/>
  <c r="C201" i="15" a="1"/>
  <c r="M150" i="15" a="1"/>
  <c r="O77" i="15" a="1"/>
  <c r="P65" i="15" a="1"/>
  <c r="C204" i="15" a="1"/>
  <c r="R152" i="15" a="1"/>
  <c r="C81" i="15" a="1"/>
  <c r="C87" i="15" a="1"/>
  <c r="T169" i="15" a="1"/>
  <c r="V400" i="15" a="1"/>
  <c r="T213" i="15" a="1"/>
  <c r="O389" i="15" a="1"/>
  <c r="S401" i="15" a="1"/>
  <c r="T399" i="15" a="1"/>
  <c r="R219" i="15" a="1"/>
  <c r="C93" i="15" a="1"/>
  <c r="R392" i="15" a="1"/>
  <c r="P32" i="15" a="1"/>
  <c r="S236" i="15" a="1"/>
  <c r="C384" i="15" a="1"/>
  <c r="O326" i="15" a="1"/>
  <c r="R194" i="15" a="1"/>
  <c r="C92" i="15" a="1"/>
  <c r="R276" i="15" a="1"/>
  <c r="M372" i="15" a="1"/>
  <c r="C96" i="15" a="1"/>
  <c r="R87" i="15" a="1"/>
  <c r="V317" i="15" a="1"/>
  <c r="S92" i="15" a="1"/>
  <c r="S275" i="15" a="1"/>
  <c r="M70" i="15" a="1"/>
  <c r="M176" i="15" a="1"/>
  <c r="T182" i="15" a="1"/>
  <c r="O80" i="15" a="1"/>
  <c r="S200" i="15" a="1"/>
  <c r="C127" i="15" a="1"/>
  <c r="S308" i="15" a="1"/>
  <c r="M260" i="15" a="1"/>
  <c r="M335" i="15" a="1"/>
  <c r="O195" i="15" a="1"/>
  <c r="C211" i="15" a="1"/>
  <c r="S324" i="15" a="1"/>
  <c r="O49" i="15" a="1"/>
  <c r="V217" i="15" a="1"/>
  <c r="M124" i="15" a="1"/>
  <c r="M325" i="15" a="1"/>
  <c r="T405" i="15" a="1"/>
  <c r="C389" i="15" a="1"/>
  <c r="P283" i="15" a="1"/>
  <c r="O12" i="15" a="1"/>
  <c r="C54" i="15" a="1"/>
  <c r="M237" i="15" a="1"/>
  <c r="O358" i="15" a="1"/>
  <c r="O56" i="15" a="1"/>
  <c r="T48" i="15" a="1"/>
  <c r="P195" i="15" a="1"/>
  <c r="M118" i="15" a="1"/>
  <c r="T228" i="15" a="1"/>
  <c r="C250" i="15" a="1"/>
  <c r="M403" i="15" a="1"/>
  <c r="P106" i="15" a="1"/>
  <c r="C349" i="15" a="1"/>
  <c r="V157" i="15" a="1"/>
  <c r="O300" i="15" a="1"/>
  <c r="C267" i="15" a="1"/>
  <c r="P153" i="15" a="1"/>
  <c r="O157" i="15" a="1"/>
  <c r="V172" i="15" a="1"/>
  <c r="S48" i="15" a="1"/>
  <c r="O249" i="15" a="1"/>
  <c r="M276" i="15" a="1"/>
  <c r="C31" i="15" a="1"/>
  <c r="M86" i="15" a="1"/>
  <c r="T163" i="15" a="1"/>
  <c r="R273" i="15" a="1"/>
  <c r="S322" i="15" a="1"/>
  <c r="V130" i="15" a="1"/>
  <c r="P217" i="15" a="1"/>
  <c r="R329" i="15" a="1"/>
  <c r="S226" i="15" a="1"/>
  <c r="O370" i="15" a="1"/>
  <c r="M72" i="15" a="1"/>
  <c r="R233" i="15" a="1"/>
  <c r="R275" i="15" a="1"/>
  <c r="V75" i="15" a="1"/>
  <c r="R149" i="15" a="1"/>
  <c r="V228" i="15" a="1"/>
  <c r="S372" i="15" a="1"/>
  <c r="C311" i="15" a="1"/>
  <c r="D20" i="8" a="1"/>
  <c r="S389" i="15" a="1"/>
  <c r="M145" i="15" a="1"/>
  <c r="C407" i="15" a="1"/>
  <c r="O37" i="15" a="1"/>
  <c r="C347" i="15" a="1"/>
  <c r="M9" i="15" a="1"/>
  <c r="P229" i="15" a="1"/>
  <c r="M330" i="15" a="1"/>
  <c r="O132" i="15" a="1"/>
  <c r="S404" i="15" a="1"/>
  <c r="R80" i="15" a="1"/>
  <c r="V8" i="15" a="1"/>
  <c r="V160" i="15" a="1"/>
  <c r="S304" i="15" a="1"/>
  <c r="R128" i="15" a="1"/>
  <c r="O401" i="15" a="1"/>
  <c r="O54" i="15" a="1"/>
  <c r="M289" i="15" a="1"/>
  <c r="M304" i="15" a="1"/>
  <c r="S87" i="15" a="1"/>
  <c r="M67" i="15" a="1"/>
  <c r="R407" i="15" a="1"/>
  <c r="R357" i="15" a="1"/>
  <c r="M282" i="15" a="1"/>
  <c r="V261" i="15" a="1"/>
  <c r="O130" i="15" a="1"/>
  <c r="T230" i="15" a="1"/>
  <c r="O183" i="15" a="1"/>
  <c r="R341" i="15" a="1"/>
  <c r="O260" i="15" a="1"/>
  <c r="R20" i="15" a="1"/>
  <c r="M152" i="15" a="1"/>
  <c r="R135" i="15" a="1"/>
  <c r="R17" i="15" a="1"/>
  <c r="R110" i="15" a="1"/>
  <c r="P247" i="15" a="1"/>
  <c r="V326" i="15" a="1"/>
  <c r="R394" i="15" a="1"/>
  <c r="T334" i="15" a="1"/>
  <c r="M179" i="15" a="1"/>
  <c r="T366" i="15" a="1"/>
  <c r="M122" i="15" a="1"/>
  <c r="O228" i="15" a="1"/>
  <c r="P40" i="15" a="1"/>
  <c r="O164" i="15" a="1"/>
  <c r="V304" i="15" a="1"/>
  <c r="S84" i="15" a="1"/>
  <c r="V95" i="15" a="1"/>
  <c r="S291" i="15" a="1"/>
  <c r="S378" i="15" a="1"/>
  <c r="T122" i="15" a="1"/>
  <c r="S366" i="15" a="1"/>
  <c r="P66" i="15" a="1"/>
  <c r="T340" i="15" a="1"/>
  <c r="V177" i="15" a="1"/>
  <c r="C386" i="15" a="1"/>
  <c r="P241" i="15" a="1"/>
  <c r="M390" i="15" a="1"/>
  <c r="M25" i="15" a="1"/>
  <c r="S70" i="15" a="1"/>
  <c r="S339" i="15" a="1"/>
  <c r="P102" i="15" a="1"/>
  <c r="O280" i="15" a="1"/>
  <c r="S296" i="15" a="1"/>
  <c r="M98" i="15" a="1"/>
  <c r="O227" i="15" a="1"/>
  <c r="P97" i="15" a="1"/>
  <c r="S186" i="15" a="1"/>
  <c r="M284" i="15" a="1"/>
  <c r="C232" i="15" a="1"/>
  <c r="M277" i="15" a="1"/>
  <c r="P91" i="15" a="1"/>
  <c r="O55" i="15" a="1"/>
  <c r="R327" i="15" a="1"/>
  <c r="V404" i="15" a="1"/>
  <c r="V207" i="15" a="1"/>
  <c r="P254" i="15" a="1"/>
  <c r="M13" i="15" a="1"/>
  <c r="V188" i="15" a="1"/>
  <c r="P383" i="15" a="1"/>
  <c r="C12" i="15" a="1"/>
  <c r="V270" i="15" a="1"/>
  <c r="O48" i="15" a="1"/>
  <c r="T365" i="15" a="1"/>
  <c r="P284" i="15" a="1"/>
  <c r="S96" i="15" a="1"/>
  <c r="O25" i="15" a="1"/>
  <c r="P71" i="15" a="1"/>
  <c r="R262" i="15" a="1"/>
  <c r="V153" i="15" a="1"/>
  <c r="M313" i="15" a="1"/>
  <c r="C375" i="15" a="1"/>
  <c r="V209" i="15" a="1"/>
  <c r="P354" i="15" a="1"/>
  <c r="T223" i="15" a="1"/>
  <c r="M63" i="15" a="1"/>
  <c r="S28" i="15" a="1"/>
  <c r="S38" i="15" a="1"/>
  <c r="V136" i="15" a="1"/>
  <c r="V407" i="15" a="1"/>
  <c r="P120" i="15" a="1"/>
  <c r="V122" i="15" a="1"/>
  <c r="O70" i="15" a="1"/>
  <c r="O31" i="15" a="1"/>
  <c r="C151" i="15" a="1"/>
  <c r="O150" i="15" a="1"/>
  <c r="O46" i="15" a="1"/>
  <c r="O166" i="15" a="1"/>
  <c r="C357" i="15" a="1"/>
  <c r="O74" i="15" a="1"/>
  <c r="V12" i="15" a="1"/>
  <c r="M85" i="15" a="1"/>
  <c r="T165" i="15" a="1"/>
  <c r="C57" i="15" a="1"/>
  <c r="O376" i="15" a="1"/>
  <c r="V158" i="15" a="1"/>
  <c r="P250" i="15" a="1"/>
  <c r="T83" i="15" a="1"/>
  <c r="R81" i="15" a="1"/>
  <c r="C114" i="15" a="1"/>
  <c r="T290" i="15" a="1"/>
  <c r="C218" i="15" a="1"/>
  <c r="C292" i="15" a="1"/>
  <c r="M287" i="15" a="1"/>
  <c r="V330" i="15" a="1"/>
  <c r="S169" i="15" a="1"/>
  <c r="O104" i="15" a="1"/>
  <c r="M389" i="15" a="1"/>
  <c r="R245" i="15" a="1"/>
  <c r="T161" i="15" a="1"/>
  <c r="M47" i="15" a="1"/>
  <c r="P7" i="15" a="1"/>
  <c r="V232" i="15" a="1"/>
  <c r="V4" i="15" a="1"/>
  <c r="V51" i="15" a="1"/>
  <c r="V32" i="15" a="1"/>
  <c r="M16" i="15" a="1"/>
  <c r="O14" i="15" a="1"/>
  <c r="R94" i="15" a="1"/>
  <c r="M306" i="15" a="1"/>
  <c r="C35" i="15" a="1"/>
  <c r="P366" i="15" a="1"/>
  <c r="O26" i="15" a="1"/>
  <c r="C402" i="15" a="1"/>
  <c r="O162" i="15" a="1"/>
  <c r="T336" i="15" a="1"/>
  <c r="M225" i="15" a="1"/>
  <c r="C277" i="15" a="1"/>
  <c r="D25" i="8" a="1"/>
  <c r="C68" i="15" a="1"/>
  <c r="T302" i="15" a="1"/>
  <c r="S385" i="15" a="1"/>
  <c r="P22" i="15" a="1"/>
  <c r="C322" i="15" a="1"/>
  <c r="T173" i="15" a="1"/>
  <c r="R127" i="15" a="1"/>
  <c r="O407" i="15" a="1"/>
  <c r="V342" i="15" a="1"/>
  <c r="O9" i="15" a="1"/>
  <c r="P218" i="15" a="1"/>
  <c r="T71" i="15" a="1"/>
  <c r="P181" i="15" a="1"/>
  <c r="V193" i="15" a="1"/>
  <c r="O225" i="15" a="1"/>
  <c r="R261" i="15" a="1"/>
  <c r="T57" i="15" a="1"/>
  <c r="M222" i="15" a="1"/>
  <c r="V125" i="15" a="1"/>
  <c r="T105" i="15" a="1"/>
  <c r="R187" i="15" a="1"/>
  <c r="P77" i="15" a="1"/>
  <c r="P173" i="15" a="1"/>
  <c r="S301" i="15" a="1"/>
  <c r="T376" i="15" a="1"/>
  <c r="V393" i="15" a="1"/>
  <c r="V295" i="15" a="1"/>
  <c r="V230" i="15" a="1"/>
  <c r="T318" i="15" a="1"/>
  <c r="T404" i="15" a="1"/>
  <c r="P107" i="15" a="1"/>
  <c r="R18" i="15" a="1"/>
  <c r="M46" i="15" a="1"/>
  <c r="C282" i="15" a="1"/>
  <c r="T44" i="15" a="1"/>
  <c r="P117" i="15" a="1"/>
  <c r="P391" i="15" a="1"/>
  <c r="T94" i="15" a="1"/>
  <c r="R7" i="15" a="1"/>
  <c r="S9" i="15" a="1"/>
  <c r="R85" i="15" a="1"/>
  <c r="V61" i="15" a="1"/>
  <c r="V350" i="15" a="1"/>
  <c r="M183" i="15" a="1"/>
  <c r="T349" i="15" a="1"/>
  <c r="S328" i="15" a="1"/>
  <c r="O378" i="15" a="1"/>
  <c r="S170" i="15" a="1"/>
  <c r="C359" i="15" a="1"/>
  <c r="P288" i="15" a="1"/>
  <c r="M92" i="15" a="1"/>
  <c r="R3" i="15" a="1"/>
  <c r="P8" i="15" a="1"/>
  <c r="R294" i="15" a="1"/>
  <c r="V396" i="15" a="1"/>
  <c r="R293" i="15" a="1"/>
  <c r="R70" i="15" a="1"/>
  <c r="R282" i="15" a="1"/>
  <c r="C328" i="15" a="1"/>
  <c r="R164" i="15" a="1"/>
  <c r="P296" i="15" a="1"/>
  <c r="R29" i="15" a="1"/>
  <c r="R12" i="15" a="1"/>
  <c r="C158" i="15" a="1"/>
  <c r="M253" i="15" a="1"/>
  <c r="V116" i="15" a="1"/>
  <c r="P196" i="15" a="1"/>
  <c r="M342" i="15" a="1"/>
  <c r="M24" i="15" a="1"/>
  <c r="S91" i="15" a="1"/>
  <c r="T75" i="15" a="1"/>
  <c r="P128" i="15" a="1"/>
  <c r="T281" i="15" a="1"/>
  <c r="R240" i="15" a="1"/>
  <c r="P211" i="15" a="1"/>
  <c r="P174" i="15" a="1"/>
  <c r="V339" i="15" a="1"/>
  <c r="T369" i="15" a="1"/>
  <c r="O29" i="15" a="1"/>
  <c r="C366" i="15" a="1"/>
  <c r="M387" i="15" a="1"/>
  <c r="T363" i="15" a="1"/>
  <c r="M305" i="15" a="1"/>
  <c r="S257" i="15" a="1"/>
  <c r="S345" i="15" a="1"/>
  <c r="O10" i="15" a="1"/>
  <c r="C39" i="15" a="1"/>
  <c r="M317" i="15" a="1"/>
  <c r="V164" i="15" a="1"/>
  <c r="M264" i="15" a="1"/>
  <c r="M101" i="15" a="1"/>
  <c r="R185" i="15" a="1"/>
  <c r="S346" i="15" a="1"/>
  <c r="M211" i="15" a="1"/>
  <c r="O362" i="15" a="1"/>
  <c r="R156" i="15" a="1"/>
  <c r="S140" i="15" a="1"/>
  <c r="V266" i="15" a="1"/>
  <c r="O247" i="15" a="1"/>
  <c r="O314" i="15" a="1"/>
  <c r="S177" i="15" a="1"/>
  <c r="R223" i="15" a="1"/>
  <c r="M18" i="15" a="1"/>
  <c r="R252" i="15" a="1"/>
  <c r="P215" i="15" a="1"/>
  <c r="C300" i="15" a="1"/>
  <c r="V226" i="15" a="1"/>
  <c r="O269" i="15" a="1"/>
  <c r="M337" i="15" a="1"/>
  <c r="T37" i="15" a="1"/>
  <c r="R411" i="15" a="1"/>
  <c r="T185" i="15" a="1"/>
  <c r="P286" i="15" a="1"/>
  <c r="R226" i="15" a="1"/>
  <c r="M249" i="15" a="1"/>
  <c r="T96" i="15" a="1"/>
  <c r="C41" i="15" a="1"/>
  <c r="C59" i="15" a="1"/>
  <c r="V299" i="15" a="1"/>
  <c r="P355" i="15" a="1"/>
  <c r="V28" i="15" a="1"/>
  <c r="M370" i="15" a="1"/>
  <c r="T266" i="15" a="1"/>
  <c r="M321" i="15" a="1"/>
  <c r="R186" i="15" a="1"/>
  <c r="C260" i="15" a="1"/>
  <c r="C73" i="15" a="1"/>
  <c r="S278" i="15" a="1"/>
  <c r="R193" i="15" a="1"/>
  <c r="S167" i="15" a="1"/>
  <c r="R331" i="15" a="1"/>
  <c r="S408" i="15" a="1"/>
  <c r="T287" i="15" a="1"/>
  <c r="P207" i="15" a="1"/>
  <c r="O47" i="15" a="1"/>
  <c r="C174" i="15" a="1"/>
  <c r="P365" i="15" a="1"/>
  <c r="P381" i="15" a="1"/>
  <c r="C103" i="15" a="1"/>
  <c r="P67" i="15" a="1"/>
  <c r="T409" i="15" a="1"/>
  <c r="S363" i="15" a="1"/>
  <c r="S234" i="15" a="1"/>
  <c r="C121" i="15" a="1"/>
  <c r="P303" i="15" a="1"/>
  <c r="T338" i="15" a="1"/>
  <c r="C18" i="15" a="1"/>
  <c r="R286" i="15" a="1"/>
  <c r="M75" i="15" a="1"/>
  <c r="R115" i="15" a="1"/>
  <c r="T260" i="15" a="1"/>
  <c r="C102" i="15" a="1"/>
  <c r="C255" i="15" a="1"/>
  <c r="S357" i="15" a="1"/>
  <c r="P185" i="15" a="1"/>
  <c r="P130" i="15" a="1"/>
  <c r="O373" i="15" a="1"/>
  <c r="C10" i="15" a="1"/>
  <c r="C185" i="15" a="1"/>
  <c r="P43" i="15" a="1"/>
  <c r="T80" i="15" a="1"/>
  <c r="T140" i="15" a="1"/>
  <c r="S49" i="15" a="1"/>
  <c r="S335" i="15" a="1"/>
  <c r="O86" i="15" a="1"/>
  <c r="O371" i="15" a="1"/>
  <c r="M239" i="15" a="1"/>
  <c r="O354" i="15" a="1"/>
  <c r="C7" i="15" a="1"/>
  <c r="C136" i="15" a="1"/>
  <c r="C248" i="15" a="1"/>
  <c r="R105" i="15" a="1"/>
  <c r="P140" i="15" a="1"/>
  <c r="C269" i="15" a="1"/>
  <c r="T190" i="15" a="1"/>
  <c r="V253" i="15" a="1"/>
  <c r="R264" i="15" a="1"/>
  <c r="P48" i="15" a="1"/>
  <c r="V201" i="15" a="1"/>
  <c r="R335" i="15" a="1"/>
  <c r="T344" i="15" a="1"/>
  <c r="M173" i="15" a="1"/>
  <c r="V403" i="15" a="1"/>
  <c r="P64" i="15" a="1"/>
  <c r="T47" i="15" a="1"/>
  <c r="O336" i="15" a="1"/>
  <c r="O289" i="15" a="1"/>
  <c r="M303" i="15" a="1"/>
  <c r="M198" i="15" a="1"/>
  <c r="O385" i="15" a="1"/>
  <c r="O246" i="15" a="1"/>
  <c r="P105" i="15" a="1"/>
  <c r="S245" i="15" a="1"/>
  <c r="C30" i="15" a="1"/>
  <c r="M33" i="15" a="1"/>
  <c r="S191" i="15" a="1"/>
  <c r="T100" i="15" a="1"/>
  <c r="S316" i="15" a="1"/>
  <c r="R237" i="15" a="1"/>
  <c r="R279" i="15" a="1"/>
  <c r="R123" i="15" a="1"/>
  <c r="C343" i="15" a="1"/>
  <c r="C130" i="15" a="1"/>
  <c r="V108" i="15" a="1"/>
  <c r="P285" i="15" a="1"/>
  <c r="S196" i="15" a="1"/>
  <c r="C257" i="15" a="1"/>
  <c r="T292" i="15" a="1"/>
  <c r="M174" i="15" a="1"/>
  <c r="O317" i="15" a="1"/>
  <c r="T136" i="15" a="1"/>
  <c r="O139" i="15" a="1"/>
  <c r="V22" i="15" a="1"/>
  <c r="O276" i="15" a="1"/>
  <c r="P267" i="15" a="1"/>
  <c r="C317" i="15" a="1"/>
  <c r="C154" i="15" a="1"/>
  <c r="V55" i="15" a="1"/>
  <c r="O299" i="15" a="1"/>
  <c r="V152" i="15" a="1"/>
  <c r="R304" i="15" a="1"/>
  <c r="T347" i="15" a="1"/>
  <c r="S348" i="15" a="1"/>
  <c r="T148" i="15" a="1"/>
  <c r="V367" i="15" a="1"/>
  <c r="R189" i="15" a="1"/>
  <c r="P273" i="15" a="1"/>
  <c r="V66" i="15" a="1"/>
  <c r="T123" i="15" a="1"/>
  <c r="M140" i="15" a="1"/>
  <c r="R208" i="15" a="1"/>
  <c r="V410" i="15" a="1"/>
  <c r="T217" i="15" a="1"/>
  <c r="V144" i="15" a="1"/>
  <c r="R106" i="15" a="1"/>
  <c r="S161" i="15" a="1"/>
  <c r="M60" i="15" a="1"/>
  <c r="O302" i="15" a="1"/>
  <c r="S303" i="15" a="1"/>
  <c r="V173" i="15" a="1"/>
  <c r="M49" i="15" a="1"/>
  <c r="R260" i="15" a="1"/>
  <c r="S88" i="15" a="1"/>
  <c r="T301" i="15" a="1"/>
  <c r="R353" i="15" a="1"/>
  <c r="S302" i="15" a="1"/>
  <c r="V19" i="15" a="1"/>
  <c r="M299" i="15" a="1"/>
  <c r="M157" i="15" a="1"/>
  <c r="C119" i="15" a="1"/>
  <c r="P335" i="15" a="1"/>
  <c r="V227" i="15" a="1"/>
  <c r="O40" i="15" a="1"/>
  <c r="V190" i="15" a="1"/>
  <c r="C67" i="15" a="1"/>
  <c r="M230" i="15" a="1"/>
  <c r="P268" i="15" a="1"/>
  <c r="R122" i="15" a="1"/>
  <c r="O329" i="15" a="1"/>
  <c r="S199" i="15" a="1"/>
  <c r="R151" i="15" a="1"/>
  <c r="P96" i="15" a="1"/>
  <c r="T345" i="15" a="1"/>
  <c r="C168" i="15" a="1"/>
  <c r="T252" i="15" a="1"/>
  <c r="O294" i="15" a="1"/>
  <c r="R116" i="15" a="1"/>
  <c r="P244" i="15" a="1"/>
  <c r="R201" i="15" a="1"/>
  <c r="R250" i="15" a="1"/>
  <c r="S317" i="15" a="1"/>
  <c r="V90" i="15" a="1"/>
  <c r="M406" i="15" a="1"/>
  <c r="V281" i="15" a="1"/>
  <c r="V182" i="15" a="1"/>
  <c r="M227" i="15" a="1"/>
  <c r="T339" i="15" a="1"/>
  <c r="T303" i="15" a="1"/>
  <c r="M15" i="15" a="1"/>
  <c r="C112" i="15" a="1"/>
  <c r="T189" i="15" a="1"/>
  <c r="R263" i="15" a="1"/>
  <c r="O344" i="15" a="1"/>
  <c r="T141" i="15" a="1"/>
  <c r="V386" i="15" a="1"/>
  <c r="S266" i="15" a="1"/>
  <c r="C325" i="15" a="1"/>
  <c r="C312" i="15" a="1"/>
  <c r="M68" i="15" a="1"/>
  <c r="V222" i="15" a="1"/>
  <c r="T144" i="15" a="1"/>
  <c r="S388" i="15" a="1"/>
  <c r="C387" i="15" a="1"/>
  <c r="S41" i="15" a="1"/>
  <c r="P200" i="15" a="1"/>
  <c r="R111" i="15" a="1"/>
  <c r="S209" i="15" a="1"/>
  <c r="V44" i="15" a="1"/>
  <c r="T304" i="15" a="1"/>
  <c r="O7" i="15" a="1"/>
  <c r="O95" i="15" a="1"/>
  <c r="V165" i="15" a="1"/>
  <c r="V287" i="15" a="1"/>
  <c r="P248" i="15" a="1"/>
  <c r="R385" i="15" a="1"/>
  <c r="P14" i="15" a="1"/>
  <c r="V63" i="15" a="1"/>
  <c r="P47" i="15" a="1"/>
  <c r="M194" i="15" a="1"/>
  <c r="P349" i="15" a="1"/>
  <c r="V325" i="15" a="1"/>
  <c r="C43" i="15" a="1"/>
  <c r="P50" i="15" a="1"/>
  <c r="C220" i="15" a="1"/>
  <c r="P169" i="15" a="1"/>
  <c r="M271" i="15" a="1"/>
  <c r="S225" i="15" a="1"/>
  <c r="V398" i="15" a="1"/>
  <c r="C240" i="15" a="1"/>
  <c r="T300" i="15" a="1"/>
  <c r="V260" i="15" a="1"/>
  <c r="T286" i="15" a="1"/>
  <c r="P377" i="15" a="1"/>
  <c r="P24" i="15" a="1"/>
  <c r="C141" i="15" a="1"/>
  <c r="P203" i="15" a="1"/>
  <c r="S5" i="15" a="1"/>
  <c r="P180" i="15" a="1"/>
  <c r="O13" i="15" a="1"/>
  <c r="S153" i="15" a="1"/>
  <c r="M156" i="15" a="1"/>
  <c r="C400" i="15" a="1"/>
  <c r="V167" i="15" a="1"/>
  <c r="C197" i="15" a="1"/>
  <c r="T151" i="15" a="1"/>
  <c r="O155" i="15" a="1"/>
  <c r="C44" i="15" a="1"/>
  <c r="O116" i="15" a="1"/>
  <c r="P83" i="15" a="1"/>
  <c r="O372" i="15" a="1"/>
  <c r="S112" i="15" a="1"/>
  <c r="O194" i="15" a="1"/>
  <c r="P393" i="15" a="1"/>
  <c r="V411" i="15" a="1"/>
  <c r="V258" i="15" a="1"/>
  <c r="S141" i="15" a="1"/>
  <c r="T64" i="15" a="1"/>
  <c r="V271" i="15" a="1"/>
  <c r="P78" i="15" a="1"/>
  <c r="T322" i="15" a="1"/>
  <c r="R298" i="15" a="1"/>
  <c r="V117" i="15" a="1"/>
  <c r="O217" i="15" a="1"/>
  <c r="P100" i="15" a="1"/>
  <c r="R274" i="15" a="1"/>
  <c r="P68" i="15" a="1"/>
  <c r="S31" i="15" a="1"/>
  <c r="R192" i="15" a="1"/>
  <c r="P35" i="15" a="1"/>
  <c r="P138" i="15" a="1"/>
  <c r="C341" i="15" a="1"/>
  <c r="T10" i="15" a="1"/>
  <c r="M201" i="15" a="1"/>
  <c r="O335" i="15" a="1"/>
  <c r="S311" i="15" a="1"/>
  <c r="R337" i="15" a="1"/>
  <c r="T201" i="15" a="1"/>
  <c r="O211" i="15" a="1"/>
  <c r="S319" i="15" a="1"/>
  <c r="M374" i="15" a="1"/>
  <c r="C13" i="15" a="1"/>
  <c r="T250" i="15" a="1"/>
  <c r="S398" i="15" a="1"/>
  <c r="M114" i="15" a="1"/>
  <c r="S205" i="15" a="1"/>
  <c r="S118" i="15" a="1"/>
  <c r="O282" i="15" a="1"/>
  <c r="M178" i="15" a="1"/>
  <c r="S299" i="15" a="1"/>
  <c r="O165" i="15" a="1"/>
  <c r="P147" i="15" a="1"/>
  <c r="M338" i="15" a="1"/>
  <c r="C245" i="15" a="1"/>
  <c r="R220" i="15" a="1"/>
  <c r="M255" i="15" a="1"/>
  <c r="O233" i="15" a="1"/>
  <c r="O173" i="15" a="1"/>
  <c r="P245" i="15" a="1"/>
  <c r="S103" i="15" a="1"/>
  <c r="V23" i="15" a="1"/>
  <c r="M258" i="15" a="1"/>
  <c r="T309" i="15" a="1"/>
  <c r="V204" i="15" a="1"/>
  <c r="R359" i="15" a="1"/>
  <c r="P98" i="15" a="1"/>
  <c r="M62" i="15" a="1"/>
  <c r="T243" i="15" a="1"/>
  <c r="S117" i="15" a="1"/>
  <c r="S11" i="15" a="1"/>
  <c r="V412" i="15" a="1"/>
  <c r="S25" i="15" a="1"/>
  <c r="V74" i="15" a="1"/>
  <c r="M359" i="15" a="1"/>
  <c r="P320" i="15" a="1"/>
  <c r="P134" i="15" a="1"/>
  <c r="V374" i="15" a="1"/>
  <c r="S187" i="15" a="1"/>
  <c r="R271" i="15" a="1"/>
  <c r="S358" i="15" a="1"/>
  <c r="O63" i="15" a="1"/>
  <c r="T178" i="15" a="1"/>
  <c r="P26" i="15" a="1"/>
  <c r="T335" i="15" a="1"/>
  <c r="V132" i="15" a="1"/>
  <c r="R56" i="15" a="1"/>
  <c r="P374" i="15" a="1"/>
  <c r="S100" i="15" a="1"/>
  <c r="O242" i="15" a="1"/>
  <c r="O273" i="15" a="1"/>
  <c r="R401" i="15" a="1"/>
  <c r="T389" i="15" a="1"/>
  <c r="R77" i="15" a="1"/>
  <c r="V359" i="15" a="1"/>
  <c r="M126" i="15" a="1"/>
  <c r="T244" i="15" a="1"/>
  <c r="C391" i="15" a="1"/>
  <c r="O126" i="15" a="1"/>
  <c r="R86" i="15" a="1"/>
  <c r="O161" i="15" a="1"/>
  <c r="V29" i="15" a="1"/>
  <c r="R277" i="15" a="1"/>
  <c r="R396" i="15" a="1"/>
  <c r="V247" i="15" a="1"/>
  <c r="O16" i="15" a="1"/>
  <c r="S305" i="15" a="1"/>
  <c r="M109" i="15" a="1"/>
  <c r="P179" i="15" a="1"/>
  <c r="V219" i="15" a="1"/>
  <c r="P347" i="15" a="1"/>
  <c r="R344" i="15" a="1"/>
  <c r="C352" i="15" a="1"/>
  <c r="O11" i="15" a="1"/>
  <c r="C142" i="15" a="1"/>
  <c r="T132" i="15" a="1"/>
  <c r="R89" i="15" a="1"/>
  <c r="P409" i="15" a="1"/>
  <c r="T384" i="15" a="1"/>
  <c r="C279" i="15" a="1"/>
  <c r="C189" i="15" a="1"/>
  <c r="R83" i="15" a="1"/>
  <c r="R266" i="15" a="1"/>
  <c r="R236" i="15" a="1"/>
  <c r="O394" i="15" a="1"/>
  <c r="S104" i="15" a="1"/>
  <c r="R131" i="15" a="1"/>
  <c r="S315" i="15" a="1"/>
  <c r="C401" i="15" a="1"/>
  <c r="M218" i="15" a="1"/>
  <c r="M238" i="15" a="1"/>
  <c r="O339" i="15" a="1"/>
  <c r="M254" i="15" a="1"/>
  <c r="C307" i="15" a="1"/>
  <c r="V402" i="15" a="1"/>
  <c r="V351" i="15" a="1"/>
  <c r="S367" i="15" a="1"/>
  <c r="S347" i="15" a="1"/>
  <c r="O97" i="15" a="1"/>
  <c r="P103" i="15" a="1"/>
  <c r="O226" i="15" a="1"/>
  <c r="V346" i="15" a="1"/>
  <c r="V378" i="15" a="1"/>
  <c r="V376" i="15" a="1"/>
  <c r="O351" i="15" a="1"/>
  <c r="P242" i="15" a="1"/>
  <c r="O131" i="15" a="1"/>
  <c r="V103" i="15" a="1"/>
  <c r="R289" i="15" a="1"/>
  <c r="C50" i="15" a="1"/>
  <c r="P168" i="15" a="1"/>
  <c r="R244" i="15" a="1"/>
  <c r="S17" i="15" a="1"/>
  <c r="M115" i="15" a="1"/>
  <c r="S406" i="15" a="1"/>
  <c r="S56" i="15" a="1"/>
  <c r="O135" i="15" a="1"/>
  <c r="O297" i="15" a="1"/>
  <c r="D23" i="8" a="1"/>
  <c r="O279" i="15" a="1"/>
  <c r="S412" i="15" a="1"/>
  <c r="M167" i="15" a="1"/>
  <c r="R216" i="15" a="1"/>
  <c r="S79" i="15" a="1"/>
  <c r="V62" i="15" a="1"/>
  <c r="R31" i="15" a="1"/>
  <c r="R235" i="15" a="1"/>
  <c r="O115" i="15" a="1"/>
  <c r="S332" i="15" a="1"/>
  <c r="T156" i="15" a="1"/>
  <c r="C86" i="15" a="1"/>
  <c r="C123" i="15" a="1"/>
  <c r="C144" i="15" a="1"/>
  <c r="S83" i="15" a="1"/>
  <c r="S182" i="15" a="1"/>
  <c r="S286" i="15" a="1"/>
  <c r="V406" i="15" a="1"/>
  <c r="P278" i="15" a="1"/>
  <c r="S27" i="15" a="1"/>
  <c r="V363" i="15" a="1"/>
  <c r="C180" i="15" a="1"/>
  <c r="V300" i="15" a="1"/>
  <c r="C295" i="15" a="1"/>
  <c r="R365" i="15" a="1"/>
  <c r="V361" i="15" a="1"/>
  <c r="M341" i="15" a="1"/>
  <c r="O350" i="15" a="1"/>
  <c r="P382" i="15" a="1"/>
  <c r="T241" i="15" a="1"/>
  <c r="C321" i="15" a="1"/>
  <c r="C37" i="15" a="1"/>
  <c r="P62" i="15" a="1"/>
  <c r="V387" i="15" a="1"/>
  <c r="M398" i="15" a="1"/>
  <c r="M192" i="15" a="1"/>
  <c r="V286" i="15" a="1"/>
  <c r="S233" i="15" a="1"/>
  <c r="O387" i="15" a="1"/>
  <c r="T90" i="15" a="1"/>
  <c r="T19" i="15" a="1"/>
  <c r="D21" i="8" a="1"/>
  <c r="S287" i="15" a="1"/>
  <c r="S223" i="15" a="1"/>
  <c r="C323" i="15" a="1"/>
  <c r="C110" i="15" a="1"/>
  <c r="T245" i="15" a="1"/>
  <c r="O78" i="15" a="1"/>
  <c r="V175" i="15" a="1"/>
  <c r="R179" i="15" a="1"/>
  <c r="S362" i="15" a="1"/>
  <c r="R93" i="15" a="1"/>
  <c r="O259" i="15" a="1"/>
  <c r="S229" i="15" a="1"/>
  <c r="P202" i="15" a="1"/>
  <c r="S368" i="15" a="1"/>
  <c r="O220" i="15" a="1"/>
  <c r="O156" i="15" a="1"/>
  <c r="P93" i="15" a="1"/>
  <c r="T328" i="15" a="1"/>
  <c r="S99" i="15" a="1"/>
  <c r="S145" i="15" a="1"/>
  <c r="T104" i="15" a="1"/>
  <c r="M312" i="15" a="1"/>
  <c r="S21" i="15" a="1"/>
  <c r="C348" i="15" a="1"/>
  <c r="T299" i="15" a="1"/>
  <c r="R32" i="15" a="1"/>
  <c r="M357" i="15" a="1"/>
  <c r="V50" i="15" a="1"/>
  <c r="M10" i="15" a="1"/>
  <c r="R49" i="15" a="1"/>
  <c r="S101" i="15" a="1"/>
  <c r="O111" i="15" a="1"/>
  <c r="R269" i="15" a="1"/>
  <c r="T283" i="15" a="1"/>
  <c r="O295" i="15" a="1"/>
  <c r="T272" i="15" a="1"/>
  <c r="M61" i="15" a="1"/>
  <c r="V114" i="15" a="1"/>
  <c r="R232" i="15" a="1"/>
  <c r="M347" i="15" a="1"/>
  <c r="M113" i="15" a="1"/>
  <c r="S327" i="15" a="1"/>
  <c r="M386" i="15" a="1"/>
  <c r="C338" i="15" a="1"/>
  <c r="P198" i="15" a="1"/>
  <c r="O264" i="15" a="1"/>
  <c r="M241" i="15" a="1"/>
  <c r="V235" i="15" a="1"/>
  <c r="M392" i="15" a="1"/>
  <c r="C200" i="15" a="1"/>
  <c r="V36" i="15" a="1"/>
  <c r="M251" i="15" a="1"/>
  <c r="O100" i="15" a="1"/>
  <c r="V170" i="15" a="1"/>
  <c r="M59" i="15" a="1"/>
  <c r="O288" i="15" a="1"/>
  <c r="V80" i="15" a="1"/>
  <c r="T91" i="15" a="1"/>
  <c r="R404" i="15" a="1"/>
  <c r="M309" i="15" a="1"/>
  <c r="S4" i="15" a="1"/>
  <c r="S67" i="15" a="1"/>
  <c r="T49" i="15" a="1"/>
  <c r="P59" i="15" a="1"/>
  <c r="M77" i="15" a="1"/>
  <c r="T351" i="15" a="1"/>
  <c r="V70" i="15" a="1"/>
  <c r="V296" i="15" a="1"/>
  <c r="P224" i="15" a="1"/>
  <c r="S73" i="15" a="1"/>
  <c r="M283" i="15" a="1"/>
  <c r="S297" i="15" a="1"/>
  <c r="C150" i="15" a="1"/>
  <c r="R301" i="15" a="1"/>
  <c r="T195" i="15" a="1"/>
  <c r="P205" i="15" a="1"/>
  <c r="T191" i="15" a="1"/>
  <c r="M315" i="15" a="1"/>
  <c r="V320" i="15" a="1"/>
  <c r="M356" i="15" a="1"/>
  <c r="S379" i="15" a="1"/>
  <c r="M136" i="15" a="1"/>
  <c r="V384" i="15" a="1"/>
  <c r="P333" i="15" a="1"/>
  <c r="T15" i="15" a="1"/>
  <c r="O206" i="15" a="1"/>
  <c r="V333" i="15" a="1"/>
  <c r="S289" i="15" a="1"/>
  <c r="C227" i="15" a="1"/>
  <c r="V101" i="15" a="1"/>
  <c r="T164" i="15" a="1"/>
  <c r="P400" i="15" a="1"/>
  <c r="O377" i="15" a="1"/>
  <c r="T240" i="15" a="1"/>
  <c r="S340" i="15" a="1"/>
  <c r="R24" i="15" a="1"/>
  <c r="R358" i="15" a="1"/>
  <c r="P119" i="15" a="1"/>
  <c r="T294" i="15" a="1"/>
  <c r="R295" i="15" a="1"/>
  <c r="C24" i="15" a="1"/>
  <c r="T226" i="15" a="1"/>
  <c r="S30" i="15" a="1"/>
  <c r="O381" i="15" a="1"/>
  <c r="O182" i="15" a="1"/>
  <c r="S13" i="15" a="1"/>
  <c r="T216" i="15" a="1"/>
  <c r="C45" i="15" a="1"/>
  <c r="P70" i="15" a="1"/>
  <c r="V35" i="15" a="1"/>
  <c r="V3" i="15" a="1"/>
  <c r="S314" i="15" a="1"/>
  <c r="T393" i="15" a="1"/>
  <c r="M30" i="15" a="1"/>
  <c r="R175" i="15" a="1"/>
  <c r="O215" i="15" a="1"/>
  <c r="M99" i="15" a="1"/>
  <c r="V340" i="15" a="1"/>
  <c r="T227" i="15" a="1"/>
  <c r="S373" i="15" a="1"/>
  <c r="S72" i="15" a="1"/>
  <c r="T13" i="15" a="1"/>
  <c r="S397" i="15" a="1"/>
  <c r="M246" i="15" a="1"/>
  <c r="R397" i="15" a="1"/>
  <c r="T375" i="15" a="1"/>
  <c r="T184" i="15" a="1"/>
  <c r="M269" i="15" a="1"/>
  <c r="M111" i="15" a="1"/>
  <c r="O108" i="15" a="1"/>
  <c r="T293" i="15" a="1"/>
  <c r="V120" i="15" a="1"/>
  <c r="T279" i="15" a="1"/>
  <c r="M378" i="15" a="1"/>
  <c r="R37" i="15" a="1"/>
  <c r="T362" i="15" a="1"/>
  <c r="V15" i="15" a="1"/>
  <c r="M134" i="15" a="1"/>
  <c r="T107" i="15" a="1"/>
  <c r="M44" i="15" a="1"/>
  <c r="S158" i="15" a="1"/>
  <c r="P79" i="15" a="1"/>
  <c r="S231" i="15" a="1"/>
  <c r="R345" i="15" a="1"/>
  <c r="R14" i="15" a="1"/>
  <c r="P92" i="15" a="1"/>
  <c r="O24" i="15" a="1"/>
  <c r="M50" i="15" a="1"/>
  <c r="C404" i="15" a="1"/>
  <c r="P408" i="15" a="1"/>
  <c r="O324" i="15" a="1"/>
  <c r="M23" i="15" a="1"/>
  <c r="M409" i="15" a="1"/>
  <c r="V322" i="15" a="1"/>
  <c r="C262" i="15" a="1"/>
  <c r="V139" i="15" a="1"/>
  <c r="T24" i="15" a="1"/>
  <c r="M189" i="15" a="1"/>
  <c r="R406" i="15" a="1"/>
  <c r="S20" i="15" a="1"/>
  <c r="T159" i="15" a="1"/>
  <c r="M323" i="15" a="1"/>
  <c r="S355" i="15" a="1"/>
  <c r="S395" i="15" a="1"/>
  <c r="T54" i="15" a="1"/>
  <c r="T306" i="15" a="1"/>
  <c r="M275" i="15" a="1"/>
  <c r="R305" i="15" a="1"/>
  <c r="S151" i="15" a="1"/>
  <c r="S65" i="15" a="1"/>
  <c r="P12" i="15" a="1"/>
  <c r="P227" i="15" a="1"/>
  <c r="P221" i="15" a="1"/>
  <c r="O327" i="15" a="1"/>
  <c r="R69" i="15" a="1"/>
  <c r="V33" i="15" a="1"/>
  <c r="O190" i="15" a="1"/>
  <c r="M270" i="15" a="1"/>
  <c r="M200" i="15" a="1"/>
  <c r="V96" i="15" a="1"/>
  <c r="O168" i="15" a="1"/>
  <c r="T25" i="15" a="1"/>
  <c r="M166" i="15" a="1"/>
  <c r="O236" i="15" a="1"/>
  <c r="M362" i="15" a="1"/>
  <c r="M197" i="15" a="1"/>
  <c r="M207" i="15" a="1"/>
  <c r="P379" i="15" a="1"/>
  <c r="M139" i="15" a="1"/>
  <c r="V65" i="15" a="1"/>
  <c r="M352" i="15" a="1"/>
  <c r="R120" i="15" a="1"/>
  <c r="R150" i="15" a="1"/>
  <c r="R163" i="15" a="1"/>
  <c r="S243" i="15" a="1"/>
  <c r="V409" i="15" a="1"/>
  <c r="V119" i="15" a="1"/>
  <c r="T203" i="15" a="1"/>
  <c r="R103" i="15" a="1"/>
  <c r="S361" i="15" a="1"/>
  <c r="R62" i="15" a="1"/>
  <c r="C315" i="15" a="1"/>
  <c r="T310" i="15" a="1"/>
  <c r="C139" i="15" a="1"/>
  <c r="S164" i="15" a="1"/>
  <c r="V249" i="15" a="1"/>
  <c r="P263" i="15" a="1"/>
  <c r="S350" i="15" a="1"/>
  <c r="P95" i="15" a="1"/>
  <c r="M29" i="15" a="1"/>
  <c r="P401" i="15" a="1"/>
  <c r="S359" i="15" a="1"/>
  <c r="P358" i="15" a="1"/>
  <c r="M32" i="15" a="1"/>
  <c r="R99" i="15" a="1"/>
  <c r="T5" i="15" a="1"/>
  <c r="V318" i="15" a="1"/>
  <c r="C411" i="15" a="1"/>
  <c r="C237" i="15" a="1"/>
  <c r="V309" i="15" a="1"/>
  <c r="S129" i="15" a="1"/>
  <c r="C310" i="15" a="1"/>
  <c r="P10" i="15" a="1"/>
  <c r="O338" i="15" a="1"/>
  <c r="V118" i="15" a="1"/>
  <c r="C156" i="15" a="1"/>
  <c r="M300" i="15" a="1"/>
  <c r="P21" i="15" a="1"/>
  <c r="P404" i="15" a="1"/>
  <c r="V335" i="15" a="1"/>
  <c r="P143" i="15" a="1"/>
  <c r="O15" i="15" a="1"/>
  <c r="O129" i="15" a="1"/>
  <c r="M121" i="15" a="1"/>
  <c r="S392" i="15" a="1"/>
  <c r="V67" i="15" a="1"/>
  <c r="M272" i="15" a="1"/>
  <c r="O120" i="15" a="1"/>
  <c r="R23" i="15" a="1"/>
  <c r="R400" i="15" a="1"/>
  <c r="P58" i="15" a="1"/>
  <c r="S201" i="15" a="1"/>
  <c r="T276" i="15" a="1"/>
  <c r="O310" i="15" a="1"/>
  <c r="M410" i="15" a="1"/>
  <c r="T23" i="15" a="1"/>
  <c r="O383" i="15" a="1"/>
  <c r="M36" i="15" a="1"/>
  <c r="O114" i="15" a="1"/>
  <c r="T180" i="15" a="1"/>
  <c r="R380" i="15" a="1"/>
  <c r="P125" i="15" a="1"/>
  <c r="P270" i="15" a="1"/>
  <c r="V312" i="15" a="1"/>
  <c r="M236" i="15" a="1"/>
  <c r="S163" i="15" a="1"/>
  <c r="M286" i="15" a="1"/>
  <c r="V284" i="15" a="1"/>
  <c r="R382" i="15" a="1"/>
  <c r="M4" i="15" a="1"/>
  <c r="C212" i="15" a="1"/>
  <c r="S282" i="15" a="1"/>
  <c r="S331" i="15" a="1"/>
  <c r="C377" i="15" a="1"/>
  <c r="S194" i="15" a="1"/>
  <c r="T55" i="15" a="1"/>
  <c r="R356" i="15" a="1"/>
  <c r="O169" i="15" a="1"/>
  <c r="S16" i="15" a="1"/>
  <c r="C360" i="15" a="1"/>
  <c r="P356" i="15" a="1"/>
  <c r="V321" i="15" a="1"/>
  <c r="C94" i="15" a="1"/>
  <c r="T254" i="15" a="1"/>
  <c r="O391" i="15" a="1"/>
  <c r="S329" i="15" a="1"/>
  <c r="R333" i="15" a="1"/>
  <c r="P281" i="15" a="1"/>
  <c r="R393" i="15" a="1"/>
  <c r="S356" i="15" a="1"/>
  <c r="M54" i="15" a="1"/>
  <c r="M129" i="15" a="1"/>
  <c r="R366" i="15" a="1"/>
  <c r="O101" i="15" a="1"/>
  <c r="T311" i="15" a="1"/>
  <c r="V241" i="15" a="1"/>
  <c r="R22" i="15" a="1"/>
  <c r="R63" i="15" a="1"/>
  <c r="V364" i="15" a="1"/>
  <c r="M228" i="15" a="1"/>
  <c r="C285" i="15" a="1"/>
  <c r="V353" i="15" a="1"/>
  <c r="R312" i="15" a="1"/>
  <c r="S132" i="15" a="1"/>
  <c r="P258" i="15" a="1"/>
  <c r="O243" i="15" a="1"/>
  <c r="R218" i="15" a="1"/>
  <c r="C294" i="15" a="1"/>
  <c r="S382" i="15" a="1"/>
  <c r="P194" i="15" a="1"/>
  <c r="M295" i="15" a="1"/>
  <c r="C326" i="15" a="1"/>
  <c r="M384" i="15" a="1"/>
  <c r="V285" i="15" a="1"/>
  <c r="V83" i="15" a="1"/>
  <c r="C106" i="15" a="1"/>
  <c r="V319" i="15" a="1"/>
  <c r="C71" i="15" a="1"/>
  <c r="V368" i="15" a="1"/>
  <c r="T317" i="15" a="1"/>
  <c r="R92" i="15" a="1"/>
  <c r="C308" i="15" a="1"/>
  <c r="P15" i="15" a="1"/>
  <c r="R315" i="15" a="1"/>
  <c r="P177" i="15" a="1"/>
  <c r="C178" i="15" a="1"/>
  <c r="C176" i="15" a="1"/>
  <c r="S90" i="15" a="1"/>
  <c r="C340" i="15" a="1"/>
  <c r="O261" i="15" a="1"/>
  <c r="S354" i="15" a="1"/>
  <c r="C372" i="15" a="1"/>
  <c r="P104" i="15" a="1"/>
  <c r="V82" i="15" a="1"/>
  <c r="V141" i="15" a="1"/>
  <c r="C113" i="15" a="1"/>
  <c r="C280" i="15" a="1"/>
  <c r="C363" i="15" a="1"/>
  <c r="R6" i="15" a="1"/>
  <c r="C60" i="15" a="1"/>
  <c r="O263" i="15" a="1"/>
  <c r="M344" i="15" a="1"/>
  <c r="V20" i="15" a="1"/>
  <c r="O395" i="15" a="1"/>
  <c r="M148" i="15" a="1"/>
  <c r="P54" i="15" a="1"/>
  <c r="R214" i="15" a="1"/>
  <c r="V77" i="15" a="1"/>
  <c r="S307" i="15" a="1"/>
  <c r="V113" i="15" a="1"/>
  <c r="V208" i="15" a="1"/>
  <c r="S59" i="15" a="1"/>
  <c r="C167" i="15" a="1"/>
  <c r="O184" i="15" a="1"/>
  <c r="O346" i="15" a="1"/>
  <c r="C406" i="15" a="1"/>
  <c r="O257" i="15" a="1"/>
  <c r="T270" i="15" a="1"/>
  <c r="C70" i="15" a="1"/>
  <c r="P72" i="15" a="1"/>
  <c r="S252" i="15" a="1"/>
  <c r="S219" i="15" a="1"/>
  <c r="M104" i="15" a="1"/>
  <c r="V257" i="15" a="1"/>
  <c r="R146" i="15" a="1"/>
  <c r="C134" i="15" a="1"/>
  <c r="O312" i="15" a="1"/>
  <c r="V97" i="15" a="1"/>
  <c r="C298" i="15" a="1"/>
  <c r="C396" i="15" a="1"/>
  <c r="P280" i="15" a="1"/>
  <c r="C186" i="15" a="1"/>
  <c r="R230" i="15" a="1"/>
  <c r="P299" i="15" a="1"/>
  <c r="V64" i="15" a="1"/>
  <c r="T229" i="15" a="1"/>
  <c r="T204" i="15" a="1"/>
  <c r="T308" i="15" a="1"/>
  <c r="M322" i="15" a="1"/>
  <c r="V366" i="15" a="1"/>
  <c r="P336" i="15" a="1"/>
  <c r="O239" i="15" a="1"/>
  <c r="V21" i="15" a="1"/>
  <c r="O21" i="15" a="1"/>
  <c r="O267" i="15" a="1"/>
  <c r="O266" i="15" a="1"/>
  <c r="M381" i="15" a="1"/>
  <c r="O240" i="15" a="1"/>
  <c r="V202" i="15" a="1"/>
  <c r="O146" i="15" a="1"/>
  <c r="C256" i="15" a="1"/>
  <c r="R68" i="15" a="1"/>
  <c r="T372" i="15" a="1"/>
  <c r="R33" i="15" a="1"/>
  <c r="R132" i="15" a="1"/>
  <c r="M302" i="15" a="1"/>
  <c r="M168" i="15" a="1"/>
  <c r="V383" i="15" a="1"/>
  <c r="C83" i="15" a="1"/>
  <c r="T225" i="15" a="1"/>
  <c r="M256" i="15" a="1"/>
  <c r="M291" i="15" a="1"/>
  <c r="V105" i="15" a="1"/>
  <c r="M90" i="15" a="1"/>
  <c r="M346" i="15" a="1"/>
  <c r="R88" i="15" a="1"/>
  <c r="V168" i="15" a="1"/>
  <c r="T269" i="15" a="1"/>
  <c r="V218" i="15" a="1"/>
  <c r="S300" i="15" a="1"/>
  <c r="V127" i="15" a="1"/>
  <c r="P403" i="15" a="1"/>
  <c r="C301" i="15" a="1"/>
  <c r="T45" i="15" a="1"/>
  <c r="S39" i="15" a="1"/>
  <c r="O352" i="15" a="1"/>
  <c r="R170" i="15" a="1"/>
  <c r="V311" i="15" a="1"/>
  <c r="R206" i="15" a="1"/>
  <c r="C131" i="15" a="1"/>
  <c r="O221" i="15" a="1"/>
  <c r="M190" i="15" a="1"/>
  <c r="R144" i="15" a="1"/>
  <c r="M373" i="15" a="1"/>
  <c r="V251" i="15" a="1"/>
  <c r="M382" i="15" a="1"/>
  <c r="T84" i="15" a="1"/>
  <c r="O412" i="15" a="1"/>
  <c r="O404" i="15" a="1"/>
  <c r="V377" i="15" a="1"/>
  <c r="P376" i="15" a="1"/>
  <c r="P76" i="15" a="1"/>
  <c r="V159" i="15" a="1"/>
  <c r="S171" i="15" a="1"/>
  <c r="S71" i="15" a="1"/>
  <c r="P387" i="15" a="1"/>
  <c r="R167" i="15" a="1"/>
  <c r="M280" i="15" a="1"/>
  <c r="P360" i="15" a="1"/>
  <c r="V336" i="15" a="1"/>
  <c r="S52" i="15" a="1"/>
  <c r="V221" i="15" a="1"/>
  <c r="M170" i="15" a="1"/>
  <c r="M267" i="15" a="1"/>
  <c r="V92" i="15" a="1"/>
  <c r="P308" i="15" a="1"/>
  <c r="R336" i="15" a="1"/>
  <c r="T242" i="15" a="1"/>
  <c r="O5" i="15" a="1"/>
  <c r="O72" i="15" a="1"/>
  <c r="S220" i="15" a="1"/>
  <c r="M285" i="15" a="1"/>
  <c r="M108" i="15" a="1"/>
  <c r="S131" i="15" a="1"/>
  <c r="P216" i="15" a="1"/>
  <c r="P274" i="15" a="1"/>
  <c r="O320" i="15" a="1"/>
  <c r="M294" i="15" a="1"/>
  <c r="O158" i="15" a="1"/>
  <c r="S34" i="15" a="1"/>
  <c r="R300" i="15" a="1"/>
  <c r="S208" i="15" a="1"/>
  <c r="C116" i="15" a="1"/>
  <c r="P343" i="15" a="1"/>
  <c r="M181" i="15" a="1"/>
  <c r="T396" i="15" a="1"/>
  <c r="D19" i="8" a="1"/>
  <c r="V373" i="15" a="1"/>
  <c r="S106" i="15" a="1"/>
  <c r="O117" i="15" a="1"/>
  <c r="P154" i="15" a="1"/>
  <c r="M53" i="15" a="1"/>
  <c r="M21" i="15" a="1"/>
  <c r="M336" i="15" a="1"/>
  <c r="M377" i="15" a="1"/>
  <c r="O285" i="15" a="1"/>
  <c r="O200" i="15" a="1"/>
  <c r="C258" i="15" a="1"/>
  <c r="O118" i="15" a="1"/>
  <c r="T133" i="15" a="1"/>
  <c r="O223" i="15" a="1"/>
  <c r="C99" i="15" a="1"/>
  <c r="M48" i="15" a="1"/>
  <c r="V25" i="15" a="1"/>
  <c r="S410" i="15" a="1"/>
  <c r="P331" i="15" a="1"/>
  <c r="R21" i="15" a="1"/>
  <c r="R316" i="15" a="1"/>
  <c r="R67" i="15" a="1"/>
  <c r="M363" i="15" a="1"/>
  <c r="O241" i="15" a="1"/>
  <c r="P212" i="15" a="1"/>
  <c r="O71" i="15" a="1"/>
  <c r="P127" i="15" a="1"/>
  <c r="R4" i="15" a="1"/>
  <c r="P318" i="15" a="1"/>
  <c r="S242" i="15" a="1"/>
  <c r="C390" i="15" a="1"/>
  <c r="P160" i="15" a="1"/>
  <c r="C29" i="15" a="1"/>
  <c r="O66" i="15" a="1"/>
  <c r="P282" i="15" a="1"/>
  <c r="M214" i="15" a="1"/>
  <c r="V179" i="15" a="1"/>
  <c r="V17" i="15" a="1"/>
  <c r="S267" i="15" a="1"/>
  <c r="T367" i="15" a="1"/>
  <c r="R285" i="15" a="1"/>
  <c r="R363" i="15" a="1"/>
  <c r="P226" i="15" a="1"/>
  <c r="C14" i="15" a="1"/>
  <c r="R209" i="15" a="1"/>
  <c r="S232" i="15" a="1"/>
  <c r="P231" i="15" a="1"/>
  <c r="R292" i="15" a="1"/>
  <c r="T158" i="15" a="1"/>
  <c r="T21" i="15" a="1"/>
  <c r="M187" i="15" a="1"/>
  <c r="S211" i="15" a="1"/>
  <c r="M331" i="15" a="1"/>
  <c r="V316" i="15" a="1"/>
  <c r="T253" i="15" a="1"/>
  <c r="T60" i="15" a="1"/>
  <c r="M28" i="15" a="1"/>
  <c r="C100" i="15" a="1"/>
  <c r="R101" i="15" a="1"/>
  <c r="C9" i="15" a="1"/>
  <c r="O163" i="15" a="1"/>
  <c r="C79" i="15" a="1"/>
  <c r="C206" i="15" a="1"/>
  <c r="R340" i="15" a="1"/>
  <c r="M171" i="15" a="1"/>
  <c r="O290" i="15" a="1"/>
  <c r="M93" i="15" a="1"/>
  <c r="O43" i="15" a="1"/>
  <c r="S45" i="15" a="1"/>
  <c r="T267" i="15" a="1"/>
  <c r="R61" i="15" a="1"/>
  <c r="R370" i="15" a="1"/>
  <c r="P41" i="15" a="1"/>
  <c r="S228" i="15" a="1"/>
  <c r="S8" i="15" a="1"/>
  <c r="S135" i="15" a="1"/>
  <c r="T9" i="15" a="1"/>
  <c r="C319" i="15" a="1"/>
  <c r="S190" i="15" a="1"/>
  <c r="S185" i="15" a="1"/>
  <c r="M19" i="15" a="1"/>
  <c r="C97" i="15" a="1"/>
  <c r="R247" i="15" a="1"/>
  <c r="C238" i="15" a="1"/>
  <c r="M242" i="15" a="1"/>
  <c r="V337" i="15" a="1"/>
  <c r="R169" i="15" a="1"/>
  <c r="S407" i="15" a="1"/>
  <c r="D27" i="8" a="1"/>
  <c r="V76" i="15" a="1"/>
  <c r="T394" i="15" a="1"/>
  <c r="T8" i="15" a="1"/>
  <c r="P237" i="15" a="1"/>
  <c r="S265" i="15" a="1"/>
  <c r="S251" i="15" a="1"/>
  <c r="O81" i="15" a="1"/>
  <c r="P222" i="15" a="1"/>
  <c r="T263" i="15" a="1"/>
  <c r="S204" i="15" a="1"/>
  <c r="V52" i="15" a="1"/>
  <c r="T274" i="15" a="1"/>
  <c r="C126" i="15" a="1"/>
  <c r="M407" i="15" a="1"/>
  <c r="R124" i="15" a="1"/>
  <c r="S402" i="15" a="1"/>
  <c r="S33" i="15" a="1"/>
  <c r="V385" i="15" a="1"/>
  <c r="P136" i="15" a="1"/>
  <c r="T56" i="15" a="1"/>
  <c r="T62" i="15" a="1"/>
  <c r="O375" i="15" a="1"/>
  <c r="S46" i="15" a="1"/>
  <c r="T26" i="15" a="1"/>
  <c r="P36" i="15" a="1"/>
  <c r="O224" i="15" a="1"/>
  <c r="P61" i="15" a="1"/>
  <c r="M84" i="15" a="1"/>
  <c r="V275" i="15" a="1"/>
  <c r="R59" i="15" a="1"/>
  <c r="T199" i="15" a="1"/>
  <c r="V178" i="15" a="1"/>
  <c r="O343" i="15" a="1"/>
  <c r="V293" i="15" a="1"/>
  <c r="P330" i="15" a="1"/>
  <c r="S273" i="15" a="1"/>
  <c r="P342" i="15" a="1"/>
  <c r="R126" i="15" a="1"/>
  <c r="T392" i="15" a="1"/>
  <c r="P182" i="15" a="1"/>
  <c r="S391" i="15" a="1"/>
  <c r="P223" i="15" a="1"/>
  <c r="R213" i="15" a="1"/>
  <c r="C216" i="15" a="1"/>
  <c r="C166" i="15" a="1"/>
  <c r="P175" i="15" a="1"/>
  <c r="C327" i="15" a="1"/>
  <c r="T65" i="15" a="1"/>
  <c r="S172" i="15" a="1"/>
  <c r="C213" i="15" a="1"/>
  <c r="V334" i="15" a="1"/>
  <c r="O94" i="15" a="1"/>
  <c r="C196" i="15" a="1"/>
  <c r="M137" i="15" a="1"/>
  <c r="T222" i="15" a="1"/>
  <c r="P37" i="15" a="1"/>
  <c r="O234" i="15" a="1"/>
  <c r="O229" i="15" a="1"/>
  <c r="O90" i="15" a="1"/>
  <c r="R45" i="15" a="1"/>
  <c r="T377" i="15" a="1"/>
  <c r="T35" i="15" a="1"/>
  <c r="O121" i="15" a="1"/>
  <c r="O254" i="15" a="1"/>
  <c r="V313" i="15" a="1"/>
  <c r="R177" i="15" a="1"/>
  <c r="M296" i="15" a="1"/>
  <c r="P256" i="15" a="1"/>
  <c r="T215" i="15" a="1"/>
  <c r="R75" i="15" a="1"/>
  <c r="C362" i="15" a="1"/>
  <c r="T33" i="15" a="1"/>
  <c r="S128" i="15" a="1"/>
  <c r="M257" i="15" a="1"/>
  <c r="V280" i="15" a="1"/>
  <c r="P305" i="15" a="1"/>
  <c r="P172" i="15" a="1"/>
  <c r="C324" i="15" a="1"/>
  <c r="P371" i="15" a="1"/>
  <c r="O127" i="15" a="1"/>
  <c r="P5" i="15" a="1"/>
  <c r="S274" i="15" a="1"/>
  <c r="V263" i="15" a="1"/>
  <c r="R197" i="15" a="1"/>
  <c r="S193" i="15" a="1"/>
  <c r="V372" i="15" a="1"/>
  <c r="O308" i="15" a="1"/>
  <c r="C313" i="15" a="1"/>
  <c r="T87" i="15" a="1"/>
  <c r="M215" i="15" a="1"/>
  <c r="R96" i="15" a="1"/>
  <c r="T66" i="15" a="1"/>
  <c r="C145" i="15" a="1"/>
  <c r="S180" i="15" a="1"/>
  <c r="O293" i="15" a="1"/>
  <c r="T76" i="15" a="1"/>
  <c r="O216" i="15" a="1"/>
  <c r="P323" i="15" a="1"/>
  <c r="S203" i="15" a="1"/>
  <c r="T17" i="15" a="1"/>
  <c r="S269" i="15" a="1"/>
  <c r="O369" i="15" a="1"/>
  <c r="C305" i="15" a="1"/>
  <c r="V206" i="15" a="1"/>
  <c r="M262" i="15" a="1"/>
  <c r="P85" i="15" a="1"/>
  <c r="C42" i="15" a="1"/>
  <c r="T36" i="15" a="1"/>
  <c r="O178" i="15" a="1"/>
  <c r="T382" i="15" a="1"/>
  <c r="S298" i="15" a="1"/>
  <c r="T38" i="15" a="1"/>
  <c r="R347" i="15" a="1"/>
  <c r="C69" i="15" a="1"/>
  <c r="S53" i="15" a="1"/>
  <c r="V151" i="15" a="1"/>
  <c r="P133" i="15" a="1"/>
  <c r="M360" i="15" a="1"/>
  <c r="M308" i="15" a="1"/>
  <c r="M366" i="15" a="1"/>
  <c r="C293" i="15" a="1"/>
  <c r="O41" i="15" a="1"/>
  <c r="O214" i="15" a="1"/>
  <c r="R390" i="15" a="1"/>
  <c r="O85" i="15" a="1"/>
  <c r="M110" i="15" a="1"/>
  <c r="O67" i="15" a="1"/>
  <c r="T288" i="15" a="1"/>
  <c r="M250" i="15" a="1"/>
  <c r="M365" i="15" a="1"/>
  <c r="P190" i="15" a="1"/>
  <c r="C132" i="15" a="1"/>
  <c r="P122" i="15" a="1"/>
  <c r="R188" i="15" a="1"/>
  <c r="T68" i="15" a="1"/>
  <c r="S134" i="15" a="1"/>
  <c r="T116" i="15" a="1"/>
  <c r="S35" i="15" a="1"/>
  <c r="O218" i="15" a="1"/>
  <c r="R308" i="15" a="1"/>
  <c r="R91" i="15" a="1"/>
  <c r="T332" i="15" a="1"/>
  <c r="T343" i="15" a="1"/>
  <c r="O4" i="15" a="1"/>
  <c r="R225" i="15" a="1"/>
  <c r="R405" i="15" a="1"/>
  <c r="O44" i="15" a="1"/>
  <c r="C165" i="15" a="1"/>
  <c r="T411" i="15" a="1"/>
  <c r="P291" i="15" a="1"/>
  <c r="V102" i="15" a="1"/>
  <c r="C393" i="15" a="1"/>
  <c r="M112" i="15" a="1"/>
  <c r="C125" i="15" a="1"/>
  <c r="T154" i="15" a="1"/>
  <c r="P337" i="15" a="1"/>
  <c r="R302" i="15" a="1"/>
  <c r="P240" i="15" a="1"/>
  <c r="T28" i="15" a="1"/>
  <c r="M12" i="15" a="1"/>
  <c r="C52" i="15" a="1"/>
  <c r="C90" i="15" a="1"/>
  <c r="M11" i="15" a="1"/>
  <c r="C266" i="15" a="1"/>
  <c r="T298" i="15" a="1"/>
  <c r="P252" i="15" a="1"/>
  <c r="S237" i="15" a="1"/>
  <c r="R5" i="15" a="1"/>
  <c r="P257" i="15" a="1"/>
  <c r="S253" i="15" a="1"/>
  <c r="O340" i="15" a="1"/>
  <c r="C244" i="15" a="1"/>
  <c r="S323" i="15" a="1"/>
  <c r="R44" i="15" a="1"/>
  <c r="R25" i="15" a="1"/>
  <c r="T239" i="15" a="1"/>
  <c r="V223" i="15" a="1"/>
  <c r="C171" i="15" a="1"/>
  <c r="M361" i="15" a="1"/>
  <c r="R323" i="15" a="1"/>
  <c r="S216" i="15" a="1"/>
  <c r="P69" i="15" a="1"/>
  <c r="P367" i="15" a="1"/>
  <c r="O382" i="15" a="1"/>
  <c r="C138" i="15" a="1"/>
  <c r="V216" i="15" a="1"/>
  <c r="T379" i="15" a="1"/>
  <c r="O76" i="15" a="1"/>
  <c r="V49" i="15" a="1"/>
  <c r="C63" i="15" a="1"/>
  <c r="T264" i="15" a="1"/>
  <c r="P11" i="15" a="1"/>
  <c r="V195" i="15" a="1"/>
  <c r="P228" i="15" a="1"/>
  <c r="O179" i="15" a="1"/>
  <c r="P315" i="15" a="1"/>
  <c r="S61" i="15" a="1"/>
  <c r="O219" i="15" a="1"/>
  <c r="O222" i="15" a="1"/>
  <c r="R104" i="15" a="1"/>
  <c r="C118" i="15" a="1"/>
  <c r="R58" i="15" a="1"/>
  <c r="M147" i="15" a="1"/>
  <c r="S333" i="15" a="1"/>
  <c r="M80" i="15" a="1"/>
  <c r="C367" i="15" a="1"/>
  <c r="V343" i="15" a="1"/>
  <c r="C221" i="15" a="1"/>
  <c r="P386" i="15" a="1"/>
  <c r="V329" i="15" a="1"/>
  <c r="T70" i="15" a="1"/>
  <c r="V371" i="15" a="1"/>
  <c r="M234" i="15" a="1"/>
  <c r="R157" i="15" a="1"/>
  <c r="V252" i="15" a="1"/>
  <c r="T50" i="15" a="1"/>
  <c r="V88" i="15" a="1"/>
  <c r="P410" i="15" a="1"/>
  <c r="M351" i="15" a="1"/>
  <c r="M79" i="15" a="1"/>
  <c r="V58" i="15" a="1"/>
  <c r="M319" i="15" a="1"/>
  <c r="R95" i="15" a="1"/>
  <c r="P75" i="15" a="1"/>
  <c r="O106" i="15" a="1"/>
  <c r="T259" i="15" a="1"/>
  <c r="S230" i="15" a="1"/>
  <c r="S197" i="15" a="1"/>
  <c r="V244" i="15" a="1"/>
  <c r="C412" i="15" a="1"/>
  <c r="M132" i="15" a="1"/>
  <c r="P63" i="15" a="1"/>
  <c r="T11" i="15" a="1"/>
  <c r="R57" i="15" a="1"/>
  <c r="P370" i="15" a="1"/>
  <c r="P314" i="15" a="1"/>
  <c r="S241" i="15" a="1"/>
  <c r="S370" i="15" a="1"/>
  <c r="M163" i="15" a="1"/>
  <c r="S326" i="15" a="1"/>
  <c r="T278" i="15" a="1"/>
  <c r="O99" i="15" a="1"/>
  <c r="O151" i="15" a="1"/>
  <c r="V203" i="15" a="1"/>
  <c r="S403" i="15" a="1"/>
  <c r="P279" i="15" a="1"/>
  <c r="S364" i="15" a="1"/>
  <c r="C272" i="15" a="1"/>
  <c r="S351" i="15" a="1"/>
  <c r="S107" i="15" a="1"/>
  <c r="P191" i="15" a="1"/>
  <c r="M71" i="15" a="1"/>
  <c r="P375" i="15" a="1"/>
  <c r="T135" i="15" a="1"/>
  <c r="C115" i="15" a="1"/>
  <c r="S6" i="15" a="1"/>
  <c r="T137" i="15" a="1"/>
  <c r="O411" i="15" a="1"/>
  <c r="P251" i="15" a="1"/>
  <c r="C297" i="15" a="1"/>
  <c r="O199" i="15" a="1"/>
  <c r="V72" i="15" a="1"/>
  <c r="C170" i="15" a="1"/>
  <c r="V289" i="15" a="1"/>
  <c r="M349" i="15" a="1"/>
  <c r="V294" i="15" a="1"/>
  <c r="C291" i="15" a="1"/>
  <c r="T342" i="15" a="1"/>
  <c r="T101" i="15" a="1"/>
  <c r="T89" i="15" a="1"/>
  <c r="S15" i="15" a="1"/>
  <c r="O112" i="15" a="1"/>
  <c r="O204" i="15" a="1"/>
  <c r="V121" i="15" a="1"/>
  <c r="S74" i="15" a="1"/>
  <c r="C8" i="15" a="1"/>
  <c r="R361" i="15" a="1"/>
  <c r="T138" i="15" a="1"/>
  <c r="O393" i="15" a="1"/>
  <c r="C80" i="15" a="1"/>
  <c r="R195" i="15" a="1"/>
  <c r="M164" i="15" a="1"/>
  <c r="S58" i="15" a="1"/>
  <c r="V379" i="15" a="1"/>
  <c r="C32" i="15" a="1"/>
  <c r="C224" i="15" a="1"/>
  <c r="V297" i="15" a="1"/>
  <c r="O238" i="15" a="1"/>
  <c r="R200" i="15" a="1"/>
  <c r="M188" i="15" a="1"/>
  <c r="R228" i="15" a="1"/>
  <c r="O149" i="15" a="1"/>
  <c r="C320" i="15" a="1"/>
  <c r="T81" i="15" a="1"/>
  <c r="V187" i="15" a="1"/>
  <c r="M182" i="15" a="1"/>
  <c r="S207" i="15" a="1"/>
  <c r="P340" i="15" a="1"/>
  <c r="O353" i="15" a="1"/>
  <c r="R204" i="15" a="1"/>
  <c r="T186" i="15" a="1"/>
  <c r="C157" i="15" a="1"/>
  <c r="R129" i="15" a="1"/>
  <c r="O138" i="15" a="1"/>
  <c r="O348" i="15" a="1"/>
  <c r="T327" i="15" a="1"/>
  <c r="P88" i="15" a="1"/>
  <c r="R267" i="15" a="1"/>
  <c r="T129" i="15" a="1"/>
  <c r="V324" i="15" a="1"/>
  <c r="O123" i="15" a="1"/>
  <c r="S98" i="15" a="1"/>
  <c r="P121" i="15" a="1"/>
  <c r="P162" i="15" a="1"/>
  <c r="S156" i="15" a="1"/>
  <c r="V180" i="15" a="1"/>
  <c r="O410" i="15" a="1"/>
  <c r="C241" i="15" a="1"/>
  <c r="V98" i="15" a="1"/>
  <c r="P44" i="15" a="1"/>
  <c r="T221" i="15" a="1"/>
  <c r="P89" i="15" a="1"/>
  <c r="S227" i="15" a="1"/>
  <c r="O35" i="15" a="1"/>
  <c r="T97" i="15" a="1"/>
  <c r="V71" i="15" a="1"/>
  <c r="T238" i="15" a="1"/>
  <c r="P25" i="15" a="1"/>
  <c r="P141" i="15" a="1"/>
  <c r="T58" i="15" a="1"/>
  <c r="V338" i="15" a="1"/>
  <c r="O309" i="15" a="1"/>
  <c r="V328" i="15" a="1"/>
  <c r="P90" i="15" a="1"/>
  <c r="M235" i="15" a="1"/>
  <c r="M274" i="15" a="1"/>
  <c r="S97" i="15" a="1"/>
  <c r="T390" i="15" a="1"/>
  <c r="C395" i="15" a="1"/>
  <c r="V18" i="15" a="1"/>
  <c r="R112" i="15" a="1"/>
  <c r="V99" i="15" a="1"/>
  <c r="P327" i="15" a="1"/>
  <c r="R155" i="15" a="1"/>
  <c r="O89" i="15" a="1"/>
  <c r="C74" i="15" a="1"/>
  <c r="C19" i="15" a="1"/>
  <c r="V310" i="15" a="1"/>
  <c r="V358" i="15" a="1"/>
  <c r="C65" i="15" a="1"/>
  <c r="T256" i="15" a="1"/>
  <c r="S40" i="15" a="1"/>
  <c r="M202" i="15" a="1"/>
  <c r="R148" i="15" a="1"/>
  <c r="T157" i="15" a="1"/>
  <c r="T354" i="15" a="1"/>
  <c r="V48" i="15" a="1"/>
  <c r="P388" i="15" a="1"/>
  <c r="M354" i="15" a="1"/>
  <c r="T364" i="15" a="1"/>
  <c r="R330" i="15" a="1"/>
  <c r="T115" i="15" a="1"/>
  <c r="O245" i="15" a="1"/>
  <c r="R217" i="15" a="1"/>
  <c r="C378" i="15" a="1"/>
  <c r="M248" i="15" a="1"/>
  <c r="S165" i="15" a="1"/>
  <c r="O153" i="15" a="1"/>
  <c r="T251" i="15" a="1"/>
  <c r="P113" i="15" a="1"/>
  <c r="M34" i="15" a="1"/>
  <c r="M316" i="15" a="1"/>
  <c r="T160" i="15" a="1"/>
  <c r="M368" i="15" a="1"/>
  <c r="M20" i="15" a="1"/>
  <c r="C177" i="15" a="1"/>
  <c r="O188" i="15" a="1"/>
  <c r="V107" i="15" a="1"/>
  <c r="C152" i="15" a="1"/>
  <c r="P255" i="15" a="1"/>
  <c r="T307" i="15" a="1"/>
  <c r="D24" i="8" a="1"/>
  <c r="C253" i="15" a="1"/>
  <c r="O62" i="15" a="1"/>
  <c r="P139" i="15" a="1"/>
  <c r="S383" i="15" a="1"/>
  <c r="S198" i="15" a="1"/>
  <c r="P129" i="15" a="1"/>
  <c r="T391" i="15" a="1"/>
  <c r="C160" i="15" a="1"/>
  <c r="M144" i="15" a="1"/>
  <c r="R318" i="15" a="1"/>
  <c r="T218" i="15" a="1"/>
  <c r="V262" i="15" a="1"/>
  <c r="S80" i="15" a="1"/>
  <c r="T313" i="15" a="1"/>
  <c r="C397" i="15" a="1"/>
  <c r="S55" i="15" a="1"/>
  <c r="R239" i="15" a="1"/>
  <c r="T92" i="15" a="1"/>
  <c r="P397" i="15" a="1"/>
  <c r="C318" i="15" a="1"/>
  <c r="M64" i="15" a="1"/>
  <c r="T78" i="15" a="1"/>
  <c r="T78" i="15" l="1"/>
  <c r="M64" i="15"/>
  <c r="C318" i="15"/>
  <c r="D318" i="15" s="1"/>
  <c r="P397" i="15"/>
  <c r="T92" i="15"/>
  <c r="R239" i="15"/>
  <c r="S55" i="15"/>
  <c r="C397" i="15"/>
  <c r="D397" i="15" s="1"/>
  <c r="T313" i="15"/>
  <c r="S80" i="15"/>
  <c r="V262" i="15"/>
  <c r="T218" i="15"/>
  <c r="R318" i="15"/>
  <c r="M144" i="15"/>
  <c r="C160" i="15"/>
  <c r="D160" i="15" s="1"/>
  <c r="T391" i="15"/>
  <c r="P129" i="15"/>
  <c r="S198" i="15"/>
  <c r="S383" i="15"/>
  <c r="P139" i="15"/>
  <c r="O62" i="15"/>
  <c r="C253" i="15"/>
  <c r="D253" i="15" s="1"/>
  <c r="D24" i="8"/>
  <c r="T307" i="15"/>
  <c r="P255" i="15"/>
  <c r="C152" i="15"/>
  <c r="D152" i="15" s="1"/>
  <c r="V107" i="15"/>
  <c r="O188" i="15"/>
  <c r="C177" i="15"/>
  <c r="D177" i="15" s="1"/>
  <c r="M20" i="15"/>
  <c r="M368" i="15"/>
  <c r="T160" i="15"/>
  <c r="M316" i="15"/>
  <c r="M34" i="15"/>
  <c r="P113" i="15"/>
  <c r="T251" i="15"/>
  <c r="O153" i="15"/>
  <c r="S165" i="15"/>
  <c r="M248" i="15"/>
  <c r="C378" i="15"/>
  <c r="D378" i="15" s="1"/>
  <c r="R217" i="15"/>
  <c r="O245" i="15"/>
  <c r="T115" i="15"/>
  <c r="R330" i="15"/>
  <c r="T364" i="15"/>
  <c r="M354" i="15"/>
  <c r="P388" i="15"/>
  <c r="V48" i="15"/>
  <c r="T354" i="15"/>
  <c r="T157" i="15"/>
  <c r="R148" i="15"/>
  <c r="M202" i="15"/>
  <c r="S40" i="15"/>
  <c r="T256" i="15"/>
  <c r="C65" i="15"/>
  <c r="D65" i="15" s="1"/>
  <c r="V358" i="15"/>
  <c r="V310" i="15"/>
  <c r="C19" i="15"/>
  <c r="D19" i="15" s="1"/>
  <c r="C74" i="15"/>
  <c r="D74" i="15" s="1"/>
  <c r="O89" i="15"/>
  <c r="R155" i="15"/>
  <c r="P327" i="15"/>
  <c r="V99" i="15"/>
  <c r="R112" i="15"/>
  <c r="V18" i="15"/>
  <c r="C395" i="15"/>
  <c r="D395" i="15" s="1"/>
  <c r="T390" i="15"/>
  <c r="S97" i="15"/>
  <c r="M274" i="15"/>
  <c r="M235" i="15"/>
  <c r="P90" i="15"/>
  <c r="V328" i="15"/>
  <c r="O309" i="15"/>
  <c r="V338" i="15"/>
  <c r="T58" i="15"/>
  <c r="P141" i="15"/>
  <c r="P25" i="15"/>
  <c r="T238" i="15"/>
  <c r="V71" i="15"/>
  <c r="T97" i="15"/>
  <c r="O35" i="15"/>
  <c r="S227" i="15"/>
  <c r="P89" i="15"/>
  <c r="T221" i="15"/>
  <c r="P44" i="15"/>
  <c r="V98" i="15"/>
  <c r="C241" i="15"/>
  <c r="D241" i="15" s="1"/>
  <c r="O410" i="15"/>
  <c r="V180" i="15"/>
  <c r="S156" i="15"/>
  <c r="P162" i="15"/>
  <c r="P121" i="15"/>
  <c r="S98" i="15"/>
  <c r="O123" i="15"/>
  <c r="V324" i="15"/>
  <c r="T129" i="15"/>
  <c r="R267" i="15"/>
  <c r="P88" i="15"/>
  <c r="T327" i="15"/>
  <c r="O348" i="15"/>
  <c r="O138" i="15"/>
  <c r="R129" i="15"/>
  <c r="C157" i="15"/>
  <c r="D157" i="15" s="1"/>
  <c r="T186" i="15"/>
  <c r="R204" i="15"/>
  <c r="O353" i="15"/>
  <c r="P340" i="15"/>
  <c r="S207" i="15"/>
  <c r="M182" i="15"/>
  <c r="V187" i="15"/>
  <c r="T81" i="15"/>
  <c r="C320" i="15"/>
  <c r="D320" i="15" s="1"/>
  <c r="O149" i="15"/>
  <c r="R228" i="15"/>
  <c r="M188" i="15"/>
  <c r="R200" i="15"/>
  <c r="O238" i="15"/>
  <c r="V297" i="15"/>
  <c r="C224" i="15"/>
  <c r="D224" i="15" s="1"/>
  <c r="C32" i="15"/>
  <c r="D32" i="15" s="1"/>
  <c r="V379" i="15"/>
  <c r="S58" i="15"/>
  <c r="M164" i="15"/>
  <c r="R195" i="15"/>
  <c r="C80" i="15"/>
  <c r="D80" i="15" s="1"/>
  <c r="O393" i="15"/>
  <c r="T138" i="15"/>
  <c r="R361" i="15"/>
  <c r="C8" i="15"/>
  <c r="D8" i="15" s="1"/>
  <c r="S74" i="15"/>
  <c r="V121" i="15"/>
  <c r="O204" i="15"/>
  <c r="O112" i="15"/>
  <c r="S15" i="15"/>
  <c r="T89" i="15"/>
  <c r="T101" i="15"/>
  <c r="T342" i="15"/>
  <c r="C291" i="15"/>
  <c r="D291" i="15" s="1"/>
  <c r="V294" i="15"/>
  <c r="M349" i="15"/>
  <c r="V289" i="15"/>
  <c r="C170" i="15"/>
  <c r="D170" i="15" s="1"/>
  <c r="V72" i="15"/>
  <c r="O199" i="15"/>
  <c r="C297" i="15"/>
  <c r="D297" i="15" s="1"/>
  <c r="P251" i="15"/>
  <c r="O411" i="15"/>
  <c r="T137" i="15"/>
  <c r="S6" i="15"/>
  <c r="C115" i="15"/>
  <c r="D115" i="15" s="1"/>
  <c r="T135" i="15"/>
  <c r="P375" i="15"/>
  <c r="M71" i="15"/>
  <c r="P191" i="15"/>
  <c r="S107" i="15"/>
  <c r="S351" i="15"/>
  <c r="C272" i="15"/>
  <c r="D272" i="15" s="1"/>
  <c r="S364" i="15"/>
  <c r="P279" i="15"/>
  <c r="S403" i="15"/>
  <c r="V203" i="15"/>
  <c r="O151" i="15"/>
  <c r="O99" i="15"/>
  <c r="T278" i="15"/>
  <c r="S326" i="15"/>
  <c r="M163" i="15"/>
  <c r="S370" i="15"/>
  <c r="S241" i="15"/>
  <c r="P314" i="15"/>
  <c r="P370" i="15"/>
  <c r="R57" i="15"/>
  <c r="T11" i="15"/>
  <c r="P63" i="15"/>
  <c r="M132" i="15"/>
  <c r="C412" i="15"/>
  <c r="D412" i="15" s="1"/>
  <c r="V244" i="15"/>
  <c r="S197" i="15"/>
  <c r="S230" i="15"/>
  <c r="T259" i="15"/>
  <c r="O106" i="15"/>
  <c r="P75" i="15"/>
  <c r="R95" i="15"/>
  <c r="M319" i="15"/>
  <c r="V58" i="15"/>
  <c r="M79" i="15"/>
  <c r="M351" i="15"/>
  <c r="P410" i="15"/>
  <c r="V88" i="15"/>
  <c r="T50" i="15"/>
  <c r="V252" i="15"/>
  <c r="R157" i="15"/>
  <c r="M234" i="15"/>
  <c r="V371" i="15"/>
  <c r="T70" i="15"/>
  <c r="V329" i="15"/>
  <c r="P386" i="15"/>
  <c r="C221" i="15"/>
  <c r="D221" i="15" s="1"/>
  <c r="V343" i="15"/>
  <c r="C367" i="15"/>
  <c r="D367" i="15" s="1"/>
  <c r="M80" i="15"/>
  <c r="S333" i="15"/>
  <c r="M147" i="15"/>
  <c r="R58" i="15"/>
  <c r="C118" i="15"/>
  <c r="D118" i="15" s="1"/>
  <c r="R104" i="15"/>
  <c r="O222" i="15"/>
  <c r="O219" i="15"/>
  <c r="S61" i="15"/>
  <c r="P315" i="15"/>
  <c r="O179" i="15"/>
  <c r="P228" i="15"/>
  <c r="V195" i="15"/>
  <c r="P11" i="15"/>
  <c r="T264" i="15"/>
  <c r="C63" i="15"/>
  <c r="D63" i="15" s="1"/>
  <c r="V49" i="15"/>
  <c r="O76" i="15"/>
  <c r="T379" i="15"/>
  <c r="V216" i="15"/>
  <c r="C138" i="15"/>
  <c r="D138" i="15" s="1"/>
  <c r="O382" i="15"/>
  <c r="P367" i="15"/>
  <c r="P69" i="15"/>
  <c r="S216" i="15"/>
  <c r="R323" i="15"/>
  <c r="M361" i="15"/>
  <c r="C171" i="15"/>
  <c r="D171" i="15" s="1"/>
  <c r="V223" i="15"/>
  <c r="T239" i="15"/>
  <c r="R25" i="15"/>
  <c r="R44" i="15"/>
  <c r="S323" i="15"/>
  <c r="C244" i="15"/>
  <c r="D244" i="15" s="1"/>
  <c r="O340" i="15"/>
  <c r="S253" i="15"/>
  <c r="P257" i="15"/>
  <c r="R5" i="15"/>
  <c r="S237" i="15"/>
  <c r="P252" i="15"/>
  <c r="T298" i="15"/>
  <c r="C266" i="15"/>
  <c r="D266" i="15" s="1"/>
  <c r="M11" i="15"/>
  <c r="C90" i="15"/>
  <c r="D90" i="15" s="1"/>
  <c r="C52" i="15"/>
  <c r="D52" i="15" s="1"/>
  <c r="M12" i="15"/>
  <c r="T28" i="15"/>
  <c r="P240" i="15"/>
  <c r="R302" i="15"/>
  <c r="P337" i="15"/>
  <c r="T154" i="15"/>
  <c r="C125" i="15"/>
  <c r="D125" i="15" s="1"/>
  <c r="M112" i="15"/>
  <c r="C393" i="15"/>
  <c r="D393" i="15" s="1"/>
  <c r="V102" i="15"/>
  <c r="P291" i="15"/>
  <c r="T411" i="15"/>
  <c r="C165" i="15"/>
  <c r="D165" i="15" s="1"/>
  <c r="O44" i="15"/>
  <c r="R405" i="15"/>
  <c r="R225" i="15"/>
  <c r="O4" i="15"/>
  <c r="T343" i="15"/>
  <c r="T332" i="15"/>
  <c r="R91" i="15"/>
  <c r="R308" i="15"/>
  <c r="O218" i="15"/>
  <c r="S35" i="15"/>
  <c r="T116" i="15"/>
  <c r="S134" i="15"/>
  <c r="T68" i="15"/>
  <c r="R188" i="15"/>
  <c r="P122" i="15"/>
  <c r="C132" i="15"/>
  <c r="D132" i="15" s="1"/>
  <c r="P190" i="15"/>
  <c r="M365" i="15"/>
  <c r="M250" i="15"/>
  <c r="T288" i="15"/>
  <c r="O67" i="15"/>
  <c r="M110" i="15"/>
  <c r="O85" i="15"/>
  <c r="R390" i="15"/>
  <c r="O214" i="15"/>
  <c r="O41" i="15"/>
  <c r="C293" i="15"/>
  <c r="D293" i="15" s="1"/>
  <c r="M366" i="15"/>
  <c r="M308" i="15"/>
  <c r="M360" i="15"/>
  <c r="P133" i="15"/>
  <c r="V151" i="15"/>
  <c r="S53" i="15"/>
  <c r="C69" i="15"/>
  <c r="D69" i="15" s="1"/>
  <c r="R347" i="15"/>
  <c r="T38" i="15"/>
  <c r="S298" i="15"/>
  <c r="T382" i="15"/>
  <c r="O178" i="15"/>
  <c r="T36" i="15"/>
  <c r="C42" i="15"/>
  <c r="D42" i="15" s="1"/>
  <c r="P85" i="15"/>
  <c r="M262" i="15"/>
  <c r="V206" i="15"/>
  <c r="C305" i="15"/>
  <c r="D305" i="15" s="1"/>
  <c r="O369" i="15"/>
  <c r="S269" i="15"/>
  <c r="T17" i="15"/>
  <c r="S203" i="15"/>
  <c r="P323" i="15"/>
  <c r="O216" i="15"/>
  <c r="T76" i="15"/>
  <c r="O293" i="15"/>
  <c r="S180" i="15"/>
  <c r="C145" i="15"/>
  <c r="D145" i="15" s="1"/>
  <c r="T66" i="15"/>
  <c r="R96" i="15"/>
  <c r="M215" i="15"/>
  <c r="T87" i="15"/>
  <c r="C313" i="15"/>
  <c r="D313" i="15" s="1"/>
  <c r="O308" i="15"/>
  <c r="V372" i="15"/>
  <c r="S193" i="15"/>
  <c r="R197" i="15"/>
  <c r="V263" i="15"/>
  <c r="S274" i="15"/>
  <c r="P5" i="15"/>
  <c r="O127" i="15"/>
  <c r="P371" i="15"/>
  <c r="C324" i="15"/>
  <c r="D324" i="15" s="1"/>
  <c r="P172" i="15"/>
  <c r="P305" i="15"/>
  <c r="V280" i="15"/>
  <c r="M257" i="15"/>
  <c r="S128" i="15"/>
  <c r="T33" i="15"/>
  <c r="C362" i="15"/>
  <c r="D362" i="15" s="1"/>
  <c r="R75" i="15"/>
  <c r="T215" i="15"/>
  <c r="P256" i="15"/>
  <c r="M296" i="15"/>
  <c r="R177" i="15"/>
  <c r="V313" i="15"/>
  <c r="O254" i="15"/>
  <c r="O121" i="15"/>
  <c r="T35" i="15"/>
  <c r="T377" i="15"/>
  <c r="R45" i="15"/>
  <c r="O90" i="15"/>
  <c r="O229" i="15"/>
  <c r="O234" i="15"/>
  <c r="P37" i="15"/>
  <c r="T222" i="15"/>
  <c r="M137" i="15"/>
  <c r="C196" i="15"/>
  <c r="D196" i="15" s="1"/>
  <c r="O94" i="15"/>
  <c r="V334" i="15"/>
  <c r="C213" i="15"/>
  <c r="D213" i="15" s="1"/>
  <c r="S172" i="15"/>
  <c r="T65" i="15"/>
  <c r="C327" i="15"/>
  <c r="D327" i="15" s="1"/>
  <c r="P175" i="15"/>
  <c r="C166" i="15"/>
  <c r="D166" i="15" s="1"/>
  <c r="C216" i="15"/>
  <c r="D216" i="15" s="1"/>
  <c r="R213" i="15"/>
  <c r="P223" i="15"/>
  <c r="S391" i="15"/>
  <c r="P182" i="15"/>
  <c r="T392" i="15"/>
  <c r="R126" i="15"/>
  <c r="P342" i="15"/>
  <c r="S273" i="15"/>
  <c r="P330" i="15"/>
  <c r="V293" i="15"/>
  <c r="O343" i="15"/>
  <c r="V178" i="15"/>
  <c r="T199" i="15"/>
  <c r="R59" i="15"/>
  <c r="V275" i="15"/>
  <c r="M84" i="15"/>
  <c r="P61" i="15"/>
  <c r="O224" i="15"/>
  <c r="P36" i="15"/>
  <c r="T26" i="15"/>
  <c r="S46" i="15"/>
  <c r="O375" i="15"/>
  <c r="T62" i="15"/>
  <c r="T56" i="15"/>
  <c r="P136" i="15"/>
  <c r="V385" i="15"/>
  <c r="S33" i="15"/>
  <c r="S402" i="15"/>
  <c r="R124" i="15"/>
  <c r="M407" i="15"/>
  <c r="C126" i="15"/>
  <c r="D126" i="15" s="1"/>
  <c r="T274" i="15"/>
  <c r="V52" i="15"/>
  <c r="S204" i="15"/>
  <c r="T263" i="15"/>
  <c r="P222" i="15"/>
  <c r="O81" i="15"/>
  <c r="S251" i="15"/>
  <c r="S265" i="15"/>
  <c r="P237" i="15"/>
  <c r="T8" i="15"/>
  <c r="T394" i="15"/>
  <c r="V76" i="15"/>
  <c r="D27" i="8"/>
  <c r="S407" i="15"/>
  <c r="R169" i="15"/>
  <c r="V337" i="15"/>
  <c r="M242" i="15"/>
  <c r="C238" i="15"/>
  <c r="D238" i="15" s="1"/>
  <c r="R247" i="15"/>
  <c r="C97" i="15"/>
  <c r="D97" i="15" s="1"/>
  <c r="M19" i="15"/>
  <c r="S185" i="15"/>
  <c r="S190" i="15"/>
  <c r="C319" i="15"/>
  <c r="D319" i="15" s="1"/>
  <c r="T9" i="15"/>
  <c r="S135" i="15"/>
  <c r="S8" i="15"/>
  <c r="S228" i="15"/>
  <c r="P41" i="15"/>
  <c r="R370" i="15"/>
  <c r="R61" i="15"/>
  <c r="T267" i="15"/>
  <c r="S45" i="15"/>
  <c r="O43" i="15"/>
  <c r="M93" i="15"/>
  <c r="O290" i="15"/>
  <c r="M171" i="15"/>
  <c r="R340" i="15"/>
  <c r="C206" i="15"/>
  <c r="D206" i="15" s="1"/>
  <c r="C79" i="15"/>
  <c r="D79" i="15" s="1"/>
  <c r="O163" i="15"/>
  <c r="C9" i="15"/>
  <c r="D9" i="15" s="1"/>
  <c r="R101" i="15"/>
  <c r="C100" i="15"/>
  <c r="D100" i="15" s="1"/>
  <c r="M28" i="15"/>
  <c r="T60" i="15"/>
  <c r="T253" i="15"/>
  <c r="V316" i="15"/>
  <c r="M331" i="15"/>
  <c r="S211" i="15"/>
  <c r="M187" i="15"/>
  <c r="T21" i="15"/>
  <c r="T158" i="15"/>
  <c r="R292" i="15"/>
  <c r="P231" i="15"/>
  <c r="S232" i="15"/>
  <c r="R209" i="15"/>
  <c r="C14" i="15"/>
  <c r="D14" i="15" s="1"/>
  <c r="P226" i="15"/>
  <c r="R363" i="15"/>
  <c r="R285" i="15"/>
  <c r="T367" i="15"/>
  <c r="S267" i="15"/>
  <c r="V17" i="15"/>
  <c r="V179" i="15"/>
  <c r="M214" i="15"/>
  <c r="P282" i="15"/>
  <c r="O66" i="15"/>
  <c r="C29" i="15"/>
  <c r="D29" i="15" s="1"/>
  <c r="P160" i="15"/>
  <c r="C390" i="15"/>
  <c r="D390" i="15" s="1"/>
  <c r="S242" i="15"/>
  <c r="P318" i="15"/>
  <c r="R4" i="15"/>
  <c r="P127" i="15"/>
  <c r="O71" i="15"/>
  <c r="P212" i="15"/>
  <c r="O241" i="15"/>
  <c r="M363" i="15"/>
  <c r="R67" i="15"/>
  <c r="R316" i="15"/>
  <c r="R21" i="15"/>
  <c r="P331" i="15"/>
  <c r="S410" i="15"/>
  <c r="V25" i="15"/>
  <c r="M48" i="15"/>
  <c r="C99" i="15"/>
  <c r="D99" i="15" s="1"/>
  <c r="O223" i="15"/>
  <c r="T133" i="15"/>
  <c r="O118" i="15"/>
  <c r="C258" i="15"/>
  <c r="D258" i="15" s="1"/>
  <c r="O200" i="15"/>
  <c r="O285" i="15"/>
  <c r="M377" i="15"/>
  <c r="M336" i="15"/>
  <c r="M21" i="15"/>
  <c r="M53" i="15"/>
  <c r="P154" i="15"/>
  <c r="O117" i="15"/>
  <c r="S106" i="15"/>
  <c r="V373" i="15"/>
  <c r="D19" i="8"/>
  <c r="T396" i="15"/>
  <c r="M181" i="15"/>
  <c r="P343" i="15"/>
  <c r="C116" i="15"/>
  <c r="D116" i="15" s="1"/>
  <c r="S208" i="15"/>
  <c r="R300" i="15"/>
  <c r="S34" i="15"/>
  <c r="O158" i="15"/>
  <c r="M294" i="15"/>
  <c r="O320" i="15"/>
  <c r="P274" i="15"/>
  <c r="P216" i="15"/>
  <c r="S131" i="15"/>
  <c r="M108" i="15"/>
  <c r="M285" i="15"/>
  <c r="S220" i="15"/>
  <c r="O72" i="15"/>
  <c r="O5" i="15"/>
  <c r="T242" i="15"/>
  <c r="R336" i="15"/>
  <c r="P308" i="15"/>
  <c r="V92" i="15"/>
  <c r="M267" i="15"/>
  <c r="M170" i="15"/>
  <c r="V221" i="15"/>
  <c r="S52" i="15"/>
  <c r="V336" i="15"/>
  <c r="P360" i="15"/>
  <c r="M280" i="15"/>
  <c r="R167" i="15"/>
  <c r="P387" i="15"/>
  <c r="S71" i="15"/>
  <c r="S171" i="15"/>
  <c r="V159" i="15"/>
  <c r="P76" i="15"/>
  <c r="P376" i="15"/>
  <c r="V377" i="15"/>
  <c r="O404" i="15"/>
  <c r="O412" i="15"/>
  <c r="T84" i="15"/>
  <c r="M382" i="15"/>
  <c r="V251" i="15"/>
  <c r="M373" i="15"/>
  <c r="R144" i="15"/>
  <c r="M190" i="15"/>
  <c r="O221" i="15"/>
  <c r="C131" i="15"/>
  <c r="D131" i="15" s="1"/>
  <c r="R206" i="15"/>
  <c r="V311" i="15"/>
  <c r="R170" i="15"/>
  <c r="O352" i="15"/>
  <c r="S39" i="15"/>
  <c r="T45" i="15"/>
  <c r="C301" i="15"/>
  <c r="D301" i="15" s="1"/>
  <c r="P403" i="15"/>
  <c r="V127" i="15"/>
  <c r="S300" i="15"/>
  <c r="V218" i="15"/>
  <c r="T269" i="15"/>
  <c r="V168" i="15"/>
  <c r="R88" i="15"/>
  <c r="M346" i="15"/>
  <c r="M90" i="15"/>
  <c r="V105" i="15"/>
  <c r="M291" i="15"/>
  <c r="M256" i="15"/>
  <c r="T225" i="15"/>
  <c r="C83" i="15"/>
  <c r="D83" i="15" s="1"/>
  <c r="V383" i="15"/>
  <c r="M168" i="15"/>
  <c r="M302" i="15"/>
  <c r="R132" i="15"/>
  <c r="R33" i="15"/>
  <c r="T372" i="15"/>
  <c r="R68" i="15"/>
  <c r="C256" i="15"/>
  <c r="D256" i="15" s="1"/>
  <c r="O146" i="15"/>
  <c r="V202" i="15"/>
  <c r="O240" i="15"/>
  <c r="M381" i="15"/>
  <c r="O266" i="15"/>
  <c r="O267" i="15"/>
  <c r="O21" i="15"/>
  <c r="V21" i="15"/>
  <c r="O239" i="15"/>
  <c r="P336" i="15"/>
  <c r="V366" i="15"/>
  <c r="M322" i="15"/>
  <c r="T308" i="15"/>
  <c r="T204" i="15"/>
  <c r="T229" i="15"/>
  <c r="V64" i="15"/>
  <c r="P299" i="15"/>
  <c r="R230" i="15"/>
  <c r="C186" i="15"/>
  <c r="D186" i="15" s="1"/>
  <c r="P280" i="15"/>
  <c r="C396" i="15"/>
  <c r="D396" i="15" s="1"/>
  <c r="C298" i="15"/>
  <c r="D298" i="15" s="1"/>
  <c r="V97" i="15"/>
  <c r="O312" i="15"/>
  <c r="C134" i="15"/>
  <c r="D134" i="15" s="1"/>
  <c r="R146" i="15"/>
  <c r="V257" i="15"/>
  <c r="M104" i="15"/>
  <c r="S219" i="15"/>
  <c r="S252" i="15"/>
  <c r="P72" i="15"/>
  <c r="C70" i="15"/>
  <c r="D70" i="15" s="1"/>
  <c r="T270" i="15"/>
  <c r="O257" i="15"/>
  <c r="C406" i="15"/>
  <c r="D406" i="15" s="1"/>
  <c r="O346" i="15"/>
  <c r="O184" i="15"/>
  <c r="C167" i="15"/>
  <c r="D167" i="15" s="1"/>
  <c r="S59" i="15"/>
  <c r="V208" i="15"/>
  <c r="V113" i="15"/>
  <c r="S307" i="15"/>
  <c r="V77" i="15"/>
  <c r="R214" i="15"/>
  <c r="P54" i="15"/>
  <c r="M148" i="15"/>
  <c r="O395" i="15"/>
  <c r="V20" i="15"/>
  <c r="M344" i="15"/>
  <c r="O263" i="15"/>
  <c r="C60" i="15"/>
  <c r="D60" i="15" s="1"/>
  <c r="R6" i="15"/>
  <c r="C363" i="15"/>
  <c r="D363" i="15" s="1"/>
  <c r="C280" i="15"/>
  <c r="D280" i="15" s="1"/>
  <c r="C113" i="15"/>
  <c r="D113" i="15" s="1"/>
  <c r="V141" i="15"/>
  <c r="V82" i="15"/>
  <c r="P104" i="15"/>
  <c r="C372" i="15"/>
  <c r="D372" i="15" s="1"/>
  <c r="S354" i="15"/>
  <c r="O261" i="15"/>
  <c r="C340" i="15"/>
  <c r="D340" i="15" s="1"/>
  <c r="S90" i="15"/>
  <c r="C176" i="15"/>
  <c r="D176" i="15" s="1"/>
  <c r="C178" i="15"/>
  <c r="D178" i="15" s="1"/>
  <c r="P177" i="15"/>
  <c r="R315" i="15"/>
  <c r="P15" i="15"/>
  <c r="C308" i="15"/>
  <c r="D308" i="15" s="1"/>
  <c r="R92" i="15"/>
  <c r="T317" i="15"/>
  <c r="V368" i="15"/>
  <c r="C71" i="15"/>
  <c r="D71" i="15" s="1"/>
  <c r="V319" i="15"/>
  <c r="C106" i="15"/>
  <c r="D106" i="15" s="1"/>
  <c r="V83" i="15"/>
  <c r="V285" i="15"/>
  <c r="M384" i="15"/>
  <c r="C326" i="15"/>
  <c r="D326" i="15" s="1"/>
  <c r="M295" i="15"/>
  <c r="P194" i="15"/>
  <c r="S382" i="15"/>
  <c r="C294" i="15"/>
  <c r="D294" i="15" s="1"/>
  <c r="R218" i="15"/>
  <c r="O243" i="15"/>
  <c r="P258" i="15"/>
  <c r="S132" i="15"/>
  <c r="R312" i="15"/>
  <c r="V353" i="15"/>
  <c r="C285" i="15"/>
  <c r="D285" i="15" s="1"/>
  <c r="M228" i="15"/>
  <c r="V364" i="15"/>
  <c r="R63" i="15"/>
  <c r="R22" i="15"/>
  <c r="V241" i="15"/>
  <c r="T311" i="15"/>
  <c r="O101" i="15"/>
  <c r="R366" i="15"/>
  <c r="M129" i="15"/>
  <c r="M54" i="15"/>
  <c r="S356" i="15"/>
  <c r="R393" i="15"/>
  <c r="P281" i="15"/>
  <c r="R333" i="15"/>
  <c r="S329" i="15"/>
  <c r="O391" i="15"/>
  <c r="T254" i="15"/>
  <c r="C94" i="15"/>
  <c r="D94" i="15" s="1"/>
  <c r="V321" i="15"/>
  <c r="P356" i="15"/>
  <c r="C360" i="15"/>
  <c r="D360" i="15" s="1"/>
  <c r="S16" i="15"/>
  <c r="O169" i="15"/>
  <c r="R356" i="15"/>
  <c r="T55" i="15"/>
  <c r="S194" i="15"/>
  <c r="C377" i="15"/>
  <c r="D377" i="15" s="1"/>
  <c r="S331" i="15"/>
  <c r="S282" i="15"/>
  <c r="C212" i="15"/>
  <c r="D212" i="15" s="1"/>
  <c r="M4" i="15"/>
  <c r="R382" i="15"/>
  <c r="V284" i="15"/>
  <c r="M286" i="15"/>
  <c r="S163" i="15"/>
  <c r="M236" i="15"/>
  <c r="V312" i="15"/>
  <c r="P270" i="15"/>
  <c r="P125" i="15"/>
  <c r="R380" i="15"/>
  <c r="T180" i="15"/>
  <c r="O114" i="15"/>
  <c r="M36" i="15"/>
  <c r="O383" i="15"/>
  <c r="T23" i="15"/>
  <c r="M410" i="15"/>
  <c r="O310" i="15"/>
  <c r="T276" i="15"/>
  <c r="S201" i="15"/>
  <c r="P58" i="15"/>
  <c r="R400" i="15"/>
  <c r="R23" i="15"/>
  <c r="O120" i="15"/>
  <c r="M272" i="15"/>
  <c r="V67" i="15"/>
  <c r="S392" i="15"/>
  <c r="M121" i="15"/>
  <c r="O129" i="15"/>
  <c r="O15" i="15"/>
  <c r="P143" i="15"/>
  <c r="V335" i="15"/>
  <c r="P404" i="15"/>
  <c r="P21" i="15"/>
  <c r="M300" i="15"/>
  <c r="C156" i="15"/>
  <c r="D156" i="15" s="1"/>
  <c r="V118" i="15"/>
  <c r="O338" i="15"/>
  <c r="P10" i="15"/>
  <c r="C310" i="15"/>
  <c r="D310" i="15" s="1"/>
  <c r="S129" i="15"/>
  <c r="V309" i="15"/>
  <c r="C237" i="15"/>
  <c r="D237" i="15" s="1"/>
  <c r="C411" i="15"/>
  <c r="D411" i="15" s="1"/>
  <c r="V318" i="15"/>
  <c r="T5" i="15"/>
  <c r="R99" i="15"/>
  <c r="M32" i="15"/>
  <c r="P358" i="15"/>
  <c r="S359" i="15"/>
  <c r="P401" i="15"/>
  <c r="M29" i="15"/>
  <c r="P95" i="15"/>
  <c r="S350" i="15"/>
  <c r="P263" i="15"/>
  <c r="V249" i="15"/>
  <c r="S164" i="15"/>
  <c r="C139" i="15"/>
  <c r="D139" i="15" s="1"/>
  <c r="T310" i="15"/>
  <c r="C315" i="15"/>
  <c r="D315" i="15" s="1"/>
  <c r="R62" i="15"/>
  <c r="S361" i="15"/>
  <c r="R103" i="15"/>
  <c r="T203" i="15"/>
  <c r="V119" i="15"/>
  <c r="V409" i="15"/>
  <c r="S243" i="15"/>
  <c r="R163" i="15"/>
  <c r="R150" i="15"/>
  <c r="R120" i="15"/>
  <c r="M352" i="15"/>
  <c r="V65" i="15"/>
  <c r="M139" i="15"/>
  <c r="P379" i="15"/>
  <c r="M207" i="15"/>
  <c r="M197" i="15"/>
  <c r="M362" i="15"/>
  <c r="O236" i="15"/>
  <c r="M166" i="15"/>
  <c r="T25" i="15"/>
  <c r="O168" i="15"/>
  <c r="V96" i="15"/>
  <c r="M200" i="15"/>
  <c r="M270" i="15"/>
  <c r="O190" i="15"/>
  <c r="V33" i="15"/>
  <c r="R69" i="15"/>
  <c r="O327" i="15"/>
  <c r="P221" i="15"/>
  <c r="P227" i="15"/>
  <c r="P12" i="15"/>
  <c r="S65" i="15"/>
  <c r="S151" i="15"/>
  <c r="R305" i="15"/>
  <c r="M275" i="15"/>
  <c r="T306" i="15"/>
  <c r="T54" i="15"/>
  <c r="S395" i="15"/>
  <c r="S355" i="15"/>
  <c r="M323" i="15"/>
  <c r="T159" i="15"/>
  <c r="S20" i="15"/>
  <c r="R406" i="15"/>
  <c r="M189" i="15"/>
  <c r="T24" i="15"/>
  <c r="V139" i="15"/>
  <c r="C262" i="15"/>
  <c r="D262" i="15" s="1"/>
  <c r="V322" i="15"/>
  <c r="M409" i="15"/>
  <c r="M23" i="15"/>
  <c r="O324" i="15"/>
  <c r="P408" i="15"/>
  <c r="C404" i="15"/>
  <c r="D404" i="15" s="1"/>
  <c r="M50" i="15"/>
  <c r="O24" i="15"/>
  <c r="P92" i="15"/>
  <c r="R14" i="15"/>
  <c r="R345" i="15"/>
  <c r="S231" i="15"/>
  <c r="P79" i="15"/>
  <c r="S158" i="15"/>
  <c r="M44" i="15"/>
  <c r="T107" i="15"/>
  <c r="M134" i="15"/>
  <c r="V15" i="15"/>
  <c r="T362" i="15"/>
  <c r="R37" i="15"/>
  <c r="M378" i="15"/>
  <c r="T279" i="15"/>
  <c r="V120" i="15"/>
  <c r="T293" i="15"/>
  <c r="O108" i="15"/>
  <c r="M111" i="15"/>
  <c r="M269" i="15"/>
  <c r="T184" i="15"/>
  <c r="T375" i="15"/>
  <c r="R397" i="15"/>
  <c r="M246" i="15"/>
  <c r="S397" i="15"/>
  <c r="T13" i="15"/>
  <c r="S72" i="15"/>
  <c r="S373" i="15"/>
  <c r="T227" i="15"/>
  <c r="V340" i="15"/>
  <c r="M99" i="15"/>
  <c r="O215" i="15"/>
  <c r="R175" i="15"/>
  <c r="M30" i="15"/>
  <c r="T393" i="15"/>
  <c r="S314" i="15"/>
  <c r="V3" i="15"/>
  <c r="V35" i="15"/>
  <c r="P70" i="15"/>
  <c r="C45" i="15"/>
  <c r="D45" i="15" s="1"/>
  <c r="T216" i="15"/>
  <c r="S13" i="15"/>
  <c r="O182" i="15"/>
  <c r="O381" i="15"/>
  <c r="S30" i="15"/>
  <c r="T226" i="15"/>
  <c r="C24" i="15"/>
  <c r="D24" i="15" s="1"/>
  <c r="R295" i="15"/>
  <c r="T294" i="15"/>
  <c r="P119" i="15"/>
  <c r="R358" i="15"/>
  <c r="R24" i="15"/>
  <c r="S340" i="15"/>
  <c r="T240" i="15"/>
  <c r="O377" i="15"/>
  <c r="P400" i="15"/>
  <c r="T164" i="15"/>
  <c r="V101" i="15"/>
  <c r="C227" i="15"/>
  <c r="D227" i="15" s="1"/>
  <c r="S289" i="15"/>
  <c r="V333" i="15"/>
  <c r="O206" i="15"/>
  <c r="T15" i="15"/>
  <c r="P333" i="15"/>
  <c r="V384" i="15"/>
  <c r="M136" i="15"/>
  <c r="S379" i="15"/>
  <c r="M356" i="15"/>
  <c r="V320" i="15"/>
  <c r="M315" i="15"/>
  <c r="T191" i="15"/>
  <c r="P205" i="15"/>
  <c r="T195" i="15"/>
  <c r="R301" i="15"/>
  <c r="C150" i="15"/>
  <c r="D150" i="15" s="1"/>
  <c r="S297" i="15"/>
  <c r="M283" i="15"/>
  <c r="S73" i="15"/>
  <c r="P224" i="15"/>
  <c r="V296" i="15"/>
  <c r="V70" i="15"/>
  <c r="T351" i="15"/>
  <c r="M77" i="15"/>
  <c r="P59" i="15"/>
  <c r="T49" i="15"/>
  <c r="S67" i="15"/>
  <c r="S4" i="15"/>
  <c r="M309" i="15"/>
  <c r="R404" i="15"/>
  <c r="T91" i="15"/>
  <c r="V80" i="15"/>
  <c r="O288" i="15"/>
  <c r="M59" i="15"/>
  <c r="V170" i="15"/>
  <c r="O100" i="15"/>
  <c r="M251" i="15"/>
  <c r="V36" i="15"/>
  <c r="C200" i="15"/>
  <c r="D200" i="15" s="1"/>
  <c r="M392" i="15"/>
  <c r="V235" i="15"/>
  <c r="M241" i="15"/>
  <c r="O264" i="15"/>
  <c r="P198" i="15"/>
  <c r="C338" i="15"/>
  <c r="D338" i="15" s="1"/>
  <c r="M386" i="15"/>
  <c r="S327" i="15"/>
  <c r="M113" i="15"/>
  <c r="M347" i="15"/>
  <c r="R232" i="15"/>
  <c r="V114" i="15"/>
  <c r="M61" i="15"/>
  <c r="T272" i="15"/>
  <c r="O295" i="15"/>
  <c r="T283" i="15"/>
  <c r="R269" i="15"/>
  <c r="O111" i="15"/>
  <c r="S101" i="15"/>
  <c r="R49" i="15"/>
  <c r="M10" i="15"/>
  <c r="V50" i="15"/>
  <c r="M357" i="15"/>
  <c r="R32" i="15"/>
  <c r="T299" i="15"/>
  <c r="C348" i="15"/>
  <c r="D348" i="15" s="1"/>
  <c r="S21" i="15"/>
  <c r="M312" i="15"/>
  <c r="T104" i="15"/>
  <c r="S145" i="15"/>
  <c r="S99" i="15"/>
  <c r="T328" i="15"/>
  <c r="P93" i="15"/>
  <c r="O156" i="15"/>
  <c r="O220" i="15"/>
  <c r="S368" i="15"/>
  <c r="P202" i="15"/>
  <c r="S229" i="15"/>
  <c r="O259" i="15"/>
  <c r="R93" i="15"/>
  <c r="S362" i="15"/>
  <c r="R179" i="15"/>
  <c r="V175" i="15"/>
  <c r="O78" i="15"/>
  <c r="T245" i="15"/>
  <c r="C110" i="15"/>
  <c r="D110" i="15" s="1"/>
  <c r="C323" i="15"/>
  <c r="D323" i="15" s="1"/>
  <c r="S223" i="15"/>
  <c r="S287" i="15"/>
  <c r="D21" i="8"/>
  <c r="T19" i="15"/>
  <c r="T90" i="15"/>
  <c r="O387" i="15"/>
  <c r="S233" i="15"/>
  <c r="V286" i="15"/>
  <c r="M192" i="15"/>
  <c r="M398" i="15"/>
  <c r="V387" i="15"/>
  <c r="P62" i="15"/>
  <c r="C37" i="15"/>
  <c r="D37" i="15" s="1"/>
  <c r="C321" i="15"/>
  <c r="D321" i="15" s="1"/>
  <c r="T241" i="15"/>
  <c r="P382" i="15"/>
  <c r="O350" i="15"/>
  <c r="M341" i="15"/>
  <c r="V361" i="15"/>
  <c r="R365" i="15"/>
  <c r="C295" i="15"/>
  <c r="D295" i="15" s="1"/>
  <c r="V300" i="15"/>
  <c r="C180" i="15"/>
  <c r="D180" i="15" s="1"/>
  <c r="V363" i="15"/>
  <c r="S27" i="15"/>
  <c r="P278" i="15"/>
  <c r="V406" i="15"/>
  <c r="S286" i="15"/>
  <c r="S182" i="15"/>
  <c r="S83" i="15"/>
  <c r="C144" i="15"/>
  <c r="D144" i="15" s="1"/>
  <c r="C123" i="15"/>
  <c r="D123" i="15" s="1"/>
  <c r="C86" i="15"/>
  <c r="D86" i="15" s="1"/>
  <c r="T156" i="15"/>
  <c r="S332" i="15"/>
  <c r="O115" i="15"/>
  <c r="R235" i="15"/>
  <c r="R31" i="15"/>
  <c r="V62" i="15"/>
  <c r="S79" i="15"/>
  <c r="R216" i="15"/>
  <c r="M167" i="15"/>
  <c r="S412" i="15"/>
  <c r="O279" i="15"/>
  <c r="D23" i="8"/>
  <c r="O297" i="15"/>
  <c r="O135" i="15"/>
  <c r="S56" i="15"/>
  <c r="S406" i="15"/>
  <c r="M115" i="15"/>
  <c r="S17" i="15"/>
  <c r="R244" i="15"/>
  <c r="P168" i="15"/>
  <c r="C50" i="15"/>
  <c r="D50" i="15" s="1"/>
  <c r="R289" i="15"/>
  <c r="V103" i="15"/>
  <c r="O131" i="15"/>
  <c r="P242" i="15"/>
  <c r="O351" i="15"/>
  <c r="V376" i="15"/>
  <c r="V378" i="15"/>
  <c r="V346" i="15"/>
  <c r="O226" i="15"/>
  <c r="P103" i="15"/>
  <c r="O97" i="15"/>
  <c r="S347" i="15"/>
  <c r="S367" i="15"/>
  <c r="V351" i="15"/>
  <c r="V402" i="15"/>
  <c r="C307" i="15"/>
  <c r="D307" i="15" s="1"/>
  <c r="M254" i="15"/>
  <c r="O339" i="15"/>
  <c r="M238" i="15"/>
  <c r="M218" i="15"/>
  <c r="C401" i="15"/>
  <c r="D401" i="15" s="1"/>
  <c r="S315" i="15"/>
  <c r="R131" i="15"/>
  <c r="S104" i="15"/>
  <c r="O394" i="15"/>
  <c r="R236" i="15"/>
  <c r="R266" i="15"/>
  <c r="R83" i="15"/>
  <c r="C189" i="15"/>
  <c r="D189" i="15" s="1"/>
  <c r="C279" i="15"/>
  <c r="D279" i="15" s="1"/>
  <c r="T384" i="15"/>
  <c r="P409" i="15"/>
  <c r="R89" i="15"/>
  <c r="T132" i="15"/>
  <c r="C142" i="15"/>
  <c r="D142" i="15" s="1"/>
  <c r="O11" i="15"/>
  <c r="C352" i="15"/>
  <c r="D352" i="15" s="1"/>
  <c r="R344" i="15"/>
  <c r="P347" i="15"/>
  <c r="V219" i="15"/>
  <c r="P179" i="15"/>
  <c r="M109" i="15"/>
  <c r="S305" i="15"/>
  <c r="O16" i="15"/>
  <c r="V247" i="15"/>
  <c r="R396" i="15"/>
  <c r="R277" i="15"/>
  <c r="V29" i="15"/>
  <c r="O161" i="15"/>
  <c r="R86" i="15"/>
  <c r="O126" i="15"/>
  <c r="C391" i="15"/>
  <c r="D391" i="15" s="1"/>
  <c r="T244" i="15"/>
  <c r="M126" i="15"/>
  <c r="V359" i="15"/>
  <c r="R77" i="15"/>
  <c r="T389" i="15"/>
  <c r="R401" i="15"/>
  <c r="O273" i="15"/>
  <c r="O242" i="15"/>
  <c r="S100" i="15"/>
  <c r="P374" i="15"/>
  <c r="R56" i="15"/>
  <c r="V132" i="15"/>
  <c r="T335" i="15"/>
  <c r="P26" i="15"/>
  <c r="T178" i="15"/>
  <c r="O63" i="15"/>
  <c r="S358" i="15"/>
  <c r="R271" i="15"/>
  <c r="S187" i="15"/>
  <c r="V374" i="15"/>
  <c r="P134" i="15"/>
  <c r="P320" i="15"/>
  <c r="M359" i="15"/>
  <c r="V74" i="15"/>
  <c r="S25" i="15"/>
  <c r="V412" i="15"/>
  <c r="S11" i="15"/>
  <c r="S117" i="15"/>
  <c r="T243" i="15"/>
  <c r="M62" i="15"/>
  <c r="P98" i="15"/>
  <c r="R359" i="15"/>
  <c r="V204" i="15"/>
  <c r="T309" i="15"/>
  <c r="M258" i="15"/>
  <c r="V23" i="15"/>
  <c r="S103" i="15"/>
  <c r="P245" i="15"/>
  <c r="O173" i="15"/>
  <c r="O233" i="15"/>
  <c r="M255" i="15"/>
  <c r="R220" i="15"/>
  <c r="C245" i="15"/>
  <c r="D245" i="15" s="1"/>
  <c r="M338" i="15"/>
  <c r="P147" i="15"/>
  <c r="O165" i="15"/>
  <c r="S299" i="15"/>
  <c r="M178" i="15"/>
  <c r="O282" i="15"/>
  <c r="S118" i="15"/>
  <c r="S205" i="15"/>
  <c r="M114" i="15"/>
  <c r="S398" i="15"/>
  <c r="T250" i="15"/>
  <c r="C13" i="15"/>
  <c r="D13" i="15" s="1"/>
  <c r="M374" i="15"/>
  <c r="S319" i="15"/>
  <c r="O211" i="15"/>
  <c r="T201" i="15"/>
  <c r="R337" i="15"/>
  <c r="S311" i="15"/>
  <c r="O335" i="15"/>
  <c r="M201" i="15"/>
  <c r="T10" i="15"/>
  <c r="C341" i="15"/>
  <c r="D341" i="15" s="1"/>
  <c r="P138" i="15"/>
  <c r="P35" i="15"/>
  <c r="R192" i="15"/>
  <c r="S31" i="15"/>
  <c r="P68" i="15"/>
  <c r="R274" i="15"/>
  <c r="P100" i="15"/>
  <c r="O217" i="15"/>
  <c r="V117" i="15"/>
  <c r="R298" i="15"/>
  <c r="T322" i="15"/>
  <c r="P78" i="15"/>
  <c r="V271" i="15"/>
  <c r="T64" i="15"/>
  <c r="S141" i="15"/>
  <c r="V258" i="15"/>
  <c r="V411" i="15"/>
  <c r="P393" i="15"/>
  <c r="O194" i="15"/>
  <c r="S112" i="15"/>
  <c r="O372" i="15"/>
  <c r="P83" i="15"/>
  <c r="O116" i="15"/>
  <c r="C44" i="15"/>
  <c r="D44" i="15" s="1"/>
  <c r="O155" i="15"/>
  <c r="T151" i="15"/>
  <c r="C197" i="15"/>
  <c r="D197" i="15" s="1"/>
  <c r="V167" i="15"/>
  <c r="C400" i="15"/>
  <c r="D400" i="15" s="1"/>
  <c r="M156" i="15"/>
  <c r="S153" i="15"/>
  <c r="O13" i="15"/>
  <c r="P180" i="15"/>
  <c r="S5" i="15"/>
  <c r="P203" i="15"/>
  <c r="C141" i="15"/>
  <c r="D141" i="15" s="1"/>
  <c r="P24" i="15"/>
  <c r="P377" i="15"/>
  <c r="T286" i="15"/>
  <c r="V260" i="15"/>
  <c r="T300" i="15"/>
  <c r="C240" i="15"/>
  <c r="D240" i="15" s="1"/>
  <c r="V398" i="15"/>
  <c r="S225" i="15"/>
  <c r="M271" i="15"/>
  <c r="P169" i="15"/>
  <c r="C220" i="15"/>
  <c r="D220" i="15" s="1"/>
  <c r="P50" i="15"/>
  <c r="C43" i="15"/>
  <c r="D43" i="15" s="1"/>
  <c r="V325" i="15"/>
  <c r="P349" i="15"/>
  <c r="M194" i="15"/>
  <c r="P47" i="15"/>
  <c r="V63" i="15"/>
  <c r="P14" i="15"/>
  <c r="R385" i="15"/>
  <c r="P248" i="15"/>
  <c r="V287" i="15"/>
  <c r="V165" i="15"/>
  <c r="O95" i="15"/>
  <c r="O7" i="15"/>
  <c r="T304" i="15"/>
  <c r="V44" i="15"/>
  <c r="S209" i="15"/>
  <c r="R111" i="15"/>
  <c r="P200" i="15"/>
  <c r="S41" i="15"/>
  <c r="C387" i="15"/>
  <c r="D387" i="15" s="1"/>
  <c r="S388" i="15"/>
  <c r="T144" i="15"/>
  <c r="V222" i="15"/>
  <c r="M68" i="15"/>
  <c r="C312" i="15"/>
  <c r="D312" i="15" s="1"/>
  <c r="C325" i="15"/>
  <c r="D325" i="15" s="1"/>
  <c r="S266" i="15"/>
  <c r="V386" i="15"/>
  <c r="T141" i="15"/>
  <c r="O344" i="15"/>
  <c r="R263" i="15"/>
  <c r="T189" i="15"/>
  <c r="C112" i="15"/>
  <c r="D112" i="15" s="1"/>
  <c r="M15" i="15"/>
  <c r="T303" i="15"/>
  <c r="T339" i="15"/>
  <c r="M227" i="15"/>
  <c r="V182" i="15"/>
  <c r="V281" i="15"/>
  <c r="M406" i="15"/>
  <c r="V90" i="15"/>
  <c r="S317" i="15"/>
  <c r="R250" i="15"/>
  <c r="R201" i="15"/>
  <c r="P244" i="15"/>
  <c r="R116" i="15"/>
  <c r="O294" i="15"/>
  <c r="T252" i="15"/>
  <c r="C168" i="15"/>
  <c r="D168" i="15" s="1"/>
  <c r="T345" i="15"/>
  <c r="P96" i="15"/>
  <c r="R151" i="15"/>
  <c r="S199" i="15"/>
  <c r="O329" i="15"/>
  <c r="R122" i="15"/>
  <c r="P268" i="15"/>
  <c r="M230" i="15"/>
  <c r="C67" i="15"/>
  <c r="D67" i="15" s="1"/>
  <c r="V190" i="15"/>
  <c r="O40" i="15"/>
  <c r="V227" i="15"/>
  <c r="P335" i="15"/>
  <c r="C119" i="15"/>
  <c r="D119" i="15" s="1"/>
  <c r="M157" i="15"/>
  <c r="M299" i="15"/>
  <c r="V19" i="15"/>
  <c r="S302" i="15"/>
  <c r="R353" i="15"/>
  <c r="T301" i="15"/>
  <c r="S88" i="15"/>
  <c r="R260" i="15"/>
  <c r="M49" i="15"/>
  <c r="V173" i="15"/>
  <c r="S303" i="15"/>
  <c r="O302" i="15"/>
  <c r="M60" i="15"/>
  <c r="S161" i="15"/>
  <c r="R106" i="15"/>
  <c r="V144" i="15"/>
  <c r="T217" i="15"/>
  <c r="V410" i="15"/>
  <c r="R208" i="15"/>
  <c r="M140" i="15"/>
  <c r="T123" i="15"/>
  <c r="V66" i="15"/>
  <c r="P273" i="15"/>
  <c r="R189" i="15"/>
  <c r="V367" i="15"/>
  <c r="T148" i="15"/>
  <c r="S348" i="15"/>
  <c r="T347" i="15"/>
  <c r="R304" i="15"/>
  <c r="V152" i="15"/>
  <c r="O299" i="15"/>
  <c r="V55" i="15"/>
  <c r="C154" i="15"/>
  <c r="D154" i="15" s="1"/>
  <c r="C317" i="15"/>
  <c r="D317" i="15" s="1"/>
  <c r="P267" i="15"/>
  <c r="O276" i="15"/>
  <c r="V22" i="15"/>
  <c r="O139" i="15"/>
  <c r="T136" i="15"/>
  <c r="O317" i="15"/>
  <c r="M174" i="15"/>
  <c r="T292" i="15"/>
  <c r="C257" i="15"/>
  <c r="D257" i="15" s="1"/>
  <c r="S196" i="15"/>
  <c r="P285" i="15"/>
  <c r="V108" i="15"/>
  <c r="C130" i="15"/>
  <c r="D130" i="15" s="1"/>
  <c r="C343" i="15"/>
  <c r="D343" i="15" s="1"/>
  <c r="R123" i="15"/>
  <c r="R279" i="15"/>
  <c r="R237" i="15"/>
  <c r="S316" i="15"/>
  <c r="T100" i="15"/>
  <c r="S191" i="15"/>
  <c r="M33" i="15"/>
  <c r="C30" i="15"/>
  <c r="D30" i="15" s="1"/>
  <c r="S245" i="15"/>
  <c r="P105" i="15"/>
  <c r="O246" i="15"/>
  <c r="O385" i="15"/>
  <c r="M198" i="15"/>
  <c r="M303" i="15"/>
  <c r="O289" i="15"/>
  <c r="O336" i="15"/>
  <c r="T47" i="15"/>
  <c r="P64" i="15"/>
  <c r="V403" i="15"/>
  <c r="M173" i="15"/>
  <c r="T344" i="15"/>
  <c r="R335" i="15"/>
  <c r="V201" i="15"/>
  <c r="P48" i="15"/>
  <c r="R264" i="15"/>
  <c r="V253" i="15"/>
  <c r="T190" i="15"/>
  <c r="C269" i="15"/>
  <c r="D269" i="15" s="1"/>
  <c r="P140" i="15"/>
  <c r="R105" i="15"/>
  <c r="C248" i="15"/>
  <c r="D248" i="15" s="1"/>
  <c r="C136" i="15"/>
  <c r="D136" i="15" s="1"/>
  <c r="C7" i="15"/>
  <c r="D7" i="15" s="1"/>
  <c r="O354" i="15"/>
  <c r="M239" i="15"/>
  <c r="O371" i="15"/>
  <c r="O86" i="15"/>
  <c r="S335" i="15"/>
  <c r="S49" i="15"/>
  <c r="T140" i="15"/>
  <c r="T80" i="15"/>
  <c r="P43" i="15"/>
  <c r="C185" i="15"/>
  <c r="D185" i="15" s="1"/>
  <c r="C10" i="15"/>
  <c r="D10" i="15" s="1"/>
  <c r="O373" i="15"/>
  <c r="P130" i="15"/>
  <c r="P185" i="15"/>
  <c r="S357" i="15"/>
  <c r="C255" i="15"/>
  <c r="D255" i="15" s="1"/>
  <c r="C102" i="15"/>
  <c r="D102" i="15" s="1"/>
  <c r="T260" i="15"/>
  <c r="R115" i="15"/>
  <c r="M75" i="15"/>
  <c r="R286" i="15"/>
  <c r="C18" i="15"/>
  <c r="D18" i="15" s="1"/>
  <c r="T338" i="15"/>
  <c r="P303" i="15"/>
  <c r="C121" i="15"/>
  <c r="D121" i="15" s="1"/>
  <c r="S234" i="15"/>
  <c r="S363" i="15"/>
  <c r="T409" i="15"/>
  <c r="P67" i="15"/>
  <c r="C103" i="15"/>
  <c r="D103" i="15" s="1"/>
  <c r="P381" i="15"/>
  <c r="P365" i="15"/>
  <c r="C174" i="15"/>
  <c r="D174" i="15" s="1"/>
  <c r="O47" i="15"/>
  <c r="P207" i="15"/>
  <c r="T287" i="15"/>
  <c r="S408" i="15"/>
  <c r="R331" i="15"/>
  <c r="S167" i="15"/>
  <c r="R193" i="15"/>
  <c r="S278" i="15"/>
  <c r="C73" i="15"/>
  <c r="D73" i="15" s="1"/>
  <c r="C260" i="15"/>
  <c r="D260" i="15" s="1"/>
  <c r="R186" i="15"/>
  <c r="M321" i="15"/>
  <c r="T266" i="15"/>
  <c r="M370" i="15"/>
  <c r="V28" i="15"/>
  <c r="P355" i="15"/>
  <c r="V299" i="15"/>
  <c r="C59" i="15"/>
  <c r="D59" i="15" s="1"/>
  <c r="C41" i="15"/>
  <c r="D41" i="15" s="1"/>
  <c r="T96" i="15"/>
  <c r="M249" i="15"/>
  <c r="R226" i="15"/>
  <c r="P286" i="15"/>
  <c r="T185" i="15"/>
  <c r="R411" i="15"/>
  <c r="T37" i="15"/>
  <c r="M337" i="15"/>
  <c r="O269" i="15"/>
  <c r="V226" i="15"/>
  <c r="C300" i="15"/>
  <c r="D300" i="15" s="1"/>
  <c r="P215" i="15"/>
  <c r="R252" i="15"/>
  <c r="M18" i="15"/>
  <c r="R223" i="15"/>
  <c r="S177" i="15"/>
  <c r="O314" i="15"/>
  <c r="O247" i="15"/>
  <c r="V266" i="15"/>
  <c r="S140" i="15"/>
  <c r="R156" i="15"/>
  <c r="O362" i="15"/>
  <c r="M211" i="15"/>
  <c r="S346" i="15"/>
  <c r="R185" i="15"/>
  <c r="M101" i="15"/>
  <c r="M264" i="15"/>
  <c r="V164" i="15"/>
  <c r="M317" i="15"/>
  <c r="C39" i="15"/>
  <c r="D39" i="15" s="1"/>
  <c r="O10" i="15"/>
  <c r="S345" i="15"/>
  <c r="S257" i="15"/>
  <c r="M305" i="15"/>
  <c r="T363" i="15"/>
  <c r="M387" i="15"/>
  <c r="C366" i="15"/>
  <c r="D366" i="15" s="1"/>
  <c r="O29" i="15"/>
  <c r="T369" i="15"/>
  <c r="V339" i="15"/>
  <c r="P174" i="15"/>
  <c r="P211" i="15"/>
  <c r="R240" i="15"/>
  <c r="T281" i="15"/>
  <c r="P128" i="15"/>
  <c r="T75" i="15"/>
  <c r="S91" i="15"/>
  <c r="M24" i="15"/>
  <c r="M342" i="15"/>
  <c r="P196" i="15"/>
  <c r="V116" i="15"/>
  <c r="M253" i="15"/>
  <c r="C158" i="15"/>
  <c r="D158" i="15" s="1"/>
  <c r="R12" i="15"/>
  <c r="R29" i="15"/>
  <c r="P296" i="15"/>
  <c r="R164" i="15"/>
  <c r="C328" i="15"/>
  <c r="D328" i="15" s="1"/>
  <c r="R282" i="15"/>
  <c r="R70" i="15"/>
  <c r="R293" i="15"/>
  <c r="V396" i="15"/>
  <c r="R294" i="15"/>
  <c r="P8" i="15"/>
  <c r="R3" i="15"/>
  <c r="M92" i="15"/>
  <c r="P288" i="15"/>
  <c r="C359" i="15"/>
  <c r="D359" i="15" s="1"/>
  <c r="S170" i="15"/>
  <c r="O378" i="15"/>
  <c r="S328" i="15"/>
  <c r="T349" i="15"/>
  <c r="M183" i="15"/>
  <c r="V350" i="15"/>
  <c r="V61" i="15"/>
  <c r="R85" i="15"/>
  <c r="S9" i="15"/>
  <c r="R7" i="15"/>
  <c r="T94" i="15"/>
  <c r="P391" i="15"/>
  <c r="P117" i="15"/>
  <c r="T44" i="15"/>
  <c r="C282" i="15"/>
  <c r="D282" i="15" s="1"/>
  <c r="M46" i="15"/>
  <c r="R18" i="15"/>
  <c r="P107" i="15"/>
  <c r="T404" i="15"/>
  <c r="T318" i="15"/>
  <c r="V230" i="15"/>
  <c r="V295" i="15"/>
  <c r="V393" i="15"/>
  <c r="T376" i="15"/>
  <c r="S301" i="15"/>
  <c r="P173" i="15"/>
  <c r="P77" i="15"/>
  <c r="R187" i="15"/>
  <c r="T105" i="15"/>
  <c r="V125" i="15"/>
  <c r="M222" i="15"/>
  <c r="T57" i="15"/>
  <c r="R261" i="15"/>
  <c r="O225" i="15"/>
  <c r="V193" i="15"/>
  <c r="P181" i="15"/>
  <c r="T71" i="15"/>
  <c r="P218" i="15"/>
  <c r="O9" i="15"/>
  <c r="V342" i="15"/>
  <c r="O407" i="15"/>
  <c r="R127" i="15"/>
  <c r="T173" i="15"/>
  <c r="C322" i="15"/>
  <c r="D322" i="15" s="1"/>
  <c r="P22" i="15"/>
  <c r="S385" i="15"/>
  <c r="T302" i="15"/>
  <c r="C68" i="15"/>
  <c r="D68" i="15" s="1"/>
  <c r="D25" i="8"/>
  <c r="C277" i="15"/>
  <c r="D277" i="15" s="1"/>
  <c r="M225" i="15"/>
  <c r="T336" i="15"/>
  <c r="O162" i="15"/>
  <c r="C402" i="15"/>
  <c r="D402" i="15" s="1"/>
  <c r="O26" i="15"/>
  <c r="P366" i="15"/>
  <c r="C35" i="15"/>
  <c r="D35" i="15" s="1"/>
  <c r="M306" i="15"/>
  <c r="R94" i="15"/>
  <c r="O14" i="15"/>
  <c r="M16" i="15"/>
  <c r="V32" i="15"/>
  <c r="V51" i="15"/>
  <c r="V4" i="15"/>
  <c r="V232" i="15"/>
  <c r="P7" i="15"/>
  <c r="M47" i="15"/>
  <c r="T161" i="15"/>
  <c r="R245" i="15"/>
  <c r="M389" i="15"/>
  <c r="O104" i="15"/>
  <c r="S169" i="15"/>
  <c r="V330" i="15"/>
  <c r="M287" i="15"/>
  <c r="C292" i="15"/>
  <c r="D292" i="15" s="1"/>
  <c r="C218" i="15"/>
  <c r="D218" i="15" s="1"/>
  <c r="T290" i="15"/>
  <c r="C114" i="15"/>
  <c r="D114" i="15" s="1"/>
  <c r="R81" i="15"/>
  <c r="T83" i="15"/>
  <c r="P250" i="15"/>
  <c r="V158" i="15"/>
  <c r="O376" i="15"/>
  <c r="C57" i="15"/>
  <c r="D57" i="15" s="1"/>
  <c r="T165" i="15"/>
  <c r="M85" i="15"/>
  <c r="V12" i="15"/>
  <c r="O74" i="15"/>
  <c r="C357" i="15"/>
  <c r="D357" i="15" s="1"/>
  <c r="O166" i="15"/>
  <c r="O46" i="15"/>
  <c r="O150" i="15"/>
  <c r="C151" i="15"/>
  <c r="D151" i="15" s="1"/>
  <c r="O31" i="15"/>
  <c r="O70" i="15"/>
  <c r="V122" i="15"/>
  <c r="P120" i="15"/>
  <c r="V407" i="15"/>
  <c r="V136" i="15"/>
  <c r="S38" i="15"/>
  <c r="S28" i="15"/>
  <c r="M63" i="15"/>
  <c r="T223" i="15"/>
  <c r="P354" i="15"/>
  <c r="V209" i="15"/>
  <c r="C375" i="15"/>
  <c r="D375" i="15" s="1"/>
  <c r="M313" i="15"/>
  <c r="V153" i="15"/>
  <c r="R262" i="15"/>
  <c r="P71" i="15"/>
  <c r="O25" i="15"/>
  <c r="S96" i="15"/>
  <c r="P284" i="15"/>
  <c r="T365" i="15"/>
  <c r="O48" i="15"/>
  <c r="V270" i="15"/>
  <c r="C12" i="15"/>
  <c r="D12" i="15" s="1"/>
  <c r="P383" i="15"/>
  <c r="V188" i="15"/>
  <c r="M13" i="15"/>
  <c r="P254" i="15"/>
  <c r="V207" i="15"/>
  <c r="V404" i="15"/>
  <c r="R327" i="15"/>
  <c r="O55" i="15"/>
  <c r="P91" i="15"/>
  <c r="M277" i="15"/>
  <c r="C232" i="15"/>
  <c r="D232" i="15" s="1"/>
  <c r="M284" i="15"/>
  <c r="S186" i="15"/>
  <c r="P97" i="15"/>
  <c r="O227" i="15"/>
  <c r="M98" i="15"/>
  <c r="S296" i="15"/>
  <c r="O280" i="15"/>
  <c r="P102" i="15"/>
  <c r="S339" i="15"/>
  <c r="S70" i="15"/>
  <c r="M25" i="15"/>
  <c r="M390" i="15"/>
  <c r="P241" i="15"/>
  <c r="C386" i="15"/>
  <c r="D386" i="15" s="1"/>
  <c r="V177" i="15"/>
  <c r="T340" i="15"/>
  <c r="P66" i="15"/>
  <c r="S366" i="15"/>
  <c r="T122" i="15"/>
  <c r="S378" i="15"/>
  <c r="S291" i="15"/>
  <c r="V95" i="15"/>
  <c r="S84" i="15"/>
  <c r="V304" i="15"/>
  <c r="O164" i="15"/>
  <c r="P40" i="15"/>
  <c r="O228" i="15"/>
  <c r="M122" i="15"/>
  <c r="T366" i="15"/>
  <c r="M179" i="15"/>
  <c r="T334" i="15"/>
  <c r="R394" i="15"/>
  <c r="V326" i="15"/>
  <c r="P247" i="15"/>
  <c r="R110" i="15"/>
  <c r="R17" i="15"/>
  <c r="R135" i="15"/>
  <c r="M152" i="15"/>
  <c r="R20" i="15"/>
  <c r="O260" i="15"/>
  <c r="R341" i="15"/>
  <c r="O183" i="15"/>
  <c r="T230" i="15"/>
  <c r="O130" i="15"/>
  <c r="V261" i="15"/>
  <c r="M282" i="15"/>
  <c r="R357" i="15"/>
  <c r="R407" i="15"/>
  <c r="M67" i="15"/>
  <c r="S87" i="15"/>
  <c r="M304" i="15"/>
  <c r="M289" i="15"/>
  <c r="O54" i="15"/>
  <c r="O401" i="15"/>
  <c r="R128" i="15"/>
  <c r="S304" i="15"/>
  <c r="V160" i="15"/>
  <c r="V8" i="15"/>
  <c r="R80" i="15"/>
  <c r="S404" i="15"/>
  <c r="O132" i="15"/>
  <c r="M330" i="15"/>
  <c r="P229" i="15"/>
  <c r="M9" i="15"/>
  <c r="C347" i="15"/>
  <c r="D347" i="15" s="1"/>
  <c r="O37" i="15"/>
  <c r="C407" i="15"/>
  <c r="D407" i="15" s="1"/>
  <c r="M145" i="15"/>
  <c r="S389" i="15"/>
  <c r="D20" i="8"/>
  <c r="C311" i="15"/>
  <c r="D311" i="15" s="1"/>
  <c r="S372" i="15"/>
  <c r="V228" i="15"/>
  <c r="R149" i="15"/>
  <c r="V75" i="15"/>
  <c r="R275" i="15"/>
  <c r="R233" i="15"/>
  <c r="M72" i="15"/>
  <c r="O370" i="15"/>
  <c r="S226" i="15"/>
  <c r="R329" i="15"/>
  <c r="P217" i="15"/>
  <c r="V130" i="15"/>
  <c r="S322" i="15"/>
  <c r="R273" i="15"/>
  <c r="T163" i="15"/>
  <c r="M86" i="15"/>
  <c r="C31" i="15"/>
  <c r="D31" i="15" s="1"/>
  <c r="M276" i="15"/>
  <c r="O249" i="15"/>
  <c r="S48" i="15"/>
  <c r="V172" i="15"/>
  <c r="O157" i="15"/>
  <c r="P153" i="15"/>
  <c r="C267" i="15"/>
  <c r="D267" i="15" s="1"/>
  <c r="O300" i="15"/>
  <c r="V157" i="15"/>
  <c r="C349" i="15"/>
  <c r="D349" i="15" s="1"/>
  <c r="P106" i="15"/>
  <c r="M403" i="15"/>
  <c r="C250" i="15"/>
  <c r="D250" i="15" s="1"/>
  <c r="T228" i="15"/>
  <c r="M118" i="15"/>
  <c r="P195" i="15"/>
  <c r="T48" i="15"/>
  <c r="O56" i="15"/>
  <c r="O358" i="15"/>
  <c r="M237" i="15"/>
  <c r="C54" i="15"/>
  <c r="D54" i="15" s="1"/>
  <c r="O12" i="15"/>
  <c r="P283" i="15"/>
  <c r="C389" i="15"/>
  <c r="D389" i="15" s="1"/>
  <c r="T405" i="15"/>
  <c r="M325" i="15"/>
  <c r="M124" i="15"/>
  <c r="V217" i="15"/>
  <c r="O49" i="15"/>
  <c r="S324" i="15"/>
  <c r="C211" i="15"/>
  <c r="D211" i="15" s="1"/>
  <c r="O195" i="15"/>
  <c r="M335" i="15"/>
  <c r="M260" i="15"/>
  <c r="S308" i="15"/>
  <c r="C127" i="15"/>
  <c r="D127" i="15" s="1"/>
  <c r="S200" i="15"/>
  <c r="O80" i="15"/>
  <c r="T182" i="15"/>
  <c r="M176" i="15"/>
  <c r="M70" i="15"/>
  <c r="S275" i="15"/>
  <c r="S92" i="15"/>
  <c r="V317" i="15"/>
  <c r="R87" i="15"/>
  <c r="C96" i="15"/>
  <c r="D96" i="15" s="1"/>
  <c r="M372" i="15"/>
  <c r="R276" i="15"/>
  <c r="C92" i="15"/>
  <c r="D92" i="15" s="1"/>
  <c r="R194" i="15"/>
  <c r="O326" i="15"/>
  <c r="C384" i="15"/>
  <c r="D384" i="15" s="1"/>
  <c r="S236" i="15"/>
  <c r="P32" i="15"/>
  <c r="R392" i="15"/>
  <c r="C93" i="15"/>
  <c r="D93" i="15" s="1"/>
  <c r="R219" i="15"/>
  <c r="T399" i="15"/>
  <c r="S401" i="15"/>
  <c r="O389" i="15"/>
  <c r="T213" i="15"/>
  <c r="V400" i="15"/>
  <c r="T169" i="15"/>
  <c r="C87" i="15"/>
  <c r="D87" i="15" s="1"/>
  <c r="C81" i="15"/>
  <c r="D81" i="15" s="1"/>
  <c r="R152" i="15"/>
  <c r="C204" i="15"/>
  <c r="D204" i="15" s="1"/>
  <c r="P65" i="15"/>
  <c r="O77" i="15"/>
  <c r="M150" i="15"/>
  <c r="C201" i="15"/>
  <c r="D201" i="15" s="1"/>
  <c r="R328" i="15"/>
  <c r="T125" i="15"/>
  <c r="T73" i="15"/>
  <c r="P19" i="15"/>
  <c r="M216" i="15"/>
  <c r="V53" i="15"/>
  <c r="S387" i="15"/>
  <c r="V59" i="15"/>
  <c r="M97" i="15"/>
  <c r="T102" i="15"/>
  <c r="S121" i="15"/>
  <c r="T224" i="15"/>
  <c r="C143" i="15"/>
  <c r="D143" i="15" s="1"/>
  <c r="O140" i="15"/>
  <c r="C283" i="15"/>
  <c r="D283" i="15" s="1"/>
  <c r="C346" i="15"/>
  <c r="D346" i="15" s="1"/>
  <c r="C261" i="15"/>
  <c r="D261" i="15" s="1"/>
  <c r="R78" i="15"/>
  <c r="M151" i="15"/>
  <c r="P82" i="15"/>
  <c r="V369" i="15"/>
  <c r="O402" i="15"/>
  <c r="S405" i="15"/>
  <c r="T142" i="15"/>
  <c r="C98" i="15"/>
  <c r="D98" i="15" s="1"/>
  <c r="P56" i="15"/>
  <c r="V133" i="15"/>
  <c r="S113" i="15"/>
  <c r="C193" i="15"/>
  <c r="D193" i="15" s="1"/>
  <c r="S313" i="15"/>
  <c r="O330" i="15"/>
  <c r="S376" i="15"/>
  <c r="O296" i="15"/>
  <c r="P137" i="15"/>
  <c r="O82" i="15"/>
  <c r="V291" i="15"/>
  <c r="O65" i="15"/>
  <c r="P201" i="15"/>
  <c r="O96" i="15"/>
  <c r="R154" i="15"/>
  <c r="R168" i="15"/>
  <c r="V192" i="15"/>
  <c r="M388" i="15"/>
  <c r="P57" i="15"/>
  <c r="T220" i="15"/>
  <c r="T40" i="15"/>
  <c r="S238" i="15"/>
  <c r="O277" i="15"/>
  <c r="V231" i="15"/>
  <c r="M205" i="15"/>
  <c r="S214" i="15"/>
  <c r="P364" i="15"/>
  <c r="S384" i="15"/>
  <c r="T386" i="15"/>
  <c r="S344" i="15"/>
  <c r="M353" i="15"/>
  <c r="T77" i="15"/>
  <c r="T121" i="15"/>
  <c r="S178" i="15"/>
  <c r="V87" i="15"/>
  <c r="S390" i="15"/>
  <c r="O147" i="15"/>
  <c r="R379" i="15"/>
  <c r="S386" i="15"/>
  <c r="R119" i="15"/>
  <c r="O53" i="15"/>
  <c r="M94" i="15"/>
  <c r="O42" i="15"/>
  <c r="M221" i="15"/>
  <c r="V174" i="15"/>
  <c r="T170" i="15"/>
  <c r="M334" i="15"/>
  <c r="P178" i="15"/>
  <c r="S334" i="15"/>
  <c r="P294" i="15"/>
  <c r="R297" i="15"/>
  <c r="R283" i="15"/>
  <c r="R321" i="15"/>
  <c r="S54" i="15"/>
  <c r="P31" i="15"/>
  <c r="T42" i="15"/>
  <c r="T357" i="15"/>
  <c r="O159" i="15"/>
  <c r="P309" i="15"/>
  <c r="O210" i="15"/>
  <c r="C38" i="15"/>
  <c r="D38" i="15" s="1"/>
  <c r="V302" i="15"/>
  <c r="R133" i="15"/>
  <c r="C331" i="15"/>
  <c r="D331" i="15" s="1"/>
  <c r="T72" i="15"/>
  <c r="V69" i="15"/>
  <c r="S78" i="15"/>
  <c r="V323" i="15"/>
  <c r="S212" i="15"/>
  <c r="C161" i="15"/>
  <c r="D161" i="15" s="1"/>
  <c r="T22" i="15"/>
  <c r="C381" i="15"/>
  <c r="D381" i="15" s="1"/>
  <c r="O268" i="15"/>
  <c r="C268" i="15"/>
  <c r="D268" i="15" s="1"/>
  <c r="O272" i="15"/>
  <c r="P319" i="15"/>
  <c r="T285" i="15"/>
  <c r="R222" i="15"/>
  <c r="P183" i="15"/>
  <c r="S312" i="15"/>
  <c r="P264" i="15"/>
  <c r="O193" i="15"/>
  <c r="S120" i="15"/>
  <c r="T31" i="15"/>
  <c r="O262" i="15"/>
  <c r="C36" i="15"/>
  <c r="D36" i="15" s="1"/>
  <c r="R348" i="15"/>
  <c r="S342" i="15"/>
  <c r="P321" i="15"/>
  <c r="C403" i="15"/>
  <c r="D403" i="15" s="1"/>
  <c r="O213" i="15"/>
  <c r="M116" i="15"/>
  <c r="T51" i="15"/>
  <c r="S192" i="15"/>
  <c r="R322" i="15"/>
  <c r="M102" i="15"/>
  <c r="S37" i="15"/>
  <c r="V397" i="15"/>
  <c r="C105" i="15"/>
  <c r="D105" i="15" s="1"/>
  <c r="T162" i="15"/>
  <c r="R272" i="15"/>
  <c r="C223" i="15"/>
  <c r="D223" i="15" s="1"/>
  <c r="V240" i="15"/>
  <c r="V186" i="15"/>
  <c r="V308" i="15"/>
  <c r="M290" i="15"/>
  <c r="T118" i="15"/>
  <c r="O403" i="15"/>
  <c r="T172" i="15"/>
  <c r="M367" i="15"/>
  <c r="V147" i="15"/>
  <c r="M180" i="15"/>
  <c r="M244" i="15"/>
  <c r="R373" i="15"/>
  <c r="T352" i="15"/>
  <c r="O79" i="15"/>
  <c r="P164" i="15"/>
  <c r="M376" i="15"/>
  <c r="M52" i="15"/>
  <c r="V128" i="15"/>
  <c r="S380" i="15"/>
  <c r="R9" i="15"/>
  <c r="R408" i="15"/>
  <c r="C382" i="15"/>
  <c r="D382" i="15" s="1"/>
  <c r="P20" i="15"/>
  <c r="T232" i="15"/>
  <c r="P289" i="15"/>
  <c r="T152" i="15"/>
  <c r="T130" i="15"/>
  <c r="R137" i="15"/>
  <c r="R34" i="15"/>
  <c r="P123" i="15"/>
  <c r="T295" i="15"/>
  <c r="S160" i="15"/>
  <c r="R174" i="15"/>
  <c r="O356" i="15"/>
  <c r="O304" i="15"/>
  <c r="O122" i="15"/>
  <c r="V405" i="15"/>
  <c r="P373" i="15"/>
  <c r="S154" i="15"/>
  <c r="M123" i="15"/>
  <c r="T155" i="15"/>
  <c r="V156" i="15"/>
  <c r="S174" i="15"/>
  <c r="R307" i="15"/>
  <c r="M5" i="15"/>
  <c r="R281" i="15"/>
  <c r="R212" i="15"/>
  <c r="P310" i="15"/>
  <c r="V124" i="15"/>
  <c r="M6" i="15"/>
  <c r="O119" i="15"/>
  <c r="C195" i="15"/>
  <c r="D195" i="15" s="1"/>
  <c r="T167" i="15"/>
  <c r="S369" i="15"/>
  <c r="R13" i="15"/>
  <c r="M91" i="15"/>
  <c r="S143" i="15"/>
  <c r="V100" i="15"/>
  <c r="V84" i="15"/>
  <c r="V145" i="15"/>
  <c r="V399" i="15"/>
  <c r="V220" i="15"/>
  <c r="S293" i="15"/>
  <c r="T34" i="15"/>
  <c r="T14" i="15"/>
  <c r="C6" i="15"/>
  <c r="D6" i="15" s="1"/>
  <c r="M301" i="15"/>
  <c r="T193" i="15"/>
  <c r="O379" i="15"/>
  <c r="T214" i="15"/>
  <c r="R319" i="15"/>
  <c r="O248" i="15"/>
  <c r="T134" i="15"/>
  <c r="M65" i="15"/>
  <c r="P115" i="15"/>
  <c r="O291" i="15"/>
  <c r="T370" i="15"/>
  <c r="V392" i="15"/>
  <c r="T212" i="15"/>
  <c r="C77" i="15"/>
  <c r="D77" i="15" s="1"/>
  <c r="R52" i="15"/>
  <c r="O45" i="15"/>
  <c r="M268" i="15"/>
  <c r="M224" i="15"/>
  <c r="C184" i="15"/>
  <c r="D184" i="15" s="1"/>
  <c r="M350" i="15"/>
  <c r="O176" i="15"/>
  <c r="P359" i="15"/>
  <c r="O237" i="15"/>
  <c r="T410" i="15"/>
  <c r="V42" i="15"/>
  <c r="S81" i="15"/>
  <c r="R215" i="15"/>
  <c r="R299" i="15"/>
  <c r="O59" i="15"/>
  <c r="T179" i="15"/>
  <c r="R118" i="15"/>
  <c r="V169" i="15"/>
  <c r="R338" i="15"/>
  <c r="S320" i="15"/>
  <c r="O328" i="15"/>
  <c r="M307" i="15"/>
  <c r="M203" i="15"/>
  <c r="S77" i="15"/>
  <c r="T277" i="15"/>
  <c r="M318" i="15"/>
  <c r="R190" i="15"/>
  <c r="M138" i="15"/>
  <c r="M213" i="15"/>
  <c r="M186" i="15"/>
  <c r="C78" i="15"/>
  <c r="D78" i="15" s="1"/>
  <c r="T297" i="15"/>
  <c r="O50" i="15"/>
  <c r="V166" i="15"/>
  <c r="R136" i="15"/>
  <c r="O357" i="15"/>
  <c r="P361" i="15"/>
  <c r="M133" i="15"/>
  <c r="S396" i="15"/>
  <c r="T258" i="15"/>
  <c r="S285" i="15"/>
  <c r="T110" i="15"/>
  <c r="O33" i="15"/>
  <c r="R46" i="15"/>
  <c r="S399" i="15"/>
  <c r="O124" i="15"/>
  <c r="S276" i="15"/>
  <c r="P206" i="15"/>
  <c r="O187" i="15"/>
  <c r="O174" i="15"/>
  <c r="V26" i="15"/>
  <c r="O301" i="15"/>
  <c r="M399" i="15"/>
  <c r="R198" i="15"/>
  <c r="S184" i="15"/>
  <c r="C135" i="15"/>
  <c r="D135" i="15" s="1"/>
  <c r="P110" i="15"/>
  <c r="T371" i="15"/>
  <c r="T52" i="15"/>
  <c r="V272" i="15"/>
  <c r="M217" i="15"/>
  <c r="C329" i="15"/>
  <c r="D329" i="15" s="1"/>
  <c r="S375" i="15"/>
  <c r="S258" i="15"/>
  <c r="C304" i="15"/>
  <c r="D304" i="15" s="1"/>
  <c r="P150" i="15"/>
  <c r="S85" i="15"/>
  <c r="P344" i="15"/>
  <c r="C354" i="15"/>
  <c r="D354" i="15" s="1"/>
  <c r="O287" i="15"/>
  <c r="M397" i="15"/>
  <c r="O28" i="15"/>
  <c r="C194" i="15"/>
  <c r="D194" i="15" s="1"/>
  <c r="T119" i="15"/>
  <c r="V171" i="15"/>
  <c r="R139" i="15"/>
  <c r="M103" i="15"/>
  <c r="V347" i="15"/>
  <c r="V348" i="15"/>
  <c r="M339" i="15"/>
  <c r="P239" i="15"/>
  <c r="O171" i="15"/>
  <c r="R284" i="15"/>
  <c r="P34" i="15"/>
  <c r="S124" i="15"/>
  <c r="T353" i="15"/>
  <c r="M14" i="15"/>
  <c r="P13" i="15"/>
  <c r="P363" i="15"/>
  <c r="T82" i="15"/>
  <c r="R100" i="15"/>
  <c r="P53" i="15"/>
  <c r="V43" i="15"/>
  <c r="M263" i="15"/>
  <c r="T235" i="15"/>
  <c r="R183" i="15"/>
  <c r="S68" i="15"/>
  <c r="T406" i="15"/>
  <c r="T330" i="15"/>
  <c r="T166" i="15"/>
  <c r="O185" i="15"/>
  <c r="M3" i="15"/>
  <c r="T207" i="15"/>
  <c r="C76" i="15"/>
  <c r="D76" i="15" s="1"/>
  <c r="M355" i="15"/>
  <c r="C380" i="15"/>
  <c r="D380" i="15" s="1"/>
  <c r="R114" i="15"/>
  <c r="P109" i="15"/>
  <c r="V229" i="15"/>
  <c r="O172" i="15"/>
  <c r="T16" i="15"/>
  <c r="C379" i="15"/>
  <c r="D379" i="15" s="1"/>
  <c r="R176" i="15"/>
  <c r="C287" i="15"/>
  <c r="D287" i="15" s="1"/>
  <c r="P235" i="15"/>
  <c r="S147" i="15"/>
  <c r="O207" i="15"/>
  <c r="V277" i="15"/>
  <c r="S290" i="15"/>
  <c r="V282" i="15"/>
  <c r="R35" i="15"/>
  <c r="S19" i="15"/>
  <c r="M343" i="15"/>
  <c r="M158" i="15"/>
  <c r="V146" i="15"/>
  <c r="P208" i="15"/>
  <c r="T248" i="15"/>
  <c r="R125" i="15"/>
  <c r="M293" i="15"/>
  <c r="S86" i="15"/>
  <c r="P170" i="15"/>
  <c r="M209" i="15"/>
  <c r="M76" i="15"/>
  <c r="T188" i="15"/>
  <c r="P18" i="15"/>
  <c r="S250" i="15"/>
  <c r="V162" i="15"/>
  <c r="C207" i="15"/>
  <c r="D207" i="15" s="1"/>
  <c r="C376" i="15"/>
  <c r="D376" i="15" s="1"/>
  <c r="T145" i="15"/>
  <c r="O107" i="15"/>
  <c r="C203" i="15"/>
  <c r="D203" i="15" s="1"/>
  <c r="O388" i="15"/>
  <c r="R8" i="15"/>
  <c r="P287" i="15"/>
  <c r="C249" i="15"/>
  <c r="D249" i="15" s="1"/>
  <c r="R158" i="15"/>
  <c r="M292" i="15"/>
  <c r="M83" i="15"/>
  <c r="P317" i="15"/>
  <c r="S3" i="15"/>
  <c r="P184" i="15"/>
  <c r="R268" i="15"/>
  <c r="S195" i="15"/>
  <c r="C5" i="15"/>
  <c r="D5" i="15" s="1"/>
  <c r="S330" i="15"/>
  <c r="S69" i="15"/>
  <c r="S47" i="15"/>
  <c r="C278" i="15"/>
  <c r="D278" i="15" s="1"/>
  <c r="V394" i="15"/>
  <c r="T312" i="15"/>
  <c r="T337" i="15"/>
  <c r="O160" i="15"/>
  <c r="S162" i="15"/>
  <c r="T128" i="15"/>
  <c r="O133" i="15"/>
  <c r="P187" i="15"/>
  <c r="O231" i="15"/>
  <c r="V307" i="15"/>
  <c r="P405" i="15"/>
  <c r="T146" i="15"/>
  <c r="P145" i="15"/>
  <c r="V199" i="15"/>
  <c r="V183" i="15"/>
  <c r="R339" i="15"/>
  <c r="V391" i="15"/>
  <c r="P353" i="15"/>
  <c r="P392" i="15"/>
  <c r="P302" i="15"/>
  <c r="R313" i="15"/>
  <c r="M401" i="15"/>
  <c r="S283" i="15"/>
  <c r="M265" i="15"/>
  <c r="M314" i="15"/>
  <c r="S14" i="15"/>
  <c r="T7" i="15"/>
  <c r="V93" i="15"/>
  <c r="V200" i="15"/>
  <c r="V303" i="15"/>
  <c r="T127" i="15"/>
  <c r="M219" i="15"/>
  <c r="P394" i="15"/>
  <c r="V46" i="15"/>
  <c r="M405" i="15"/>
  <c r="O98" i="15"/>
  <c r="V38" i="15"/>
  <c r="T407" i="15"/>
  <c r="T210" i="15"/>
  <c r="O92" i="15"/>
  <c r="M328" i="15"/>
  <c r="T326" i="15"/>
  <c r="R381" i="15"/>
  <c r="M51" i="15"/>
  <c r="C254" i="15"/>
  <c r="D254" i="15" s="1"/>
  <c r="M364" i="15"/>
  <c r="R251" i="15"/>
  <c r="C111" i="15"/>
  <c r="D111" i="15" s="1"/>
  <c r="R257" i="15"/>
  <c r="O384" i="15"/>
  <c r="P86" i="15"/>
  <c r="M231" i="15"/>
  <c r="P188" i="15"/>
  <c r="C219" i="15"/>
  <c r="D219" i="15" s="1"/>
  <c r="T397" i="15"/>
  <c r="O125" i="15"/>
  <c r="P156" i="15"/>
  <c r="R65" i="15"/>
  <c r="S268" i="15"/>
  <c r="O292" i="15"/>
  <c r="C236" i="15"/>
  <c r="D236" i="15" s="1"/>
  <c r="T187" i="15"/>
  <c r="T171" i="15"/>
  <c r="T265" i="15"/>
  <c r="C247" i="15"/>
  <c r="D247" i="15" s="1"/>
  <c r="P396" i="15"/>
  <c r="C289" i="15"/>
  <c r="D289" i="15" s="1"/>
  <c r="T111" i="15"/>
  <c r="C15" i="15"/>
  <c r="D15" i="15" s="1"/>
  <c r="V305" i="15"/>
  <c r="S365" i="15"/>
  <c r="S183" i="15"/>
  <c r="T329" i="15"/>
  <c r="C82" i="15"/>
  <c r="D82" i="15" s="1"/>
  <c r="C243" i="15"/>
  <c r="D243" i="15" s="1"/>
  <c r="P161" i="15"/>
  <c r="O27" i="15"/>
  <c r="P378" i="15"/>
  <c r="M169" i="15"/>
  <c r="T69" i="15"/>
  <c r="S254" i="15"/>
  <c r="R141" i="15"/>
  <c r="O235" i="15"/>
  <c r="P158" i="15"/>
  <c r="S270" i="15"/>
  <c r="R290" i="15"/>
  <c r="R41" i="15"/>
  <c r="O363" i="15"/>
  <c r="C95" i="15"/>
  <c r="D95" i="15" s="1"/>
  <c r="V298" i="15"/>
  <c r="V5" i="15"/>
  <c r="S179" i="15"/>
  <c r="P29" i="15"/>
  <c r="V292" i="15"/>
  <c r="P372" i="15"/>
  <c r="R161" i="15"/>
  <c r="M119" i="15"/>
  <c r="O342" i="15"/>
  <c r="M348" i="15"/>
  <c r="C208" i="15"/>
  <c r="D208" i="15" s="1"/>
  <c r="R153" i="15"/>
  <c r="T314" i="15"/>
  <c r="S89" i="15"/>
  <c r="R43" i="15"/>
  <c r="R342" i="15"/>
  <c r="V89" i="15"/>
  <c r="T103" i="15"/>
  <c r="T205" i="15"/>
  <c r="S337" i="15"/>
  <c r="C234" i="15"/>
  <c r="D234" i="15" s="1"/>
  <c r="P214" i="15"/>
  <c r="C192" i="15"/>
  <c r="D192" i="15" s="1"/>
  <c r="O93" i="15"/>
  <c r="T6" i="15"/>
  <c r="R143" i="15"/>
  <c r="O105" i="15"/>
  <c r="M247" i="15"/>
  <c r="S240" i="15"/>
  <c r="O87" i="15"/>
  <c r="S148" i="15"/>
  <c r="C230" i="15"/>
  <c r="D230" i="15" s="1"/>
  <c r="R84" i="15"/>
  <c r="R108" i="15"/>
  <c r="P345" i="15"/>
  <c r="R227" i="15"/>
  <c r="P87" i="15"/>
  <c r="C62" i="15"/>
  <c r="D62" i="15" s="1"/>
  <c r="M160" i="15"/>
  <c r="T356" i="15"/>
  <c r="V56" i="15"/>
  <c r="V259" i="15"/>
  <c r="C85" i="15"/>
  <c r="D85" i="15" s="1"/>
  <c r="R409" i="15"/>
  <c r="R265" i="15"/>
  <c r="O319" i="15"/>
  <c r="S44" i="15"/>
  <c r="P55" i="15"/>
  <c r="C242" i="15"/>
  <c r="D242" i="15" s="1"/>
  <c r="T109" i="15"/>
  <c r="R205" i="15"/>
  <c r="R50" i="15"/>
  <c r="S119" i="15"/>
  <c r="V115" i="15"/>
  <c r="O270" i="15"/>
  <c r="V30" i="15"/>
  <c r="O34" i="15"/>
  <c r="T197" i="15"/>
  <c r="V254" i="15"/>
  <c r="V236" i="15"/>
  <c r="C373" i="15"/>
  <c r="D373" i="15" s="1"/>
  <c r="O341" i="15"/>
  <c r="T99" i="15"/>
  <c r="T32" i="15"/>
  <c r="S217" i="15"/>
  <c r="O73" i="15"/>
  <c r="C183" i="15"/>
  <c r="D183" i="15" s="1"/>
  <c r="M311" i="15"/>
  <c r="O386" i="15"/>
  <c r="M43" i="15"/>
  <c r="T53" i="15"/>
  <c r="V214" i="15"/>
  <c r="P219" i="15"/>
  <c r="M81" i="15"/>
  <c r="T305" i="15"/>
  <c r="P230" i="15"/>
  <c r="P213" i="15"/>
  <c r="R30" i="15"/>
  <c r="R172" i="15"/>
  <c r="R248" i="15"/>
  <c r="S393" i="15"/>
  <c r="R36" i="15"/>
  <c r="T355" i="15"/>
  <c r="S159" i="15"/>
  <c r="T261" i="15"/>
  <c r="M327" i="15"/>
  <c r="P118" i="15"/>
  <c r="V85" i="15"/>
  <c r="T291" i="15"/>
  <c r="R334" i="15"/>
  <c r="C392" i="15"/>
  <c r="D392" i="15" s="1"/>
  <c r="R134" i="15"/>
  <c r="R11" i="15"/>
  <c r="S123" i="15"/>
  <c r="V341" i="15"/>
  <c r="P348" i="15"/>
  <c r="M223" i="15"/>
  <c r="S95" i="15"/>
  <c r="R384" i="15"/>
  <c r="S139" i="15"/>
  <c r="R242" i="15"/>
  <c r="R202" i="15"/>
  <c r="C55" i="15"/>
  <c r="D55" i="15" s="1"/>
  <c r="R374" i="15"/>
  <c r="T174" i="15"/>
  <c r="V123" i="15"/>
  <c r="C179" i="15"/>
  <c r="D179" i="15" s="1"/>
  <c r="T280" i="15"/>
  <c r="S292" i="15"/>
  <c r="O332" i="15"/>
  <c r="M87" i="15"/>
  <c r="S341" i="15"/>
  <c r="S142" i="15"/>
  <c r="R346" i="15"/>
  <c r="S218" i="15"/>
  <c r="O191" i="15"/>
  <c r="M27" i="15"/>
  <c r="T255" i="15"/>
  <c r="P300" i="15"/>
  <c r="O36" i="15"/>
  <c r="C33" i="15"/>
  <c r="D33" i="15" s="1"/>
  <c r="C350" i="15"/>
  <c r="D350" i="15" s="1"/>
  <c r="S57" i="15"/>
  <c r="P369" i="15"/>
  <c r="R107" i="15"/>
  <c r="R389" i="15"/>
  <c r="O345" i="15"/>
  <c r="R210" i="15"/>
  <c r="S51" i="15"/>
  <c r="C385" i="15"/>
  <c r="D385" i="15" s="1"/>
  <c r="O307" i="15"/>
  <c r="V184" i="15"/>
  <c r="M149" i="15"/>
  <c r="V34" i="15"/>
  <c r="R39" i="15"/>
  <c r="S122" i="15"/>
  <c r="M402" i="15"/>
  <c r="P17" i="15"/>
  <c r="M243" i="15"/>
  <c r="R231" i="15"/>
  <c r="S105" i="15"/>
  <c r="P126" i="15"/>
  <c r="P171" i="15"/>
  <c r="V189" i="15"/>
  <c r="R121" i="15"/>
  <c r="O141" i="15"/>
  <c r="O275" i="15"/>
  <c r="T194" i="15"/>
  <c r="C306" i="15"/>
  <c r="D306" i="15" s="1"/>
  <c r="R60" i="15"/>
  <c r="R238" i="15"/>
  <c r="S149" i="15"/>
  <c r="T284" i="15"/>
  <c r="R243" i="15"/>
  <c r="C394" i="15"/>
  <c r="D394" i="15" s="1"/>
  <c r="C233" i="15"/>
  <c r="D233" i="15" s="1"/>
  <c r="T106" i="15"/>
  <c r="V13" i="15"/>
  <c r="P114" i="15"/>
  <c r="S93" i="15"/>
  <c r="V138" i="15"/>
  <c r="C286" i="15"/>
  <c r="D286" i="15" s="1"/>
  <c r="V395" i="15"/>
  <c r="C337" i="15"/>
  <c r="D337" i="15" s="1"/>
  <c r="S108" i="15"/>
  <c r="C101" i="15"/>
  <c r="D101" i="15" s="1"/>
  <c r="M380" i="15"/>
  <c r="P111" i="15"/>
  <c r="M324" i="15"/>
  <c r="R76" i="15"/>
  <c r="T385" i="15"/>
  <c r="P4" i="15"/>
  <c r="T67" i="15"/>
  <c r="O58" i="15"/>
  <c r="M404" i="15"/>
  <c r="O298" i="15"/>
  <c r="D18" i="8"/>
  <c r="R229" i="15"/>
  <c r="V382" i="15"/>
  <c r="M206" i="15"/>
  <c r="C159" i="15"/>
  <c r="D159" i="15" s="1"/>
  <c r="T120" i="15"/>
  <c r="M400" i="15"/>
  <c r="V197" i="15"/>
  <c r="T124" i="15"/>
  <c r="T41" i="15"/>
  <c r="S173" i="15"/>
  <c r="V250" i="15"/>
  <c r="P9" i="15"/>
  <c r="C109" i="15"/>
  <c r="D109" i="15" s="1"/>
  <c r="V362" i="15"/>
  <c r="M278" i="15"/>
  <c r="P341" i="15"/>
  <c r="P301" i="15"/>
  <c r="V79" i="15"/>
  <c r="R354" i="15"/>
  <c r="V191" i="15"/>
  <c r="C251" i="15"/>
  <c r="D251" i="15" s="1"/>
  <c r="C27" i="15"/>
  <c r="D27" i="15" s="1"/>
  <c r="C89" i="15"/>
  <c r="D89" i="15" s="1"/>
  <c r="R383" i="15"/>
  <c r="M396" i="15"/>
  <c r="S94" i="15"/>
  <c r="S352" i="15"/>
  <c r="V31" i="15"/>
  <c r="S249" i="15"/>
  <c r="P292" i="15"/>
  <c r="O316" i="15"/>
  <c r="V243" i="15"/>
  <c r="P33" i="15"/>
  <c r="C188" i="15"/>
  <c r="D188" i="15" s="1"/>
  <c r="O103" i="15"/>
  <c r="M22" i="15"/>
  <c r="C365" i="15"/>
  <c r="D365" i="15" s="1"/>
  <c r="S146" i="15"/>
  <c r="S24" i="15"/>
  <c r="C149" i="15"/>
  <c r="D149" i="15" s="1"/>
  <c r="T231" i="15"/>
  <c r="R369" i="15"/>
  <c r="P192" i="15"/>
  <c r="C370" i="15"/>
  <c r="D370" i="15" s="1"/>
  <c r="C64" i="15"/>
  <c r="D64" i="15" s="1"/>
  <c r="P197" i="15"/>
  <c r="C276" i="15"/>
  <c r="D276" i="15" s="1"/>
  <c r="C34" i="15"/>
  <c r="D34" i="15" s="1"/>
  <c r="P152" i="15"/>
  <c r="P144" i="15"/>
  <c r="R241" i="15"/>
  <c r="P81" i="15"/>
  <c r="R395" i="15"/>
  <c r="P338" i="15"/>
  <c r="C20" i="15"/>
  <c r="D20" i="15" s="1"/>
  <c r="V390" i="15"/>
  <c r="S247" i="15"/>
  <c r="V355" i="15"/>
  <c r="M141" i="15"/>
  <c r="M383" i="15"/>
  <c r="C265" i="15"/>
  <c r="D265" i="15" s="1"/>
  <c r="C239" i="15"/>
  <c r="D239" i="15" s="1"/>
  <c r="C355" i="15"/>
  <c r="D355" i="15" s="1"/>
  <c r="V78" i="15"/>
  <c r="T268" i="15"/>
  <c r="V354" i="15"/>
  <c r="C288" i="15"/>
  <c r="D288" i="15" s="1"/>
  <c r="P399" i="15"/>
  <c r="O286" i="15"/>
  <c r="C3" i="15"/>
  <c r="D3" i="15" s="1"/>
  <c r="P259" i="15"/>
  <c r="P295" i="15"/>
  <c r="P384" i="15"/>
  <c r="P151" i="15"/>
  <c r="M261" i="15"/>
  <c r="P290" i="15"/>
  <c r="C108" i="15"/>
  <c r="D108" i="15" s="1"/>
  <c r="C290" i="15"/>
  <c r="D290" i="15" s="1"/>
  <c r="R165" i="15"/>
  <c r="M74" i="15"/>
  <c r="M143" i="15"/>
  <c r="P238" i="15"/>
  <c r="P148" i="15"/>
  <c r="T181" i="15"/>
  <c r="C296" i="15"/>
  <c r="D296" i="15" s="1"/>
  <c r="S259" i="15"/>
  <c r="C155" i="15"/>
  <c r="D155" i="15" s="1"/>
  <c r="C210" i="15"/>
  <c r="D210" i="15" s="1"/>
  <c r="M57" i="15"/>
  <c r="T233" i="15"/>
  <c r="R234" i="15"/>
  <c r="T262" i="15"/>
  <c r="V234" i="15"/>
  <c r="S62" i="15"/>
  <c r="O323" i="15"/>
  <c r="M100" i="15"/>
  <c r="V264" i="15"/>
  <c r="C334" i="15"/>
  <c r="D334" i="15" s="1"/>
  <c r="P3" i="15"/>
  <c r="P328" i="15"/>
  <c r="V327" i="15"/>
  <c r="V375" i="15"/>
  <c r="P352" i="15"/>
  <c r="S272" i="15"/>
  <c r="V248" i="15"/>
  <c r="O68" i="15"/>
  <c r="V27" i="15"/>
  <c r="V401" i="15"/>
  <c r="S7" i="15"/>
  <c r="C61" i="15"/>
  <c r="D61" i="15" s="1"/>
  <c r="M120" i="15"/>
  <c r="T296" i="15"/>
  <c r="R160" i="15"/>
  <c r="T319" i="15"/>
  <c r="C226" i="15"/>
  <c r="D226" i="15" s="1"/>
  <c r="P362" i="15"/>
  <c r="T380" i="15"/>
  <c r="M38" i="15"/>
  <c r="R117" i="15"/>
  <c r="T113" i="15"/>
  <c r="O271" i="15"/>
  <c r="S116" i="15"/>
  <c r="P204" i="15"/>
  <c r="V278" i="15"/>
  <c r="R375" i="15"/>
  <c r="C209" i="15"/>
  <c r="D209" i="15" s="1"/>
  <c r="V196" i="15"/>
  <c r="O283" i="15"/>
  <c r="S133" i="15"/>
  <c r="V104" i="15"/>
  <c r="R180" i="15"/>
  <c r="P277" i="15"/>
  <c r="V149" i="15"/>
  <c r="T208" i="15"/>
  <c r="V24" i="15"/>
  <c r="P116" i="15"/>
  <c r="O197" i="15"/>
  <c r="T358" i="15"/>
  <c r="T153" i="15"/>
  <c r="R55" i="15"/>
  <c r="R324" i="15"/>
  <c r="M375" i="15"/>
  <c r="P52" i="15"/>
  <c r="C202" i="15"/>
  <c r="D202" i="15" s="1"/>
  <c r="T168" i="15"/>
  <c r="V283" i="15"/>
  <c r="T4" i="15"/>
  <c r="O8" i="15"/>
  <c r="C342" i="15"/>
  <c r="D342" i="15" s="1"/>
  <c r="V274" i="15"/>
  <c r="O154" i="15"/>
  <c r="M279" i="15"/>
  <c r="P260" i="15"/>
  <c r="O315" i="15"/>
  <c r="R402" i="15"/>
  <c r="R387" i="15"/>
  <c r="C228" i="15"/>
  <c r="D228" i="15" s="1"/>
  <c r="S210" i="15"/>
  <c r="M177" i="15"/>
  <c r="T209" i="15"/>
  <c r="C49" i="15"/>
  <c r="D49" i="15" s="1"/>
  <c r="C66" i="15"/>
  <c r="D66" i="15" s="1"/>
  <c r="V185" i="15"/>
  <c r="V301" i="15"/>
  <c r="C364" i="15"/>
  <c r="D364" i="15" s="1"/>
  <c r="V6" i="15"/>
  <c r="V380" i="15"/>
  <c r="O3" i="15"/>
  <c r="O251" i="15"/>
  <c r="P23" i="15"/>
  <c r="V198" i="15"/>
  <c r="P112" i="15"/>
  <c r="S157" i="15"/>
  <c r="S246" i="15"/>
  <c r="T176" i="15"/>
  <c r="V356" i="15"/>
  <c r="C40" i="15"/>
  <c r="D40" i="15" s="1"/>
  <c r="C122" i="15"/>
  <c r="D122" i="15" s="1"/>
  <c r="C217" i="15"/>
  <c r="D217" i="15" s="1"/>
  <c r="C199" i="15"/>
  <c r="D199" i="15" s="1"/>
  <c r="V267" i="15"/>
  <c r="R178" i="15"/>
  <c r="C339" i="15"/>
  <c r="D339" i="15" s="1"/>
  <c r="T360" i="15"/>
  <c r="M128" i="15"/>
  <c r="O365" i="15"/>
  <c r="T381" i="15"/>
  <c r="T325" i="15"/>
  <c r="C275" i="15"/>
  <c r="D275" i="15" s="1"/>
  <c r="R367" i="15"/>
  <c r="O175" i="15"/>
  <c r="M42" i="15"/>
  <c r="S262" i="15"/>
  <c r="S168" i="15"/>
  <c r="T333" i="15"/>
  <c r="C309" i="15"/>
  <c r="D309" i="15" s="1"/>
  <c r="T237" i="15"/>
  <c r="O205" i="15"/>
  <c r="M395" i="15"/>
  <c r="C26" i="15"/>
  <c r="D26" i="15" s="1"/>
  <c r="R256" i="15"/>
  <c r="T373" i="15"/>
  <c r="O318" i="15"/>
  <c r="R47" i="15"/>
  <c r="P38" i="15"/>
  <c r="O17" i="15"/>
  <c r="M146" i="15"/>
  <c r="P108" i="15"/>
  <c r="M127" i="15"/>
  <c r="T114" i="15"/>
  <c r="R259" i="15"/>
  <c r="T117" i="15"/>
  <c r="S22" i="15"/>
  <c r="M297" i="15"/>
  <c r="C4" i="15"/>
  <c r="D4" i="15" s="1"/>
  <c r="O167" i="15"/>
  <c r="V256" i="15"/>
  <c r="P80" i="15"/>
  <c r="T387" i="15"/>
  <c r="O255" i="15"/>
  <c r="V131" i="15"/>
  <c r="P380" i="15"/>
  <c r="P326" i="15"/>
  <c r="C11" i="15"/>
  <c r="D11" i="15" s="1"/>
  <c r="O198" i="15"/>
  <c r="R403" i="15"/>
  <c r="O400" i="15"/>
  <c r="R254" i="15"/>
  <c r="S306" i="15"/>
  <c r="P167" i="15"/>
  <c r="V16" i="15"/>
  <c r="R203" i="15"/>
  <c r="V212" i="15"/>
  <c r="V388" i="15"/>
  <c r="O57" i="15"/>
  <c r="V148" i="15"/>
  <c r="R73" i="15"/>
  <c r="M37" i="15"/>
  <c r="O61" i="15"/>
  <c r="O30" i="15"/>
  <c r="P51" i="15"/>
  <c r="C353" i="15"/>
  <c r="D353" i="15" s="1"/>
  <c r="O181" i="15"/>
  <c r="M135" i="15"/>
  <c r="O202" i="15"/>
  <c r="O192" i="15"/>
  <c r="R51" i="15"/>
  <c r="T196" i="15"/>
  <c r="S221" i="15"/>
  <c r="C361" i="15"/>
  <c r="D361" i="15" s="1"/>
  <c r="S32" i="15"/>
  <c r="M155" i="15"/>
  <c r="S23" i="15"/>
  <c r="T289" i="15"/>
  <c r="T246" i="15"/>
  <c r="P99" i="15"/>
  <c r="C107" i="15"/>
  <c r="D107" i="15" s="1"/>
  <c r="S189" i="15"/>
  <c r="M298" i="15"/>
  <c r="T402" i="15"/>
  <c r="V357" i="15"/>
  <c r="P406" i="15"/>
  <c r="V163" i="15"/>
  <c r="S43" i="15"/>
  <c r="C374" i="15"/>
  <c r="D374" i="15" s="1"/>
  <c r="C264" i="15"/>
  <c r="D264" i="15" s="1"/>
  <c r="M142" i="15"/>
  <c r="R181" i="15"/>
  <c r="O64" i="15"/>
  <c r="O142" i="15"/>
  <c r="P311" i="15"/>
  <c r="C175" i="15"/>
  <c r="D175" i="15" s="1"/>
  <c r="T108" i="15"/>
  <c r="S256" i="15"/>
  <c r="S277" i="15"/>
  <c r="M88" i="15"/>
  <c r="R207" i="15"/>
  <c r="P253" i="15"/>
  <c r="S338" i="15"/>
  <c r="P385" i="15"/>
  <c r="O18" i="15"/>
  <c r="M329" i="15"/>
  <c r="O360" i="15"/>
  <c r="O91" i="15"/>
  <c r="T95" i="15"/>
  <c r="P165" i="15"/>
  <c r="O281" i="15"/>
  <c r="S76" i="15"/>
  <c r="C302" i="15"/>
  <c r="D302" i="15" s="1"/>
  <c r="T30" i="15"/>
  <c r="P272" i="15"/>
  <c r="R270" i="15"/>
  <c r="C336" i="15"/>
  <c r="D336" i="15" s="1"/>
  <c r="C56" i="15"/>
  <c r="D56" i="15" s="1"/>
  <c r="R310" i="15"/>
  <c r="V7" i="15"/>
  <c r="S181" i="15"/>
  <c r="S152" i="15"/>
  <c r="T3" i="15"/>
  <c r="C215" i="15"/>
  <c r="D215" i="15" s="1"/>
  <c r="C205" i="15"/>
  <c r="D205" i="15" s="1"/>
  <c r="C303" i="15"/>
  <c r="D303" i="15" s="1"/>
  <c r="T249" i="15"/>
  <c r="O52" i="15"/>
  <c r="S294" i="15"/>
  <c r="O201" i="15"/>
  <c r="O6" i="15"/>
  <c r="P73" i="15"/>
  <c r="T12" i="15"/>
  <c r="O331" i="15"/>
  <c r="O20" i="15"/>
  <c r="C137" i="15"/>
  <c r="D137" i="15" s="1"/>
  <c r="C369" i="15"/>
  <c r="D369" i="15" s="1"/>
  <c r="O347" i="15"/>
  <c r="P176" i="15"/>
  <c r="R362" i="15"/>
  <c r="P49" i="15"/>
  <c r="S66" i="15"/>
  <c r="V39" i="15"/>
  <c r="M40" i="15"/>
  <c r="C72" i="15"/>
  <c r="D72" i="15" s="1"/>
  <c r="M266" i="15"/>
  <c r="V140" i="15"/>
  <c r="R54" i="15"/>
  <c r="S222" i="15"/>
  <c r="R326" i="15"/>
  <c r="V360" i="15"/>
  <c r="P411" i="15"/>
  <c r="C23" i="15"/>
  <c r="D23" i="15" s="1"/>
  <c r="P275" i="15"/>
  <c r="O180" i="15"/>
  <c r="P132" i="15"/>
  <c r="M185" i="15"/>
  <c r="C274" i="15"/>
  <c r="D274" i="15" s="1"/>
  <c r="M345" i="15"/>
  <c r="P233" i="15"/>
  <c r="S360" i="15"/>
  <c r="P322" i="15"/>
  <c r="S136" i="15"/>
  <c r="T341" i="15"/>
  <c r="C21" i="15"/>
  <c r="D21" i="15" s="1"/>
  <c r="R145" i="15"/>
  <c r="T275" i="15"/>
  <c r="P262" i="15"/>
  <c r="M385" i="15"/>
  <c r="S155" i="15"/>
  <c r="O143" i="15"/>
  <c r="V41" i="15"/>
  <c r="M196" i="15"/>
  <c r="V150" i="15"/>
  <c r="M66" i="15"/>
  <c r="O405" i="15"/>
  <c r="P350" i="15"/>
  <c r="O265" i="15"/>
  <c r="V381" i="15"/>
  <c r="S12" i="15"/>
  <c r="C191" i="15"/>
  <c r="D191" i="15" s="1"/>
  <c r="S310" i="15"/>
  <c r="O83" i="15"/>
  <c r="C281" i="15"/>
  <c r="D281" i="15" s="1"/>
  <c r="D22" i="8"/>
  <c r="P329" i="15"/>
  <c r="V349" i="15"/>
  <c r="R378" i="15"/>
  <c r="R412" i="15"/>
  <c r="V161" i="15"/>
  <c r="S50" i="15"/>
  <c r="V224" i="15"/>
  <c r="C133" i="15"/>
  <c r="D133" i="15" s="1"/>
  <c r="O337" i="15"/>
  <c r="C162" i="15"/>
  <c r="D162" i="15" s="1"/>
  <c r="V225" i="15"/>
  <c r="T183" i="15"/>
  <c r="S144" i="15"/>
  <c r="R142" i="15"/>
  <c r="O306" i="15"/>
  <c r="C316" i="15"/>
  <c r="D316" i="15" s="1"/>
  <c r="V314" i="15"/>
  <c r="T383" i="15"/>
  <c r="M191" i="15"/>
  <c r="R109" i="15"/>
  <c r="C231" i="15"/>
  <c r="D231" i="15" s="1"/>
  <c r="C190" i="15"/>
  <c r="D190" i="15" s="1"/>
  <c r="T331" i="15"/>
  <c r="R296" i="15"/>
  <c r="C335" i="15"/>
  <c r="D335" i="15" s="1"/>
  <c r="S114" i="15"/>
  <c r="C146" i="15"/>
  <c r="D146" i="15" s="1"/>
  <c r="M41" i="15"/>
  <c r="V111" i="15"/>
  <c r="C222" i="15"/>
  <c r="D222" i="15" s="1"/>
  <c r="S138" i="15"/>
  <c r="P46" i="15"/>
  <c r="M154" i="15"/>
  <c r="C187" i="15"/>
  <c r="D187" i="15" s="1"/>
  <c r="R98" i="15"/>
  <c r="S111" i="15"/>
  <c r="R303" i="15"/>
  <c r="V306" i="15"/>
  <c r="M73" i="15"/>
  <c r="T219" i="15"/>
  <c r="T88" i="15"/>
  <c r="P339" i="15"/>
  <c r="O359" i="15"/>
  <c r="R309" i="15"/>
  <c r="C263" i="15"/>
  <c r="D263" i="15" s="1"/>
  <c r="S110" i="15"/>
  <c r="O152" i="15"/>
  <c r="T368" i="15"/>
  <c r="S264" i="15"/>
  <c r="S213" i="15"/>
  <c r="C104" i="15"/>
  <c r="D104" i="15" s="1"/>
  <c r="R90" i="15"/>
  <c r="T315" i="15"/>
  <c r="O51" i="15"/>
  <c r="R113" i="15"/>
  <c r="R278" i="15"/>
  <c r="R173" i="15"/>
  <c r="P28" i="15"/>
  <c r="M89" i="15"/>
  <c r="S125" i="15"/>
  <c r="C405" i="15"/>
  <c r="D405" i="15" s="1"/>
  <c r="M391" i="15"/>
  <c r="P225" i="15"/>
  <c r="C330" i="15"/>
  <c r="D330" i="15" s="1"/>
  <c r="R314" i="15"/>
  <c r="S349" i="15"/>
  <c r="R71" i="15"/>
  <c r="P265" i="15"/>
  <c r="P261" i="15"/>
  <c r="R332" i="15"/>
  <c r="R162" i="15"/>
  <c r="M320" i="15"/>
  <c r="C120" i="15"/>
  <c r="D120" i="15" s="1"/>
  <c r="M130" i="15"/>
  <c r="V68" i="15"/>
  <c r="S394" i="15"/>
  <c r="R371" i="15"/>
  <c r="C173" i="15"/>
  <c r="D173" i="15" s="1"/>
  <c r="M161" i="15"/>
  <c r="M326" i="15"/>
  <c r="M310" i="15"/>
  <c r="M240" i="15"/>
  <c r="R171" i="15"/>
  <c r="C51" i="15"/>
  <c r="D51" i="15" s="1"/>
  <c r="P269" i="15"/>
  <c r="R40" i="15"/>
  <c r="R97" i="15"/>
  <c r="P390" i="15"/>
  <c r="T346" i="15"/>
  <c r="O84" i="15"/>
  <c r="R287" i="15"/>
  <c r="P189" i="15"/>
  <c r="M273" i="15"/>
  <c r="V352" i="15"/>
  <c r="V246" i="15"/>
  <c r="M96" i="15"/>
  <c r="T93" i="15"/>
  <c r="M56" i="15"/>
  <c r="R255" i="15"/>
  <c r="T361" i="15"/>
  <c r="R352" i="15"/>
  <c r="P39" i="15"/>
  <c r="M371" i="15"/>
  <c r="R140" i="15"/>
  <c r="S29" i="15"/>
  <c r="M394" i="15"/>
  <c r="S374" i="15"/>
  <c r="O366" i="15"/>
  <c r="M195" i="15"/>
  <c r="M288" i="15"/>
  <c r="S371" i="15"/>
  <c r="O355" i="15"/>
  <c r="C235" i="15"/>
  <c r="D235" i="15" s="1"/>
  <c r="P155" i="15"/>
  <c r="R79" i="15"/>
  <c r="T348" i="15"/>
  <c r="S377" i="15"/>
  <c r="C28" i="15"/>
  <c r="D28" i="15" s="1"/>
  <c r="P94" i="15"/>
  <c r="V126" i="15"/>
  <c r="P402" i="15"/>
  <c r="M245" i="15"/>
  <c r="V11" i="15"/>
  <c r="O256" i="15"/>
  <c r="R399" i="15"/>
  <c r="O212" i="15"/>
  <c r="M7" i="15"/>
  <c r="C88" i="15"/>
  <c r="D88" i="15" s="1"/>
  <c r="R166" i="15"/>
  <c r="M340" i="15"/>
  <c r="T20" i="15"/>
  <c r="T321" i="15"/>
  <c r="V273" i="15"/>
  <c r="M379" i="15"/>
  <c r="T398" i="15"/>
  <c r="S248" i="15"/>
  <c r="M117" i="15"/>
  <c r="R130" i="15"/>
  <c r="R191" i="15"/>
  <c r="O110" i="15"/>
  <c r="O203" i="15"/>
  <c r="C252" i="15"/>
  <c r="D252" i="15" s="1"/>
  <c r="O244" i="15"/>
  <c r="P186" i="15"/>
  <c r="R53" i="15"/>
  <c r="R320" i="15"/>
  <c r="T39" i="15"/>
  <c r="V239" i="15"/>
  <c r="R159" i="15"/>
  <c r="V134" i="15"/>
  <c r="V14" i="15"/>
  <c r="O38" i="15"/>
  <c r="R72" i="15"/>
  <c r="T63" i="15"/>
  <c r="R38" i="15"/>
  <c r="O22" i="15"/>
  <c r="M393" i="15"/>
  <c r="M17" i="15"/>
  <c r="S400" i="15"/>
  <c r="V370" i="15"/>
  <c r="P316" i="15"/>
  <c r="R258" i="15"/>
  <c r="S381" i="15"/>
  <c r="C410" i="15"/>
  <c r="D410" i="15" s="1"/>
  <c r="S255" i="15"/>
  <c r="S63" i="15"/>
  <c r="M220" i="15"/>
  <c r="T388" i="15"/>
  <c r="V94" i="15"/>
  <c r="M199" i="15"/>
  <c r="T61" i="15"/>
  <c r="S109" i="15"/>
  <c r="R184" i="15"/>
  <c r="R253" i="15"/>
  <c r="M333" i="15"/>
  <c r="R15" i="15"/>
  <c r="P297" i="15"/>
  <c r="T192" i="15"/>
  <c r="O397" i="15"/>
  <c r="O232" i="15"/>
  <c r="S175" i="15"/>
  <c r="M69" i="15"/>
  <c r="O392" i="15"/>
  <c r="V110" i="15"/>
  <c r="R351" i="15"/>
  <c r="R26" i="15"/>
  <c r="T247" i="15"/>
  <c r="V142" i="15"/>
  <c r="V73" i="15"/>
  <c r="C368" i="15"/>
  <c r="D368" i="15" s="1"/>
  <c r="P293" i="15"/>
  <c r="V213" i="15"/>
  <c r="M125" i="15"/>
  <c r="C246" i="15"/>
  <c r="D246" i="15" s="1"/>
  <c r="C399" i="15"/>
  <c r="D399" i="15" s="1"/>
  <c r="P149" i="15"/>
  <c r="C270" i="15"/>
  <c r="D270" i="15" s="1"/>
  <c r="P142" i="15"/>
  <c r="C22" i="15"/>
  <c r="D22" i="15" s="1"/>
  <c r="V194" i="15"/>
  <c r="T149" i="15"/>
  <c r="M358" i="15"/>
  <c r="P234" i="15"/>
  <c r="C169" i="15"/>
  <c r="D169" i="15" s="1"/>
  <c r="C58" i="15"/>
  <c r="D58" i="15" s="1"/>
  <c r="S261" i="15"/>
  <c r="O364" i="15"/>
  <c r="M233" i="15"/>
  <c r="V237" i="15"/>
  <c r="R221" i="15"/>
  <c r="C259" i="15"/>
  <c r="D259" i="15" s="1"/>
  <c r="O313" i="15"/>
  <c r="V268" i="15"/>
  <c r="O278" i="15"/>
  <c r="T350" i="15"/>
  <c r="S318" i="15"/>
  <c r="O177" i="15"/>
  <c r="V365" i="15"/>
  <c r="V143" i="15"/>
  <c r="P236" i="15"/>
  <c r="P325" i="15"/>
  <c r="C225" i="15"/>
  <c r="D225" i="15" s="1"/>
  <c r="P266" i="15"/>
  <c r="P312" i="15"/>
  <c r="S26" i="15"/>
  <c r="C47" i="15"/>
  <c r="D47" i="15" s="1"/>
  <c r="O137" i="15"/>
  <c r="S127" i="15"/>
  <c r="P220" i="15"/>
  <c r="M31" i="15"/>
  <c r="V109" i="15"/>
  <c r="S102" i="15"/>
  <c r="V40" i="15"/>
  <c r="M229" i="15"/>
  <c r="V265" i="15"/>
  <c r="C172" i="15"/>
  <c r="D172" i="15" s="1"/>
  <c r="M162" i="15"/>
  <c r="C147" i="15"/>
  <c r="D147" i="15" s="1"/>
  <c r="M369" i="15"/>
  <c r="S82" i="15"/>
  <c r="M281" i="15"/>
  <c r="M204" i="15"/>
  <c r="M107" i="15"/>
  <c r="P276" i="15"/>
  <c r="V47" i="15"/>
  <c r="V288" i="15"/>
  <c r="S115" i="15"/>
  <c r="P209" i="15"/>
  <c r="S150" i="15"/>
  <c r="M106" i="15"/>
  <c r="M226" i="15"/>
  <c r="R199" i="15"/>
  <c r="O361" i="15"/>
  <c r="R391" i="15"/>
  <c r="S321" i="15"/>
  <c r="R196" i="15"/>
  <c r="T400" i="15"/>
  <c r="P124" i="15"/>
  <c r="S60" i="15"/>
  <c r="M159" i="15"/>
  <c r="C358" i="15"/>
  <c r="D358" i="15" s="1"/>
  <c r="S215" i="15"/>
  <c r="S280" i="15"/>
  <c r="O144" i="15"/>
  <c r="V238" i="15"/>
  <c r="O75" i="15"/>
  <c r="C371" i="15"/>
  <c r="D371" i="15" s="1"/>
  <c r="O322" i="15"/>
  <c r="C351" i="15"/>
  <c r="D351" i="15" s="1"/>
  <c r="O284" i="15"/>
  <c r="T86" i="15"/>
  <c r="P398" i="15"/>
  <c r="T374" i="15"/>
  <c r="V276" i="15"/>
  <c r="R360" i="15"/>
  <c r="P313" i="15"/>
  <c r="V37" i="15"/>
  <c r="S281" i="15"/>
  <c r="C299" i="15"/>
  <c r="D299" i="15" s="1"/>
  <c r="V9" i="15"/>
  <c r="P334" i="15"/>
  <c r="T202" i="15"/>
  <c r="O325" i="15"/>
  <c r="O368" i="15"/>
  <c r="C124" i="15"/>
  <c r="D124" i="15" s="1"/>
  <c r="P324" i="15"/>
  <c r="T359" i="15"/>
  <c r="R377" i="15"/>
  <c r="O19" i="15"/>
  <c r="M26" i="15"/>
  <c r="C17" i="15"/>
  <c r="D17" i="15" s="1"/>
  <c r="S202" i="15"/>
  <c r="R317" i="15"/>
  <c r="T79" i="15"/>
  <c r="P389" i="15"/>
  <c r="O396" i="15"/>
  <c r="M408" i="15"/>
  <c r="O311" i="15"/>
  <c r="S42" i="15"/>
  <c r="V242" i="15"/>
  <c r="P304" i="15"/>
  <c r="T18" i="15"/>
  <c r="P60" i="15"/>
  <c r="P193" i="15"/>
  <c r="P243" i="15"/>
  <c r="P351" i="15"/>
  <c r="M8" i="15"/>
  <c r="T206" i="15"/>
  <c r="T234" i="15"/>
  <c r="O398" i="15"/>
  <c r="S409" i="15"/>
  <c r="T74" i="15"/>
  <c r="S263" i="15"/>
  <c r="R386" i="15"/>
  <c r="C46" i="15"/>
  <c r="D46" i="15" s="1"/>
  <c r="C84" i="15"/>
  <c r="D84" i="15" s="1"/>
  <c r="S271" i="15"/>
  <c r="R398" i="15"/>
  <c r="T131" i="15"/>
  <c r="P163" i="15"/>
  <c r="M153" i="15"/>
  <c r="P357" i="15"/>
  <c r="T211" i="15"/>
  <c r="R280" i="15"/>
  <c r="M412" i="15"/>
  <c r="C344" i="15"/>
  <c r="D344" i="15" s="1"/>
  <c r="C148" i="15"/>
  <c r="D148" i="15" s="1"/>
  <c r="T378" i="15"/>
  <c r="O303" i="15"/>
  <c r="M175" i="15"/>
  <c r="O136" i="15"/>
  <c r="O148" i="15"/>
  <c r="O109" i="15"/>
  <c r="T320" i="15"/>
  <c r="T271" i="15"/>
  <c r="T408" i="15"/>
  <c r="R349" i="15"/>
  <c r="R102" i="15"/>
  <c r="S126" i="15"/>
  <c r="O209" i="15"/>
  <c r="S411" i="15"/>
  <c r="P146" i="15"/>
  <c r="P101" i="15"/>
  <c r="M165" i="15"/>
  <c r="R350" i="15"/>
  <c r="S235" i="15"/>
  <c r="C48" i="15"/>
  <c r="D48" i="15" s="1"/>
  <c r="C271" i="15"/>
  <c r="D271" i="15" s="1"/>
  <c r="S18" i="15"/>
  <c r="T59" i="15"/>
  <c r="S353" i="15"/>
  <c r="S325" i="15"/>
  <c r="C181" i="15"/>
  <c r="D181" i="15" s="1"/>
  <c r="R10" i="15"/>
  <c r="T98" i="15"/>
  <c r="V106" i="15"/>
  <c r="R182" i="15"/>
  <c r="V233" i="15"/>
  <c r="O305" i="15"/>
  <c r="P249" i="15"/>
  <c r="T282" i="15"/>
  <c r="O39" i="15"/>
  <c r="M208" i="15"/>
  <c r="M332" i="15"/>
  <c r="D26" i="8"/>
  <c r="M184" i="15"/>
  <c r="S36" i="15"/>
  <c r="P159" i="15"/>
  <c r="T150" i="15"/>
  <c r="C163" i="15"/>
  <c r="D163" i="15" s="1"/>
  <c r="V60" i="15"/>
  <c r="P30" i="15"/>
  <c r="T147" i="15"/>
  <c r="C16" i="15"/>
  <c r="D16" i="15" s="1"/>
  <c r="M105" i="15"/>
  <c r="T401" i="15"/>
  <c r="P346" i="15"/>
  <c r="P157" i="15"/>
  <c r="P42" i="15"/>
  <c r="V389" i="15"/>
  <c r="R368" i="15"/>
  <c r="P368" i="15"/>
  <c r="O367" i="15"/>
  <c r="R66" i="15"/>
  <c r="M78" i="15"/>
  <c r="O349" i="15"/>
  <c r="S343" i="15"/>
  <c r="T395" i="15"/>
  <c r="R224" i="15"/>
  <c r="V269" i="15"/>
  <c r="O230" i="15"/>
  <c r="C284" i="15"/>
  <c r="D284" i="15" s="1"/>
  <c r="R147" i="15"/>
  <c r="O145" i="15"/>
  <c r="C164" i="15"/>
  <c r="D164" i="15" s="1"/>
  <c r="R388" i="15"/>
  <c r="V176" i="15"/>
  <c r="M212" i="15"/>
  <c r="C153" i="15"/>
  <c r="D153" i="15" s="1"/>
  <c r="R325" i="15"/>
  <c r="C332" i="15"/>
  <c r="D332" i="15" s="1"/>
  <c r="M232" i="15"/>
  <c r="V345" i="15"/>
  <c r="P407" i="15"/>
  <c r="P412" i="15"/>
  <c r="T257" i="15"/>
  <c r="T112" i="15"/>
  <c r="T126" i="15"/>
  <c r="O128" i="15"/>
  <c r="M82" i="15"/>
  <c r="V315" i="15"/>
  <c r="P332" i="15"/>
  <c r="C117" i="15"/>
  <c r="D117" i="15" s="1"/>
  <c r="C214" i="15"/>
  <c r="D214" i="15" s="1"/>
  <c r="P131" i="15"/>
  <c r="O406" i="15"/>
  <c r="V137" i="15"/>
  <c r="O208" i="15"/>
  <c r="P135" i="15"/>
  <c r="P395" i="15"/>
  <c r="T43" i="15"/>
  <c r="V54" i="15"/>
  <c r="S309" i="15"/>
  <c r="C273" i="15"/>
  <c r="D273" i="15" s="1"/>
  <c r="M95" i="15"/>
  <c r="V91" i="15"/>
  <c r="V155" i="15"/>
  <c r="M252" i="15"/>
  <c r="V332" i="15"/>
  <c r="S336" i="15"/>
  <c r="C140" i="15"/>
  <c r="D140" i="15" s="1"/>
  <c r="S295" i="15"/>
  <c r="V255" i="15"/>
  <c r="T177" i="15"/>
  <c r="R372" i="15"/>
  <c r="C128" i="15"/>
  <c r="D128" i="15" s="1"/>
  <c r="T198" i="15"/>
  <c r="S130" i="15"/>
  <c r="T316" i="15"/>
  <c r="R343" i="15"/>
  <c r="S176" i="15"/>
  <c r="R74" i="15"/>
  <c r="P306" i="15"/>
  <c r="R82" i="15"/>
  <c r="T175" i="15"/>
  <c r="O253" i="15"/>
  <c r="T323" i="15"/>
  <c r="V205" i="15"/>
  <c r="O399" i="15"/>
  <c r="V408" i="15"/>
  <c r="C25" i="15"/>
  <c r="D25" i="15" s="1"/>
  <c r="R249" i="15"/>
  <c r="C356" i="15"/>
  <c r="D356" i="15" s="1"/>
  <c r="O274" i="15"/>
  <c r="V112" i="15"/>
  <c r="P6" i="15"/>
  <c r="R306" i="15"/>
  <c r="R211" i="15"/>
  <c r="T200" i="15"/>
  <c r="O408" i="15"/>
  <c r="S288" i="15"/>
  <c r="P16" i="15"/>
  <c r="O186" i="15"/>
  <c r="T29" i="15"/>
  <c r="S137" i="15"/>
  <c r="V279" i="15"/>
  <c r="C383" i="15"/>
  <c r="D383" i="15" s="1"/>
  <c r="V181" i="15"/>
  <c r="C409" i="15"/>
  <c r="D409" i="15" s="1"/>
  <c r="O409" i="15"/>
  <c r="V154" i="15"/>
  <c r="C388" i="15"/>
  <c r="D388" i="15" s="1"/>
  <c r="P298" i="15"/>
  <c r="M39" i="15"/>
  <c r="C129" i="15"/>
  <c r="D129" i="15" s="1"/>
  <c r="T143" i="15"/>
  <c r="M35" i="15"/>
  <c r="V344" i="15"/>
  <c r="S206" i="15"/>
  <c r="O60" i="15"/>
  <c r="O113" i="15"/>
  <c r="O189" i="15"/>
  <c r="O102" i="15"/>
  <c r="V135" i="15"/>
  <c r="V45" i="15"/>
  <c r="C345" i="15"/>
  <c r="D345" i="15" s="1"/>
  <c r="T236" i="15"/>
  <c r="O334" i="15"/>
  <c r="V245" i="15"/>
  <c r="C398" i="15"/>
  <c r="D398" i="15" s="1"/>
  <c r="S244" i="15"/>
  <c r="P27" i="15"/>
  <c r="V331" i="15"/>
  <c r="S239" i="15"/>
  <c r="R311" i="15"/>
  <c r="S284" i="15"/>
  <c r="P166" i="15"/>
  <c r="R48" i="15"/>
  <c r="O134" i="15"/>
  <c r="R64" i="15"/>
  <c r="S166" i="15"/>
  <c r="S64" i="15"/>
  <c r="P74" i="15"/>
  <c r="O23" i="15"/>
  <c r="T412" i="15"/>
  <c r="R288" i="15"/>
  <c r="V81" i="15"/>
  <c r="R246" i="15"/>
  <c r="P246" i="15"/>
  <c r="R410" i="15"/>
  <c r="P307" i="15"/>
  <c r="O390" i="15"/>
  <c r="M259" i="15"/>
  <c r="R16" i="15"/>
  <c r="C333" i="15"/>
  <c r="D333" i="15" s="1"/>
  <c r="S279" i="15"/>
  <c r="S75" i="15"/>
  <c r="P271" i="15"/>
  <c r="P232" i="15"/>
  <c r="O374" i="15"/>
  <c r="O258" i="15"/>
  <c r="O321" i="15"/>
  <c r="O170" i="15"/>
  <c r="C198" i="15"/>
  <c r="D198" i="15" s="1"/>
  <c r="O250" i="15"/>
  <c r="C53" i="15"/>
  <c r="D53" i="15" s="1"/>
  <c r="C408" i="15"/>
  <c r="D408" i="15" s="1"/>
  <c r="C229" i="15"/>
  <c r="D229" i="15" s="1"/>
  <c r="R28" i="15"/>
  <c r="V215" i="15"/>
  <c r="T46" i="15"/>
  <c r="V57" i="15"/>
  <c r="R355" i="15"/>
  <c r="V86" i="15"/>
  <c r="T27" i="15"/>
  <c r="O333" i="15"/>
  <c r="O32" i="15"/>
  <c r="T85" i="15"/>
  <c r="M131" i="15"/>
  <c r="O380" i="15"/>
  <c r="R291" i="15"/>
  <c r="O69" i="15"/>
  <c r="V10" i="15"/>
  <c r="O252" i="15"/>
  <c r="T324" i="15"/>
  <c r="P210" i="15"/>
  <c r="V290" i="15"/>
  <c r="O88" i="15"/>
  <c r="S260" i="15"/>
  <c r="R42" i="15"/>
  <c r="T139" i="15"/>
  <c r="P199" i="15"/>
  <c r="C314" i="15"/>
  <c r="D314" i="15" s="1"/>
  <c r="R364" i="15"/>
  <c r="R27" i="15"/>
  <c r="M45" i="15"/>
  <c r="R376" i="15"/>
  <c r="V210" i="15"/>
  <c r="M411" i="15"/>
  <c r="C91" i="15"/>
  <c r="D91" i="15" s="1"/>
  <c r="M193" i="15"/>
  <c r="S188" i="15"/>
  <c r="S224" i="15"/>
  <c r="S10" i="15"/>
  <c r="M172" i="15"/>
  <c r="M55" i="15"/>
  <c r="M210" i="15"/>
  <c r="V211" i="15"/>
  <c r="O196" i="15"/>
  <c r="R19" i="15"/>
  <c r="C182" i="15"/>
  <c r="D182" i="15" s="1"/>
  <c r="C75" i="15"/>
  <c r="D75" i="15" s="1"/>
  <c r="T403" i="15"/>
  <c r="T273" i="15"/>
  <c r="P45" i="15"/>
  <c r="M58" i="15"/>
  <c r="P84" i="15"/>
  <c r="V129" i="15"/>
  <c r="R138" i="15"/>
  <c r="U411" i="15" l="1" a="1"/>
  <c r="U411" i="15" s="1"/>
  <c r="Q411" i="15" a="1"/>
  <c r="Q411" i="15" s="1"/>
  <c r="N411" i="15" a="1"/>
  <c r="N411" i="15" s="1"/>
  <c r="O43" i="14" s="1"/>
  <c r="U402" i="15" a="1"/>
  <c r="U402" i="15" s="1"/>
  <c r="N402" i="15" a="1"/>
  <c r="N402" i="15" s="1"/>
  <c r="O34" i="14" s="1"/>
  <c r="Q402" i="15" a="1"/>
  <c r="Q402" i="15" s="1"/>
  <c r="Q364" i="15" a="1"/>
  <c r="Q364" i="15" s="1"/>
  <c r="N364" i="15" a="1"/>
  <c r="N364" i="15" s="1"/>
  <c r="N37" i="14" s="1"/>
  <c r="U364" i="15" a="1"/>
  <c r="U364" i="15" s="1"/>
  <c r="Q401" i="15" a="1"/>
  <c r="Q401" i="15" s="1"/>
  <c r="U401" i="15" a="1"/>
  <c r="U401" i="15" s="1"/>
  <c r="N401" i="15" a="1"/>
  <c r="N401" i="15" s="1"/>
  <c r="O33" i="14" s="1"/>
  <c r="N172" i="15" a="1"/>
  <c r="N172" i="15" s="1"/>
  <c r="J9" i="14" s="1"/>
  <c r="Q172" i="15" a="1"/>
  <c r="Q172" i="15" s="1"/>
  <c r="U172" i="15" a="1"/>
  <c r="U172" i="15" s="1"/>
  <c r="Q78" i="15" a="1"/>
  <c r="Q78" i="15" s="1"/>
  <c r="U78" i="15" a="1"/>
  <c r="U78" i="15" s="1"/>
  <c r="N78" i="15" a="1"/>
  <c r="N78" i="15" s="1"/>
  <c r="U412" i="15" a="1"/>
  <c r="U412" i="15" s="1"/>
  <c r="N412" i="15" a="1"/>
  <c r="N412" i="15" s="1"/>
  <c r="O44" i="14" s="1"/>
  <c r="Q412" i="15" a="1"/>
  <c r="Q412" i="15" s="1"/>
  <c r="U281" i="15" a="1"/>
  <c r="U281" i="15" s="1"/>
  <c r="Q281" i="15" a="1"/>
  <c r="Q281" i="15" s="1"/>
  <c r="N281" i="15" a="1"/>
  <c r="N281" i="15" s="1"/>
  <c r="L36" i="14" s="1"/>
  <c r="N125" i="15" a="1"/>
  <c r="N125" i="15" s="1"/>
  <c r="H44" i="14" s="1"/>
  <c r="U125" i="15" a="1"/>
  <c r="U125" i="15" s="1"/>
  <c r="Q125" i="15" a="1"/>
  <c r="Q125" i="15" s="1"/>
  <c r="Q393" i="15" a="1"/>
  <c r="Q393" i="15" s="1"/>
  <c r="U393" i="15" a="1"/>
  <c r="U393" i="15" s="1"/>
  <c r="N393" i="15" a="1"/>
  <c r="N393" i="15" s="1"/>
  <c r="N195" i="15" a="1"/>
  <c r="N195" i="15" s="1"/>
  <c r="J32" i="14" s="1"/>
  <c r="U195" i="15" a="1"/>
  <c r="U195" i="15" s="1"/>
  <c r="Q195" i="15" a="1"/>
  <c r="Q195" i="15" s="1"/>
  <c r="U380" i="15" a="1"/>
  <c r="U380" i="15" s="1"/>
  <c r="Q380" i="15" a="1"/>
  <c r="Q380" i="15" s="1"/>
  <c r="N380" i="15" a="1"/>
  <c r="N380" i="15" s="1"/>
  <c r="O12" i="14" s="1"/>
  <c r="Q231" i="15" a="1"/>
  <c r="Q231" i="15" s="1"/>
  <c r="U231" i="15" a="1"/>
  <c r="U231" i="15" s="1"/>
  <c r="N231" i="15" a="1"/>
  <c r="N231" i="15" s="1"/>
  <c r="K27" i="14" s="1"/>
  <c r="N335" i="15" a="1"/>
  <c r="N335" i="15" s="1"/>
  <c r="U335" i="15" a="1"/>
  <c r="U335" i="15" s="1"/>
  <c r="Q335" i="15" a="1"/>
  <c r="Q335" i="15" s="1"/>
  <c r="Q67" i="15" a="1"/>
  <c r="Q67" i="15" s="1"/>
  <c r="N67" i="15" a="1"/>
  <c r="N67" i="15" s="1"/>
  <c r="G27" i="14" s="1"/>
  <c r="U67" i="15" a="1"/>
  <c r="U67" i="15" s="1"/>
  <c r="Q284" i="15" a="1"/>
  <c r="Q284" i="15" s="1"/>
  <c r="N284" i="15" a="1"/>
  <c r="N284" i="15" s="1"/>
  <c r="L39" i="14" s="1"/>
  <c r="U284" i="15" a="1"/>
  <c r="U284" i="15" s="1"/>
  <c r="U317" i="15" a="1"/>
  <c r="U317" i="15" s="1"/>
  <c r="N317" i="15" a="1"/>
  <c r="N317" i="15" s="1"/>
  <c r="M31" i="14" s="1"/>
  <c r="Q317" i="15" a="1"/>
  <c r="Q317" i="15" s="1"/>
  <c r="N321" i="15" a="1"/>
  <c r="N321" i="15" s="1"/>
  <c r="U321" i="15" a="1"/>
  <c r="U321" i="15" s="1"/>
  <c r="Q321" i="15" a="1"/>
  <c r="Q321" i="15" s="1"/>
  <c r="Q230" i="15" a="1"/>
  <c r="Q230" i="15" s="1"/>
  <c r="N230" i="15" a="1"/>
  <c r="N230" i="15" s="1"/>
  <c r="K26" i="14" s="1"/>
  <c r="U230" i="15" a="1"/>
  <c r="U230" i="15" s="1"/>
  <c r="Q271" i="15" a="1"/>
  <c r="Q271" i="15" s="1"/>
  <c r="N271" i="15" a="1"/>
  <c r="N271" i="15" s="1"/>
  <c r="L26" i="14" s="1"/>
  <c r="U271" i="15" a="1"/>
  <c r="U271" i="15" s="1"/>
  <c r="N126" i="15" a="1"/>
  <c r="N126" i="15" s="1"/>
  <c r="U126" i="15" a="1"/>
  <c r="U126" i="15" s="1"/>
  <c r="Q126" i="15" a="1"/>
  <c r="Q126" i="15" s="1"/>
  <c r="N109" i="15" a="1"/>
  <c r="N109" i="15" s="1"/>
  <c r="H28" i="14" s="1"/>
  <c r="U109" i="15" a="1"/>
  <c r="U109" i="15" s="1"/>
  <c r="Q109" i="15" a="1"/>
  <c r="Q109" i="15" s="1"/>
  <c r="Q357" i="15" a="1"/>
  <c r="Q357" i="15" s="1"/>
  <c r="N357" i="15" a="1"/>
  <c r="N357" i="15" s="1"/>
  <c r="U357" i="15" a="1"/>
  <c r="U357" i="15" s="1"/>
  <c r="G58" i="17"/>
  <c r="G55" i="17"/>
  <c r="G57" i="17"/>
  <c r="G60" i="17"/>
  <c r="G64" i="17"/>
  <c r="N166" i="15" a="1"/>
  <c r="N166" i="15" s="1"/>
  <c r="I44" i="14" s="1"/>
  <c r="U166" i="15" a="1"/>
  <c r="U166" i="15" s="1"/>
  <c r="Q166" i="15" a="1"/>
  <c r="Q166" i="15" s="1"/>
  <c r="Q236" i="15" a="1"/>
  <c r="Q236" i="15" s="1"/>
  <c r="U236" i="15" a="1"/>
  <c r="U236" i="15" s="1"/>
  <c r="N236" i="15" a="1"/>
  <c r="N236" i="15" s="1"/>
  <c r="K32" i="14" s="1"/>
  <c r="U384" i="15" a="1"/>
  <c r="U384" i="15" s="1"/>
  <c r="Q384" i="15" a="1"/>
  <c r="Q384" i="15" s="1"/>
  <c r="N384" i="15" a="1"/>
  <c r="N384" i="15" s="1"/>
  <c r="O16" i="14" s="1"/>
  <c r="N168" i="15" a="1"/>
  <c r="N168" i="15" s="1"/>
  <c r="J5" i="14" s="1"/>
  <c r="U168" i="15" a="1"/>
  <c r="U168" i="15" s="1"/>
  <c r="Q168" i="15" a="1"/>
  <c r="Q168" i="15" s="1"/>
  <c r="Q262" i="15" a="1"/>
  <c r="Q262" i="15" s="1"/>
  <c r="N262" i="15" a="1"/>
  <c r="N262" i="15" s="1"/>
  <c r="U262" i="15" a="1"/>
  <c r="U262" i="15" s="1"/>
  <c r="Q250" i="15" a="1"/>
  <c r="Q250" i="15" s="1"/>
  <c r="U250" i="15" a="1"/>
  <c r="U250" i="15" s="1"/>
  <c r="N250" i="15" a="1"/>
  <c r="N250" i="15" s="1"/>
  <c r="L5" i="14" s="1"/>
  <c r="U112" i="15" a="1"/>
  <c r="U112" i="15" s="1"/>
  <c r="Q112" i="15" a="1"/>
  <c r="Q112" i="15" s="1"/>
  <c r="N112" i="15" a="1"/>
  <c r="N112" i="15" s="1"/>
  <c r="H31" i="14" s="1"/>
  <c r="Q234" i="15" a="1"/>
  <c r="Q234" i="15" s="1"/>
  <c r="N234" i="15" a="1"/>
  <c r="N234" i="15" s="1"/>
  <c r="U234" i="15" a="1"/>
  <c r="U234" i="15" s="1"/>
  <c r="N58" i="15" a="1"/>
  <c r="N58" i="15" s="1"/>
  <c r="G18" i="14" s="1"/>
  <c r="U58" i="15" a="1"/>
  <c r="U58" i="15" s="1"/>
  <c r="Q58" i="15" a="1"/>
  <c r="Q58" i="15" s="1"/>
  <c r="U96" i="15" a="1"/>
  <c r="U96" i="15" s="1"/>
  <c r="N96" i="15" a="1"/>
  <c r="N96" i="15" s="1"/>
  <c r="H15" i="14" s="1"/>
  <c r="Q96" i="15" a="1"/>
  <c r="Q96" i="15" s="1"/>
  <c r="N320" i="15" a="1"/>
  <c r="N320" i="15" s="1"/>
  <c r="M34" i="14" s="1"/>
  <c r="U320" i="15" a="1"/>
  <c r="U320" i="15" s="1"/>
  <c r="Q320" i="15" a="1"/>
  <c r="Q320" i="15" s="1"/>
  <c r="Q196" i="15" a="1"/>
  <c r="Q196" i="15" s="1"/>
  <c r="U196" i="15" a="1"/>
  <c r="U196" i="15" s="1"/>
  <c r="N196" i="15" a="1"/>
  <c r="N196" i="15" s="1"/>
  <c r="J33" i="14" s="1"/>
  <c r="N396" i="15" a="1"/>
  <c r="N396" i="15" s="1"/>
  <c r="O28" i="14" s="1"/>
  <c r="U396" i="15" a="1"/>
  <c r="U396" i="15" s="1"/>
  <c r="Q396" i="15" a="1"/>
  <c r="Q396" i="15" s="1"/>
  <c r="N43" i="15" a="1"/>
  <c r="N43" i="15" s="1"/>
  <c r="F44" i="14" s="1"/>
  <c r="Q43" i="15" a="1"/>
  <c r="Q43" i="15" s="1"/>
  <c r="U43" i="15" a="1"/>
  <c r="U43" i="15" s="1"/>
  <c r="U348" i="15" a="1"/>
  <c r="U348" i="15" s="1"/>
  <c r="N348" i="15" a="1"/>
  <c r="N348" i="15" s="1"/>
  <c r="N21" i="14" s="1"/>
  <c r="Q348" i="15" a="1"/>
  <c r="Q348" i="15" s="1"/>
  <c r="U3" i="15" a="1"/>
  <c r="U3" i="15" s="1"/>
  <c r="Q3" i="15" a="1"/>
  <c r="Q3" i="15" s="1"/>
  <c r="N3" i="15" a="1"/>
  <c r="N3" i="15" s="1"/>
  <c r="Q186" i="15" a="1"/>
  <c r="Q186" i="15" s="1"/>
  <c r="U186" i="15" a="1"/>
  <c r="U186" i="15" s="1"/>
  <c r="N186" i="15" a="1"/>
  <c r="N186" i="15" s="1"/>
  <c r="J23" i="14" s="1"/>
  <c r="N350" i="15" a="1"/>
  <c r="N350" i="15" s="1"/>
  <c r="N23" i="14" s="1"/>
  <c r="Q350" i="15" a="1"/>
  <c r="Q350" i="15" s="1"/>
  <c r="U350" i="15" a="1"/>
  <c r="U350" i="15" s="1"/>
  <c r="Q65" i="15" a="1"/>
  <c r="Q65" i="15" s="1"/>
  <c r="N65" i="15" a="1"/>
  <c r="N65" i="15" s="1"/>
  <c r="U65" i="15" a="1"/>
  <c r="U65" i="15" s="1"/>
  <c r="N6" i="15" a="1"/>
  <c r="N6" i="15" s="1"/>
  <c r="F7" i="14" s="1"/>
  <c r="Q6" i="15" a="1"/>
  <c r="Q6" i="15" s="1"/>
  <c r="U6" i="15" a="1"/>
  <c r="U6" i="15" s="1"/>
  <c r="N116" i="15" a="1"/>
  <c r="N116" i="15" s="1"/>
  <c r="Q116" i="15" a="1"/>
  <c r="Q116" i="15" s="1"/>
  <c r="U116" i="15" a="1"/>
  <c r="U116" i="15" s="1"/>
  <c r="N221" i="15" a="1"/>
  <c r="N221" i="15" s="1"/>
  <c r="Q221" i="15" a="1"/>
  <c r="Q221" i="15" s="1"/>
  <c r="U221" i="15" a="1"/>
  <c r="U221" i="15" s="1"/>
  <c r="N97" i="15" a="1"/>
  <c r="N97" i="15" s="1"/>
  <c r="H16" i="14" s="1"/>
  <c r="U97" i="15" a="1"/>
  <c r="U97" i="15" s="1"/>
  <c r="Q97" i="15" a="1"/>
  <c r="Q97" i="15" s="1"/>
  <c r="N237" i="15" a="1"/>
  <c r="N237" i="15" s="1"/>
  <c r="K33" i="14" s="1"/>
  <c r="Q237" i="15" a="1"/>
  <c r="Q237" i="15" s="1"/>
  <c r="U237" i="15" a="1"/>
  <c r="U237" i="15" s="1"/>
  <c r="U390" i="15" a="1"/>
  <c r="U390" i="15" s="1"/>
  <c r="Q390" i="15" a="1"/>
  <c r="Q390" i="15" s="1"/>
  <c r="G42" i="17" s="1"/>
  <c r="N390" i="15" a="1"/>
  <c r="N390" i="15" s="1"/>
  <c r="Q253" i="15" a="1"/>
  <c r="Q253" i="15" s="1"/>
  <c r="U253" i="15" a="1"/>
  <c r="U253" i="15" s="1"/>
  <c r="N253" i="15" a="1"/>
  <c r="N253" i="15" s="1"/>
  <c r="Q75" i="15" a="1"/>
  <c r="Q75" i="15" s="1"/>
  <c r="U75" i="15" a="1"/>
  <c r="U75" i="15" s="1"/>
  <c r="N75" i="15" a="1"/>
  <c r="N75" i="15" s="1"/>
  <c r="Q174" i="15" a="1"/>
  <c r="Q174" i="15" s="1"/>
  <c r="N174" i="15" a="1"/>
  <c r="N174" i="15" s="1"/>
  <c r="J11" i="14" s="1"/>
  <c r="U174" i="15" a="1"/>
  <c r="U174" i="15" s="1"/>
  <c r="Q254" i="15" a="1"/>
  <c r="Q254" i="15" s="1"/>
  <c r="U254" i="15" a="1"/>
  <c r="U254" i="15" s="1"/>
  <c r="N254" i="15" a="1"/>
  <c r="N254" i="15" s="1"/>
  <c r="L9" i="14" s="1"/>
  <c r="Q347" i="15" a="1"/>
  <c r="Q347" i="15" s="1"/>
  <c r="N347" i="15" a="1"/>
  <c r="N347" i="15" s="1"/>
  <c r="N20" i="14" s="1"/>
  <c r="U347" i="15" a="1"/>
  <c r="U347" i="15" s="1"/>
  <c r="U251" i="15" a="1"/>
  <c r="U251" i="15" s="1"/>
  <c r="N251" i="15" a="1"/>
  <c r="N251" i="15" s="1"/>
  <c r="Q251" i="15" a="1"/>
  <c r="Q251" i="15" s="1"/>
  <c r="N246" i="15" a="1"/>
  <c r="N246" i="15" s="1"/>
  <c r="K42" i="14" s="1"/>
  <c r="Q246" i="15" a="1"/>
  <c r="Q246" i="15" s="1"/>
  <c r="U246" i="15" a="1"/>
  <c r="U246" i="15" s="1"/>
  <c r="Q50" i="15" a="1"/>
  <c r="Q50" i="15" s="1"/>
  <c r="U50" i="15" a="1"/>
  <c r="U50" i="15" s="1"/>
  <c r="N50" i="15" a="1"/>
  <c r="N50" i="15" s="1"/>
  <c r="U190" i="15" a="1"/>
  <c r="U190" i="15" s="1"/>
  <c r="N190" i="15" a="1"/>
  <c r="N190" i="15" s="1"/>
  <c r="J27" i="14" s="1"/>
  <c r="Q190" i="15" a="1"/>
  <c r="Q190" i="15" s="1"/>
  <c r="Q294" i="15" a="1"/>
  <c r="Q294" i="15" s="1"/>
  <c r="U294" i="15" a="1"/>
  <c r="U294" i="15" s="1"/>
  <c r="N294" i="15" a="1"/>
  <c r="N294" i="15" s="1"/>
  <c r="Q187" i="15" a="1"/>
  <c r="Q187" i="15" s="1"/>
  <c r="U187" i="15" a="1"/>
  <c r="U187" i="15" s="1"/>
  <c r="N187" i="15" a="1"/>
  <c r="N187" i="15" s="1"/>
  <c r="J24" i="14" s="1"/>
  <c r="U360" i="15" a="1"/>
  <c r="U360" i="15" s="1"/>
  <c r="N360" i="15" a="1"/>
  <c r="N360" i="15" s="1"/>
  <c r="N33" i="14" s="1"/>
  <c r="Q360" i="15" a="1"/>
  <c r="Q360" i="15" s="1"/>
  <c r="Q365" i="15" a="1"/>
  <c r="Q365" i="15" s="1"/>
  <c r="U365" i="15" a="1"/>
  <c r="U365" i="15" s="1"/>
  <c r="N365" i="15" a="1"/>
  <c r="N365" i="15" s="1"/>
  <c r="U131" i="15" a="1"/>
  <c r="U131" i="15" s="1"/>
  <c r="N131" i="15" a="1"/>
  <c r="N131" i="15" s="1"/>
  <c r="I9" i="14" s="1"/>
  <c r="Q131" i="15" a="1"/>
  <c r="Q131" i="15" s="1"/>
  <c r="N226" i="15" a="1"/>
  <c r="N226" i="15" s="1"/>
  <c r="U226" i="15" a="1"/>
  <c r="U226" i="15" s="1"/>
  <c r="Q226" i="15" a="1"/>
  <c r="Q226" i="15" s="1"/>
  <c r="U369" i="15" a="1"/>
  <c r="U369" i="15" s="1"/>
  <c r="N369" i="15" a="1"/>
  <c r="N369" i="15" s="1"/>
  <c r="N42" i="14" s="1"/>
  <c r="Q369" i="15" a="1"/>
  <c r="Q369" i="15" s="1"/>
  <c r="U220" i="15" a="1"/>
  <c r="U220" i="15" s="1"/>
  <c r="N220" i="15" a="1"/>
  <c r="N220" i="15" s="1"/>
  <c r="K16" i="14" s="1"/>
  <c r="Q220" i="15" a="1"/>
  <c r="Q220" i="15" s="1"/>
  <c r="N89" i="15" a="1"/>
  <c r="N89" i="15" s="1"/>
  <c r="Q89" i="15" a="1"/>
  <c r="Q89" i="15" s="1"/>
  <c r="U89" i="15" a="1"/>
  <c r="U89" i="15" s="1"/>
  <c r="U88" i="15" a="1"/>
  <c r="U88" i="15" s="1"/>
  <c r="Q88" i="15" a="1"/>
  <c r="Q88" i="15" s="1"/>
  <c r="N88" i="15" a="1"/>
  <c r="N88" i="15" s="1"/>
  <c r="H7" i="14" s="1"/>
  <c r="N155" i="15" a="1"/>
  <c r="N155" i="15" s="1"/>
  <c r="I33" i="14" s="1"/>
  <c r="U155" i="15" a="1"/>
  <c r="U155" i="15" s="1"/>
  <c r="Q155" i="15" a="1"/>
  <c r="Q155" i="15" s="1"/>
  <c r="Q42" i="15" a="1"/>
  <c r="Q42" i="15" s="1"/>
  <c r="N42" i="15" a="1"/>
  <c r="N42" i="15" s="1"/>
  <c r="F43" i="14" s="1"/>
  <c r="U42" i="15" a="1"/>
  <c r="U42" i="15" s="1"/>
  <c r="U100" i="15" a="1"/>
  <c r="U100" i="15" s="1"/>
  <c r="Q100" i="15" a="1"/>
  <c r="Q100" i="15" s="1"/>
  <c r="N100" i="15" a="1"/>
  <c r="N100" i="15" s="1"/>
  <c r="H19" i="14" s="1"/>
  <c r="Q383" i="15" a="1"/>
  <c r="Q383" i="15" s="1"/>
  <c r="U383" i="15" a="1"/>
  <c r="U383" i="15" s="1"/>
  <c r="N383" i="15" a="1"/>
  <c r="N383" i="15" s="1"/>
  <c r="O15" i="14" s="1"/>
  <c r="N22" i="15" a="1"/>
  <c r="N22" i="15" s="1"/>
  <c r="F23" i="14" s="1"/>
  <c r="U22" i="15" a="1"/>
  <c r="U22" i="15" s="1"/>
  <c r="Q22" i="15" a="1"/>
  <c r="Q22" i="15" s="1"/>
  <c r="Q27" i="15" a="1"/>
  <c r="Q27" i="15" s="1"/>
  <c r="G61" i="17" s="1"/>
  <c r="N27" i="15" a="1"/>
  <c r="N27" i="15" s="1"/>
  <c r="F28" i="14" s="1"/>
  <c r="U27" i="15" a="1"/>
  <c r="U27" i="15" s="1"/>
  <c r="G62" i="17" s="1"/>
  <c r="G87" i="17"/>
  <c r="Q83" i="15" a="1"/>
  <c r="Q83" i="15" s="1"/>
  <c r="U83" i="15" a="1"/>
  <c r="U83" i="15" s="1"/>
  <c r="N83" i="15" a="1"/>
  <c r="N83" i="15" s="1"/>
  <c r="G43" i="14" s="1"/>
  <c r="U103" i="15" a="1"/>
  <c r="U103" i="15" s="1"/>
  <c r="N103" i="15" a="1"/>
  <c r="N103" i="15" s="1"/>
  <c r="Q103" i="15" a="1"/>
  <c r="Q103" i="15" s="1"/>
  <c r="N399" i="15" a="1"/>
  <c r="N399" i="15" s="1"/>
  <c r="O31" i="14" s="1"/>
  <c r="Q399" i="15" a="1"/>
  <c r="Q399" i="15" s="1"/>
  <c r="G71" i="17" s="1"/>
  <c r="U399" i="15" a="1"/>
  <c r="U399" i="15" s="1"/>
  <c r="G72" i="17" s="1"/>
  <c r="Q213" i="15" a="1"/>
  <c r="Q213" i="15" s="1"/>
  <c r="N213" i="15" a="1"/>
  <c r="N213" i="15" s="1"/>
  <c r="K9" i="14" s="1"/>
  <c r="U213" i="15" a="1"/>
  <c r="U213" i="15" s="1"/>
  <c r="Q353" i="15" a="1"/>
  <c r="Q353" i="15" s="1"/>
  <c r="U353" i="15" a="1"/>
  <c r="U353" i="15" s="1"/>
  <c r="N353" i="15" a="1"/>
  <c r="N353" i="15" s="1"/>
  <c r="N26" i="14" s="1"/>
  <c r="Q25" i="15" a="1"/>
  <c r="Q25" i="15" s="1"/>
  <c r="G53" i="17" s="1"/>
  <c r="U25" i="15" a="1"/>
  <c r="U25" i="15" s="1"/>
  <c r="N25" i="15" a="1"/>
  <c r="N25" i="15" s="1"/>
  <c r="F26" i="14" s="1"/>
  <c r="Q277" i="15" a="1"/>
  <c r="Q277" i="15" s="1"/>
  <c r="U277" i="15" a="1"/>
  <c r="U277" i="15" s="1"/>
  <c r="N277" i="15" a="1"/>
  <c r="N277" i="15" s="1"/>
  <c r="L32" i="14" s="1"/>
  <c r="N47" i="15" a="1"/>
  <c r="N47" i="15" s="1"/>
  <c r="G7" i="14" s="1"/>
  <c r="Q47" i="15" a="1"/>
  <c r="Q47" i="15" s="1"/>
  <c r="U47" i="15" a="1"/>
  <c r="U47" i="15" s="1"/>
  <c r="N222" i="15" a="1"/>
  <c r="N222" i="15" s="1"/>
  <c r="K18" i="14" s="1"/>
  <c r="Q222" i="15" a="1"/>
  <c r="Q222" i="15" s="1"/>
  <c r="U222" i="15" a="1"/>
  <c r="U222" i="15" s="1"/>
  <c r="U264" i="15" a="1"/>
  <c r="U264" i="15" s="1"/>
  <c r="Q264" i="15" a="1"/>
  <c r="Q264" i="15" s="1"/>
  <c r="N264" i="15" a="1"/>
  <c r="N264" i="15" s="1"/>
  <c r="L19" i="14" s="1"/>
  <c r="U178" i="15" a="1"/>
  <c r="U178" i="15" s="1"/>
  <c r="N178" i="15" a="1"/>
  <c r="N178" i="15" s="1"/>
  <c r="J15" i="14" s="1"/>
  <c r="Q178" i="15" a="1"/>
  <c r="Q178" i="15" s="1"/>
  <c r="Q398" i="15" a="1"/>
  <c r="Q398" i="15" s="1"/>
  <c r="G67" i="17" s="1"/>
  <c r="N398" i="15" a="1"/>
  <c r="N398" i="15" s="1"/>
  <c r="U398" i="15" a="1"/>
  <c r="U398" i="15" s="1"/>
  <c r="G68" i="17" s="1"/>
  <c r="Q10" i="15" a="1"/>
  <c r="Q10" i="15" s="1"/>
  <c r="U10" i="15" a="1"/>
  <c r="U10" i="15" s="1"/>
  <c r="N10" i="15" a="1"/>
  <c r="N10" i="15" s="1"/>
  <c r="F11" i="14" s="1"/>
  <c r="N113" i="15" a="1"/>
  <c r="N113" i="15" s="1"/>
  <c r="H32" i="14" s="1"/>
  <c r="U113" i="15" a="1"/>
  <c r="U113" i="15" s="1"/>
  <c r="Q113" i="15" a="1"/>
  <c r="Q113" i="15" s="1"/>
  <c r="Q77" i="15" a="1"/>
  <c r="Q77" i="15" s="1"/>
  <c r="N77" i="15" a="1"/>
  <c r="N77" i="15" s="1"/>
  <c r="G37" i="14" s="1"/>
  <c r="U77" i="15" a="1"/>
  <c r="U77" i="15" s="1"/>
  <c r="U362" i="15" a="1"/>
  <c r="U362" i="15" s="1"/>
  <c r="Q362" i="15" a="1"/>
  <c r="Q362" i="15" s="1"/>
  <c r="N362" i="15" a="1"/>
  <c r="N362" i="15" s="1"/>
  <c r="Q410" i="15" a="1"/>
  <c r="Q410" i="15" s="1"/>
  <c r="U410" i="15" a="1"/>
  <c r="U410" i="15" s="1"/>
  <c r="N410" i="15" a="1"/>
  <c r="N410" i="15" s="1"/>
  <c r="O42" i="14" s="1"/>
  <c r="Q286" i="15" a="1"/>
  <c r="Q286" i="15" s="1"/>
  <c r="U286" i="15" a="1"/>
  <c r="U286" i="15" s="1"/>
  <c r="N286" i="15" a="1"/>
  <c r="N286" i="15" s="1"/>
  <c r="U54" i="15" a="1"/>
  <c r="U54" i="15" s="1"/>
  <c r="N54" i="15" a="1"/>
  <c r="N54" i="15" s="1"/>
  <c r="G14" i="14" s="1"/>
  <c r="Q54" i="15" a="1"/>
  <c r="Q54" i="15" s="1"/>
  <c r="Q104" i="15" a="1"/>
  <c r="Q104" i="15" s="1"/>
  <c r="N104" i="15" a="1"/>
  <c r="N104" i="15" s="1"/>
  <c r="H23" i="14" s="1"/>
  <c r="U104" i="15" a="1"/>
  <c r="U104" i="15" s="1"/>
  <c r="N381" i="15" a="1"/>
  <c r="N381" i="15" s="1"/>
  <c r="O13" i="14" s="1"/>
  <c r="U381" i="15" a="1"/>
  <c r="U381" i="15" s="1"/>
  <c r="Q381" i="15" a="1"/>
  <c r="Q381" i="15" s="1"/>
  <c r="U48" i="15" a="1"/>
  <c r="U48" i="15" s="1"/>
  <c r="Q48" i="15" a="1"/>
  <c r="Q48" i="15" s="1"/>
  <c r="N48" i="15" a="1"/>
  <c r="N48" i="15" s="1"/>
  <c r="U308" i="15" a="1"/>
  <c r="U308" i="15" s="1"/>
  <c r="N308" i="15" a="1"/>
  <c r="N308" i="15" s="1"/>
  <c r="Q308" i="15" a="1"/>
  <c r="Q308" i="15" s="1"/>
  <c r="Q361" i="15" a="1"/>
  <c r="Q361" i="15" s="1"/>
  <c r="U361" i="15" a="1"/>
  <c r="U361" i="15" s="1"/>
  <c r="N361" i="15" a="1"/>
  <c r="N361" i="15" s="1"/>
  <c r="N34" i="14" s="1"/>
  <c r="N147" i="15" a="1"/>
  <c r="N147" i="15" s="1"/>
  <c r="Q147" i="15" a="1"/>
  <c r="Q147" i="15" s="1"/>
  <c r="U147" i="15" a="1"/>
  <c r="U147" i="15" s="1"/>
  <c r="Q163" i="15" a="1"/>
  <c r="Q163" i="15" s="1"/>
  <c r="N163" i="15" a="1"/>
  <c r="N163" i="15" s="1"/>
  <c r="U163" i="15" a="1"/>
  <c r="U163" i="15" s="1"/>
  <c r="Q235" i="15" a="1"/>
  <c r="Q235" i="15" s="1"/>
  <c r="N235" i="15" a="1"/>
  <c r="N235" i="15" s="1"/>
  <c r="K31" i="14" s="1"/>
  <c r="U235" i="15" a="1"/>
  <c r="U235" i="15" s="1"/>
  <c r="U354" i="15" a="1"/>
  <c r="U354" i="15" s="1"/>
  <c r="Q354" i="15" a="1"/>
  <c r="Q354" i="15" s="1"/>
  <c r="N354" i="15" a="1"/>
  <c r="N354" i="15" s="1"/>
  <c r="N27" i="14" s="1"/>
  <c r="U34" i="15" a="1"/>
  <c r="U34" i="15" s="1"/>
  <c r="G83" i="17" s="1"/>
  <c r="N34" i="15" a="1"/>
  <c r="N34" i="15" s="1"/>
  <c r="Q34" i="15" a="1"/>
  <c r="Q34" i="15" s="1"/>
  <c r="G82" i="17" s="1"/>
  <c r="Q106" i="15" a="1"/>
  <c r="Q106" i="15" s="1"/>
  <c r="N106" i="15" a="1"/>
  <c r="N106" i="15" s="1"/>
  <c r="U106" i="15" a="1"/>
  <c r="U106" i="15" s="1"/>
  <c r="Q358" i="15" a="1"/>
  <c r="Q358" i="15" s="1"/>
  <c r="U358" i="15" a="1"/>
  <c r="U358" i="15" s="1"/>
  <c r="N358" i="15" a="1"/>
  <c r="N358" i="15" s="1"/>
  <c r="N31" i="14" s="1"/>
  <c r="U340" i="15" a="1"/>
  <c r="U340" i="15" s="1"/>
  <c r="Q340" i="15" a="1"/>
  <c r="Q340" i="15" s="1"/>
  <c r="N340" i="15" a="1"/>
  <c r="N340" i="15" s="1"/>
  <c r="N13" i="14" s="1"/>
  <c r="U394" i="15" a="1"/>
  <c r="U394" i="15" s="1"/>
  <c r="N394" i="15" a="1"/>
  <c r="N394" i="15" s="1"/>
  <c r="O26" i="14" s="1"/>
  <c r="Q394" i="15" a="1"/>
  <c r="Q394" i="15" s="1"/>
  <c r="N240" i="15" a="1"/>
  <c r="N240" i="15" s="1"/>
  <c r="K36" i="14" s="1"/>
  <c r="U240" i="15" a="1"/>
  <c r="U240" i="15" s="1"/>
  <c r="Q240" i="15" a="1"/>
  <c r="Q240" i="15" s="1"/>
  <c r="N345" i="15" a="1"/>
  <c r="N345" i="15" s="1"/>
  <c r="N18" i="14" s="1"/>
  <c r="Q345" i="15" a="1"/>
  <c r="Q345" i="15" s="1"/>
  <c r="U345" i="15" a="1"/>
  <c r="U345" i="15" s="1"/>
  <c r="U141" i="15" a="1"/>
  <c r="U141" i="15" s="1"/>
  <c r="Q141" i="15" a="1"/>
  <c r="Q141" i="15" s="1"/>
  <c r="N141" i="15" a="1"/>
  <c r="N141" i="15" s="1"/>
  <c r="I19" i="14" s="1"/>
  <c r="Q311" i="15" a="1"/>
  <c r="Q311" i="15" s="1"/>
  <c r="N311" i="15" a="1"/>
  <c r="N311" i="15" s="1"/>
  <c r="U311" i="15" a="1"/>
  <c r="U311" i="15" s="1"/>
  <c r="Q119" i="15" a="1"/>
  <c r="Q119" i="15" s="1"/>
  <c r="U119" i="15" a="1"/>
  <c r="U119" i="15" s="1"/>
  <c r="N119" i="15" a="1"/>
  <c r="N119" i="15" s="1"/>
  <c r="Q314" i="15" a="1"/>
  <c r="Q314" i="15" s="1"/>
  <c r="U314" i="15" a="1"/>
  <c r="U314" i="15" s="1"/>
  <c r="N314" i="15" a="1"/>
  <c r="N314" i="15" s="1"/>
  <c r="M28" i="14" s="1"/>
  <c r="N292" i="15" a="1"/>
  <c r="N292" i="15" s="1"/>
  <c r="U292" i="15" a="1"/>
  <c r="U292" i="15" s="1"/>
  <c r="Q292" i="15" a="1"/>
  <c r="Q292" i="15" s="1"/>
  <c r="N158" i="15" a="1"/>
  <c r="N158" i="15" s="1"/>
  <c r="I36" i="14" s="1"/>
  <c r="Q158" i="15" a="1"/>
  <c r="Q158" i="15" s="1"/>
  <c r="U158" i="15" a="1"/>
  <c r="U158" i="15" s="1"/>
  <c r="Q138" i="15" a="1"/>
  <c r="Q138" i="15" s="1"/>
  <c r="N138" i="15" a="1"/>
  <c r="N138" i="15" s="1"/>
  <c r="I16" i="14" s="1"/>
  <c r="U138" i="15" a="1"/>
  <c r="U138" i="15" s="1"/>
  <c r="U224" i="15" a="1"/>
  <c r="U224" i="15" s="1"/>
  <c r="Q224" i="15" a="1"/>
  <c r="Q224" i="15" s="1"/>
  <c r="N224" i="15" a="1"/>
  <c r="N224" i="15" s="1"/>
  <c r="K20" i="14" s="1"/>
  <c r="U94" i="15" a="1"/>
  <c r="U94" i="15" s="1"/>
  <c r="Q94" i="15" a="1"/>
  <c r="Q94" i="15" s="1"/>
  <c r="N94" i="15" a="1"/>
  <c r="N94" i="15" s="1"/>
  <c r="H13" i="14" s="1"/>
  <c r="N388" i="15" a="1"/>
  <c r="N388" i="15" s="1"/>
  <c r="O20" i="14" s="1"/>
  <c r="Q388" i="15" a="1"/>
  <c r="Q388" i="15" s="1"/>
  <c r="U388" i="15" a="1"/>
  <c r="U388" i="15" s="1"/>
  <c r="U151" i="15" a="1"/>
  <c r="U151" i="15" s="1"/>
  <c r="N151" i="15" a="1"/>
  <c r="N151" i="15" s="1"/>
  <c r="I29" i="14" s="1"/>
  <c r="Q151" i="15" a="1"/>
  <c r="Q151" i="15" s="1"/>
  <c r="N282" i="15" a="1"/>
  <c r="N282" i="15" s="1"/>
  <c r="L37" i="14" s="1"/>
  <c r="Q282" i="15" a="1"/>
  <c r="Q282" i="15" s="1"/>
  <c r="U282" i="15" a="1"/>
  <c r="U282" i="15" s="1"/>
  <c r="U63" i="15" a="1"/>
  <c r="U63" i="15" s="1"/>
  <c r="Q63" i="15" a="1"/>
  <c r="Q63" i="15" s="1"/>
  <c r="N63" i="15" a="1"/>
  <c r="N63" i="15" s="1"/>
  <c r="G23" i="14" s="1"/>
  <c r="G75" i="17"/>
  <c r="Q101" i="15" a="1"/>
  <c r="Q101" i="15" s="1"/>
  <c r="U101" i="15" a="1"/>
  <c r="U101" i="15" s="1"/>
  <c r="N101" i="15" a="1"/>
  <c r="N101" i="15" s="1"/>
  <c r="H20" i="14" s="1"/>
  <c r="N18" i="15" a="1"/>
  <c r="N18" i="15" s="1"/>
  <c r="F19" i="14" s="1"/>
  <c r="U18" i="15" a="1"/>
  <c r="U18" i="15" s="1"/>
  <c r="Q18" i="15" a="1"/>
  <c r="Q18" i="15" s="1"/>
  <c r="N249" i="15" a="1"/>
  <c r="N249" i="15" s="1"/>
  <c r="Q249" i="15" a="1"/>
  <c r="Q249" i="15" s="1"/>
  <c r="U249" i="15" a="1"/>
  <c r="U249" i="15" s="1"/>
  <c r="Q156" i="15" a="1"/>
  <c r="Q156" i="15" s="1"/>
  <c r="U156" i="15" a="1"/>
  <c r="U156" i="15" s="1"/>
  <c r="N156" i="15" a="1"/>
  <c r="N156" i="15" s="1"/>
  <c r="I34" i="14" s="1"/>
  <c r="N258" i="15" a="1"/>
  <c r="N258" i="15" s="1"/>
  <c r="L13" i="14" s="1"/>
  <c r="Q258" i="15" a="1"/>
  <c r="Q258" i="15" s="1"/>
  <c r="U258" i="15" a="1"/>
  <c r="U258" i="15" s="1"/>
  <c r="Q359" i="15" a="1"/>
  <c r="Q359" i="15" s="1"/>
  <c r="N359" i="15" a="1"/>
  <c r="N359" i="15" s="1"/>
  <c r="N32" i="14" s="1"/>
  <c r="U359" i="15" a="1"/>
  <c r="U359" i="15" s="1"/>
  <c r="Q192" i="15" a="1"/>
  <c r="Q192" i="15" s="1"/>
  <c r="N192" i="15" a="1"/>
  <c r="N192" i="15" s="1"/>
  <c r="J29" i="14" s="1"/>
  <c r="U192" i="15" a="1"/>
  <c r="U192" i="15" s="1"/>
  <c r="N315" i="15" a="1"/>
  <c r="N315" i="15" s="1"/>
  <c r="M29" i="14" s="1"/>
  <c r="Q315" i="15" a="1"/>
  <c r="Q315" i="15" s="1"/>
  <c r="U315" i="15" a="1"/>
  <c r="U315" i="15" s="1"/>
  <c r="N30" i="15" a="1"/>
  <c r="N30" i="15" s="1"/>
  <c r="F31" i="14" s="1"/>
  <c r="Q30" i="15" a="1"/>
  <c r="Q30" i="15" s="1"/>
  <c r="G70" i="17" s="1"/>
  <c r="U30" i="15" a="1"/>
  <c r="U30" i="15" s="1"/>
  <c r="N134" i="15" a="1"/>
  <c r="N134" i="15" s="1"/>
  <c r="I12" i="14" s="1"/>
  <c r="U134" i="15" a="1"/>
  <c r="U134" i="15" s="1"/>
  <c r="Q134" i="15" a="1"/>
  <c r="Q134" i="15" s="1"/>
  <c r="U323" i="15" a="1"/>
  <c r="U323" i="15" s="1"/>
  <c r="N323" i="15" a="1"/>
  <c r="N323" i="15" s="1"/>
  <c r="M37" i="14" s="1"/>
  <c r="Q323" i="15" a="1"/>
  <c r="Q323" i="15" s="1"/>
  <c r="Q197" i="15" a="1"/>
  <c r="Q197" i="15" s="1"/>
  <c r="N197" i="15" a="1"/>
  <c r="N197" i="15" s="1"/>
  <c r="J34" i="14" s="1"/>
  <c r="U197" i="15" a="1"/>
  <c r="U197" i="15" s="1"/>
  <c r="Q29" i="15" a="1"/>
  <c r="Q29" i="15" s="1"/>
  <c r="G66" i="17" s="1"/>
  <c r="U29" i="15" a="1"/>
  <c r="U29" i="15" s="1"/>
  <c r="N29" i="15" a="1"/>
  <c r="N29" i="15" s="1"/>
  <c r="Q121" i="15" a="1"/>
  <c r="Q121" i="15" s="1"/>
  <c r="U121" i="15" a="1"/>
  <c r="U121" i="15" s="1"/>
  <c r="N121" i="15" a="1"/>
  <c r="N121" i="15" s="1"/>
  <c r="H40" i="14" s="1"/>
  <c r="N129" i="15" a="1"/>
  <c r="N129" i="15" s="1"/>
  <c r="I7" i="14" s="1"/>
  <c r="U129" i="15" a="1"/>
  <c r="U129" i="15" s="1"/>
  <c r="Q129" i="15" a="1"/>
  <c r="Q129" i="15" s="1"/>
  <c r="N373" i="15" a="1"/>
  <c r="N373" i="15" s="1"/>
  <c r="O5" i="14" s="1"/>
  <c r="Q373" i="15" a="1"/>
  <c r="Q373" i="15" s="1"/>
  <c r="U373" i="15" a="1"/>
  <c r="U373" i="15" s="1"/>
  <c r="N53" i="15" a="1"/>
  <c r="N53" i="15" s="1"/>
  <c r="G13" i="14" s="1"/>
  <c r="U53" i="15" a="1"/>
  <c r="U53" i="15" s="1"/>
  <c r="Q53" i="15" a="1"/>
  <c r="Q53" i="15" s="1"/>
  <c r="N331" i="15" a="1"/>
  <c r="N331" i="15" s="1"/>
  <c r="Q331" i="15" a="1"/>
  <c r="Q331" i="15" s="1"/>
  <c r="U331" i="15" a="1"/>
  <c r="U331" i="15" s="1"/>
  <c r="U171" i="15" a="1"/>
  <c r="U171" i="15" s="1"/>
  <c r="N171" i="15" a="1"/>
  <c r="N171" i="15" s="1"/>
  <c r="Q171" i="15" a="1"/>
  <c r="Q171" i="15" s="1"/>
  <c r="U366" i="15" a="1"/>
  <c r="U366" i="15" s="1"/>
  <c r="N366" i="15" a="1"/>
  <c r="N366" i="15" s="1"/>
  <c r="N39" i="14" s="1"/>
  <c r="Q366" i="15" a="1"/>
  <c r="Q366" i="15" s="1"/>
  <c r="U71" i="15" a="1"/>
  <c r="U71" i="15" s="1"/>
  <c r="G73" i="17" s="1"/>
  <c r="N71" i="15" a="1"/>
  <c r="N71" i="15" s="1"/>
  <c r="G31" i="14" s="1"/>
  <c r="Q71" i="15" a="1"/>
  <c r="Q71" i="15" s="1"/>
  <c r="N274" i="15" a="1"/>
  <c r="N274" i="15" s="1"/>
  <c r="L29" i="14" s="1"/>
  <c r="U274" i="15" a="1"/>
  <c r="U274" i="15" s="1"/>
  <c r="Q274" i="15" a="1"/>
  <c r="Q274" i="15" s="1"/>
  <c r="U316" i="15" a="1"/>
  <c r="U316" i="15" s="1"/>
  <c r="Q316" i="15" a="1"/>
  <c r="Q316" i="15" s="1"/>
  <c r="N316" i="15" a="1"/>
  <c r="N316" i="15" s="1"/>
  <c r="Q40" i="15" a="1"/>
  <c r="Q40" i="15" s="1"/>
  <c r="N40" i="15" a="1"/>
  <c r="N40" i="15" s="1"/>
  <c r="U40" i="15" a="1"/>
  <c r="U40" i="15" s="1"/>
  <c r="U193" i="15" a="1"/>
  <c r="U193" i="15" s="1"/>
  <c r="Q193" i="15" a="1"/>
  <c r="Q193" i="15" s="1"/>
  <c r="N193" i="15" a="1"/>
  <c r="N193" i="15" s="1"/>
  <c r="Q259" i="15" a="1"/>
  <c r="Q259" i="15" s="1"/>
  <c r="U259" i="15" a="1"/>
  <c r="U259" i="15" s="1"/>
  <c r="N259" i="15" a="1"/>
  <c r="N259" i="15" s="1"/>
  <c r="L14" i="14" s="1"/>
  <c r="Q35" i="15" a="1"/>
  <c r="Q35" i="15" s="1"/>
  <c r="G84" i="17" s="1"/>
  <c r="U35" i="15" a="1"/>
  <c r="U35" i="15" s="1"/>
  <c r="G85" i="17" s="1"/>
  <c r="N35" i="15" a="1"/>
  <c r="N35" i="15" s="1"/>
  <c r="F36" i="14" s="1"/>
  <c r="N153" i="15" a="1"/>
  <c r="N153" i="15" s="1"/>
  <c r="I31" i="14" s="1"/>
  <c r="U153" i="15" a="1"/>
  <c r="U153" i="15" s="1"/>
  <c r="Q153" i="15" a="1"/>
  <c r="Q153" i="15" s="1"/>
  <c r="Q408" i="15" a="1"/>
  <c r="Q408" i="15" s="1"/>
  <c r="U408" i="15" a="1"/>
  <c r="U408" i="15" s="1"/>
  <c r="N408" i="15" a="1"/>
  <c r="N408" i="15" s="1"/>
  <c r="O40" i="14" s="1"/>
  <c r="Q162" i="15" a="1"/>
  <c r="Q162" i="15" s="1"/>
  <c r="N162" i="15" a="1"/>
  <c r="N162" i="15" s="1"/>
  <c r="I40" i="14" s="1"/>
  <c r="U162" i="15" a="1"/>
  <c r="U162" i="15" s="1"/>
  <c r="N273" i="15" a="1"/>
  <c r="N273" i="15" s="1"/>
  <c r="L28" i="14" s="1"/>
  <c r="Q273" i="15" a="1"/>
  <c r="Q273" i="15" s="1"/>
  <c r="U273" i="15" a="1"/>
  <c r="U273" i="15" s="1"/>
  <c r="Q310" i="15" a="1"/>
  <c r="Q310" i="15" s="1"/>
  <c r="N310" i="15" a="1"/>
  <c r="N310" i="15" s="1"/>
  <c r="M24" i="14" s="1"/>
  <c r="U310" i="15" a="1"/>
  <c r="U310" i="15" s="1"/>
  <c r="Q154" i="15" a="1"/>
  <c r="Q154" i="15" s="1"/>
  <c r="U154" i="15" a="1"/>
  <c r="U154" i="15" s="1"/>
  <c r="N154" i="15" a="1"/>
  <c r="N154" i="15" s="1"/>
  <c r="I32" i="14" s="1"/>
  <c r="Q266" i="15" a="1"/>
  <c r="Q266" i="15" s="1"/>
  <c r="U266" i="15" a="1"/>
  <c r="U266" i="15" s="1"/>
  <c r="N266" i="15" a="1"/>
  <c r="N266" i="15" s="1"/>
  <c r="L21" i="14" s="1"/>
  <c r="Q37" i="15" a="1"/>
  <c r="Q37" i="15" s="1"/>
  <c r="U37" i="15" a="1"/>
  <c r="U37" i="15" s="1"/>
  <c r="N37" i="15" a="1"/>
  <c r="N37" i="15" s="1"/>
  <c r="U297" i="15" a="1"/>
  <c r="U297" i="15" s="1"/>
  <c r="N297" i="15" a="1"/>
  <c r="N297" i="15" s="1"/>
  <c r="M11" i="14" s="1"/>
  <c r="Q297" i="15" a="1"/>
  <c r="Q297" i="15" s="1"/>
  <c r="N375" i="15" a="1"/>
  <c r="N375" i="15" s="1"/>
  <c r="O7" i="14" s="1"/>
  <c r="U375" i="15" a="1"/>
  <c r="U375" i="15" s="1"/>
  <c r="Q375" i="15" a="1"/>
  <c r="Q375" i="15" s="1"/>
  <c r="Q38" i="15" a="1"/>
  <c r="Q38" i="15" s="1"/>
  <c r="U38" i="15" a="1"/>
  <c r="U38" i="15" s="1"/>
  <c r="G92" i="17" s="1"/>
  <c r="N38" i="15" a="1"/>
  <c r="N38" i="15" s="1"/>
  <c r="F39" i="14" s="1"/>
  <c r="N404" i="15" a="1"/>
  <c r="N404" i="15" s="1"/>
  <c r="O36" i="14" s="1"/>
  <c r="U404" i="15" a="1"/>
  <c r="U404" i="15" s="1"/>
  <c r="Q404" i="15" a="1"/>
  <c r="Q404" i="15" s="1"/>
  <c r="Q243" i="15" a="1"/>
  <c r="Q243" i="15" s="1"/>
  <c r="U243" i="15" a="1"/>
  <c r="U243" i="15" s="1"/>
  <c r="N243" i="15" a="1"/>
  <c r="N243" i="15" s="1"/>
  <c r="K39" i="14" s="1"/>
  <c r="N265" i="15" a="1"/>
  <c r="N265" i="15" s="1"/>
  <c r="L20" i="14" s="1"/>
  <c r="Q265" i="15" a="1"/>
  <c r="Q265" i="15" s="1"/>
  <c r="U265" i="15" a="1"/>
  <c r="U265" i="15" s="1"/>
  <c r="N343" i="15" a="1"/>
  <c r="N343" i="15" s="1"/>
  <c r="N16" i="14" s="1"/>
  <c r="Q343" i="15" a="1"/>
  <c r="Q343" i="15" s="1"/>
  <c r="U343" i="15" a="1"/>
  <c r="U343" i="15" s="1"/>
  <c r="Q14" i="15" a="1"/>
  <c r="Q14" i="15" s="1"/>
  <c r="N14" i="15" a="1"/>
  <c r="N14" i="15" s="1"/>
  <c r="F15" i="14" s="1"/>
  <c r="U14" i="15" a="1"/>
  <c r="U14" i="15" s="1"/>
  <c r="U268" i="15" a="1"/>
  <c r="U268" i="15" s="1"/>
  <c r="N268" i="15" a="1"/>
  <c r="N268" i="15" s="1"/>
  <c r="L23" i="14" s="1"/>
  <c r="Q268" i="15" a="1"/>
  <c r="Q268" i="15" s="1"/>
  <c r="Q244" i="15" a="1"/>
  <c r="Q244" i="15" s="1"/>
  <c r="N244" i="15" a="1"/>
  <c r="N244" i="15" s="1"/>
  <c r="K40" i="14" s="1"/>
  <c r="U244" i="15" a="1"/>
  <c r="U244" i="15" s="1"/>
  <c r="N70" i="15" a="1"/>
  <c r="N70" i="15" s="1"/>
  <c r="Q70" i="15" a="1"/>
  <c r="Q70" i="15" s="1"/>
  <c r="U70" i="15" a="1"/>
  <c r="U70" i="15" s="1"/>
  <c r="Q183" i="15" a="1"/>
  <c r="Q183" i="15" s="1"/>
  <c r="N183" i="15" a="1"/>
  <c r="N183" i="15" s="1"/>
  <c r="J20" i="14" s="1"/>
  <c r="U183" i="15" a="1"/>
  <c r="U183" i="15" s="1"/>
  <c r="Q342" i="15" a="1"/>
  <c r="Q342" i="15" s="1"/>
  <c r="N342" i="15" a="1"/>
  <c r="N342" i="15" s="1"/>
  <c r="N15" i="14" s="1"/>
  <c r="U342" i="15" a="1"/>
  <c r="U342" i="15" s="1"/>
  <c r="N303" i="15" a="1"/>
  <c r="N303" i="15" s="1"/>
  <c r="Q303" i="15" a="1"/>
  <c r="Q303" i="15" s="1"/>
  <c r="U303" i="15" a="1"/>
  <c r="U303" i="15" s="1"/>
  <c r="U299" i="15" a="1"/>
  <c r="U299" i="15" s="1"/>
  <c r="N299" i="15" a="1"/>
  <c r="N299" i="15" s="1"/>
  <c r="M13" i="14" s="1"/>
  <c r="Q299" i="15" a="1"/>
  <c r="Q299" i="15" s="1"/>
  <c r="N386" i="15" a="1"/>
  <c r="N386" i="15" s="1"/>
  <c r="O18" i="14" s="1"/>
  <c r="Q386" i="15" a="1"/>
  <c r="Q386" i="15" s="1"/>
  <c r="U386" i="15" a="1"/>
  <c r="U386" i="15" s="1"/>
  <c r="U59" i="15" a="1"/>
  <c r="U59" i="15" s="1"/>
  <c r="N59" i="15" a="1"/>
  <c r="N59" i="15" s="1"/>
  <c r="G19" i="14" s="1"/>
  <c r="Q59" i="15" a="1"/>
  <c r="Q59" i="15" s="1"/>
  <c r="N207" i="15" a="1"/>
  <c r="N207" i="15" s="1"/>
  <c r="J44" i="14" s="1"/>
  <c r="Q207" i="15" a="1"/>
  <c r="Q207" i="15" s="1"/>
  <c r="U207" i="15" a="1"/>
  <c r="U207" i="15" s="1"/>
  <c r="U256" i="15" a="1"/>
  <c r="U256" i="15" s="1"/>
  <c r="N256" i="15" a="1"/>
  <c r="N256" i="15" s="1"/>
  <c r="L11" i="14" s="1"/>
  <c r="Q256" i="15" a="1"/>
  <c r="Q256" i="15" s="1"/>
  <c r="Q21" i="15" a="1"/>
  <c r="Q21" i="15" s="1"/>
  <c r="U21" i="15" a="1"/>
  <c r="U21" i="15" s="1"/>
  <c r="N21" i="15" a="1"/>
  <c r="N21" i="15" s="1"/>
  <c r="U80" i="15" a="1"/>
  <c r="U80" i="15" s="1"/>
  <c r="Q80" i="15" a="1"/>
  <c r="Q80" i="15" s="1"/>
  <c r="N80" i="15" a="1"/>
  <c r="N80" i="15" s="1"/>
  <c r="G40" i="14" s="1"/>
  <c r="U349" i="15" a="1"/>
  <c r="U349" i="15" s="1"/>
  <c r="N349" i="15" a="1"/>
  <c r="N349" i="15" s="1"/>
  <c r="Q349" i="15" a="1"/>
  <c r="Q349" i="15" s="1"/>
  <c r="U8" i="15" a="1"/>
  <c r="U8" i="15" s="1"/>
  <c r="Q8" i="15" a="1"/>
  <c r="Q8" i="15" s="1"/>
  <c r="N8" i="15" a="1"/>
  <c r="N8" i="15" s="1"/>
  <c r="F9" i="14" s="1"/>
  <c r="N161" i="15" a="1"/>
  <c r="N161" i="15" s="1"/>
  <c r="I39" i="14" s="1"/>
  <c r="Q161" i="15" a="1"/>
  <c r="Q161" i="15" s="1"/>
  <c r="U161" i="15" a="1"/>
  <c r="U161" i="15" s="1"/>
  <c r="Q252" i="15" a="1"/>
  <c r="Q252" i="15" s="1"/>
  <c r="N252" i="15" a="1"/>
  <c r="N252" i="15" s="1"/>
  <c r="L7" i="14" s="1"/>
  <c r="U252" i="15" a="1"/>
  <c r="U252" i="15" s="1"/>
  <c r="N165" i="15" a="1"/>
  <c r="N165" i="15" s="1"/>
  <c r="I43" i="14" s="1"/>
  <c r="Q165" i="15" a="1"/>
  <c r="Q165" i="15" s="1"/>
  <c r="U165" i="15" a="1"/>
  <c r="U165" i="15" s="1"/>
  <c r="Q159" i="15" a="1"/>
  <c r="Q159" i="15" s="1"/>
  <c r="U159" i="15" a="1"/>
  <c r="U159" i="15" s="1"/>
  <c r="N159" i="15" a="1"/>
  <c r="N159" i="15" s="1"/>
  <c r="I37" i="14" s="1"/>
  <c r="N326" i="15" a="1"/>
  <c r="N326" i="15" s="1"/>
  <c r="M40" i="14" s="1"/>
  <c r="Q326" i="15" a="1"/>
  <c r="Q326" i="15" s="1"/>
  <c r="U326" i="15" a="1"/>
  <c r="U326" i="15" s="1"/>
  <c r="Q385" i="15" a="1"/>
  <c r="Q385" i="15" s="1"/>
  <c r="G30" i="17" s="1"/>
  <c r="N385" i="15" a="1"/>
  <c r="N385" i="15" s="1"/>
  <c r="U385" i="15" a="1"/>
  <c r="U385" i="15" s="1"/>
  <c r="U185" i="15" a="1"/>
  <c r="U185" i="15" s="1"/>
  <c r="Q185" i="15" a="1"/>
  <c r="Q185" i="15" s="1"/>
  <c r="N185" i="15" a="1"/>
  <c r="N185" i="15" s="1"/>
  <c r="U143" i="15" a="1"/>
  <c r="U143" i="15" s="1"/>
  <c r="N143" i="15" a="1"/>
  <c r="N143" i="15" s="1"/>
  <c r="I21" i="14" s="1"/>
  <c r="Q143" i="15" a="1"/>
  <c r="Q143" i="15" s="1"/>
  <c r="U405" i="15" a="1"/>
  <c r="U405" i="15" s="1"/>
  <c r="N405" i="15" a="1"/>
  <c r="N405" i="15" s="1"/>
  <c r="O37" i="14" s="1"/>
  <c r="Q405" i="15" a="1"/>
  <c r="Q405" i="15" s="1"/>
  <c r="Q133" i="15" a="1"/>
  <c r="Q133" i="15" s="1"/>
  <c r="U133" i="15" a="1"/>
  <c r="U133" i="15" s="1"/>
  <c r="N133" i="15" a="1"/>
  <c r="N133" i="15" s="1"/>
  <c r="I11" i="14" s="1"/>
  <c r="U318" i="15" a="1"/>
  <c r="U318" i="15" s="1"/>
  <c r="N318" i="15" a="1"/>
  <c r="N318" i="15" s="1"/>
  <c r="M32" i="14" s="1"/>
  <c r="Q318" i="15" a="1"/>
  <c r="Q318" i="15" s="1"/>
  <c r="U180" i="15" a="1"/>
  <c r="U180" i="15" s="1"/>
  <c r="N180" i="15" a="1"/>
  <c r="N180" i="15" s="1"/>
  <c r="Q180" i="15" a="1"/>
  <c r="Q180" i="15" s="1"/>
  <c r="N216" i="15" a="1"/>
  <c r="N216" i="15" s="1"/>
  <c r="K12" i="14" s="1"/>
  <c r="Q216" i="15" a="1"/>
  <c r="Q216" i="15" s="1"/>
  <c r="U216" i="15" a="1"/>
  <c r="U216" i="15" s="1"/>
  <c r="N176" i="15" a="1"/>
  <c r="N176" i="15" s="1"/>
  <c r="J13" i="14" s="1"/>
  <c r="U176" i="15" a="1"/>
  <c r="U176" i="15" s="1"/>
  <c r="Q176" i="15" a="1"/>
  <c r="Q176" i="15" s="1"/>
  <c r="U145" i="15" a="1"/>
  <c r="U145" i="15" s="1"/>
  <c r="Q145" i="15" a="1"/>
  <c r="Q145" i="15" s="1"/>
  <c r="N145" i="15" a="1"/>
  <c r="N145" i="15" s="1"/>
  <c r="I23" i="14" s="1"/>
  <c r="N46" i="15" a="1"/>
  <c r="N46" i="15" s="1"/>
  <c r="U46" i="15" a="1"/>
  <c r="U46" i="15" s="1"/>
  <c r="Q46" i="15" a="1"/>
  <c r="Q46" i="15" s="1"/>
  <c r="U24" i="15" a="1"/>
  <c r="U24" i="15" s="1"/>
  <c r="G52" i="17" s="1"/>
  <c r="N24" i="15" a="1"/>
  <c r="N24" i="15" s="1"/>
  <c r="Q24" i="15" a="1"/>
  <c r="Q24" i="15" s="1"/>
  <c r="G51" i="17" s="1"/>
  <c r="N387" i="15" a="1"/>
  <c r="N387" i="15" s="1"/>
  <c r="O19" i="14" s="1"/>
  <c r="Q387" i="15" a="1"/>
  <c r="Q387" i="15" s="1"/>
  <c r="U387" i="15" a="1"/>
  <c r="U387" i="15" s="1"/>
  <c r="Q198" i="15" a="1"/>
  <c r="Q198" i="15" s="1"/>
  <c r="N198" i="15" a="1"/>
  <c r="N198" i="15" s="1"/>
  <c r="U198" i="15" a="1"/>
  <c r="U198" i="15" s="1"/>
  <c r="N60" i="15" a="1"/>
  <c r="N60" i="15" s="1"/>
  <c r="G20" i="14" s="1"/>
  <c r="Q60" i="15" a="1"/>
  <c r="Q60" i="15" s="1"/>
  <c r="U60" i="15" a="1"/>
  <c r="U60" i="15" s="1"/>
  <c r="U157" i="15" a="1"/>
  <c r="U157" i="15" s="1"/>
  <c r="N157" i="15" a="1"/>
  <c r="N157" i="15" s="1"/>
  <c r="Q157" i="15" a="1"/>
  <c r="Q157" i="15" s="1"/>
  <c r="U406" i="15" a="1"/>
  <c r="U406" i="15" s="1"/>
  <c r="Q406" i="15" a="1"/>
  <c r="Q406" i="15" s="1"/>
  <c r="N406" i="15" a="1"/>
  <c r="N406" i="15" s="1"/>
  <c r="Q194" i="15" a="1"/>
  <c r="Q194" i="15" s="1"/>
  <c r="U194" i="15" a="1"/>
  <c r="U194" i="15" s="1"/>
  <c r="N194" i="15" a="1"/>
  <c r="N194" i="15" s="1"/>
  <c r="J31" i="14" s="1"/>
  <c r="N356" i="15" a="1"/>
  <c r="N356" i="15" s="1"/>
  <c r="N29" i="14" s="1"/>
  <c r="Q356" i="15" a="1"/>
  <c r="Q356" i="15" s="1"/>
  <c r="U356" i="15" a="1"/>
  <c r="U356" i="15" s="1"/>
  <c r="Q269" i="15" a="1"/>
  <c r="Q269" i="15" s="1"/>
  <c r="N269" i="15" a="1"/>
  <c r="N269" i="15" s="1"/>
  <c r="L24" i="14" s="1"/>
  <c r="U269" i="15" a="1"/>
  <c r="U269" i="15" s="1"/>
  <c r="N44" i="15" a="1"/>
  <c r="N44" i="15" s="1"/>
  <c r="Q44" i="15" a="1"/>
  <c r="Q44" i="15" s="1"/>
  <c r="G2" i="17" s="1"/>
  <c r="U44" i="15" a="1"/>
  <c r="U44" i="15" s="1"/>
  <c r="Q23" i="15" a="1"/>
  <c r="Q23" i="15" s="1"/>
  <c r="U23" i="15" a="1"/>
  <c r="U23" i="15" s="1"/>
  <c r="N23" i="15" a="1"/>
  <c r="N23" i="15" s="1"/>
  <c r="F24" i="14" s="1"/>
  <c r="Q36" i="15" a="1"/>
  <c r="Q36" i="15" s="1"/>
  <c r="G86" i="17" s="1"/>
  <c r="N36" i="15" a="1"/>
  <c r="N36" i="15" s="1"/>
  <c r="F37" i="14" s="1"/>
  <c r="U36" i="15" a="1"/>
  <c r="U36" i="15" s="1"/>
  <c r="G88" i="17" s="1"/>
  <c r="N4" i="15" a="1"/>
  <c r="N4" i="15" s="1"/>
  <c r="F5" i="14" s="1"/>
  <c r="U4" i="15" a="1"/>
  <c r="U4" i="15" s="1"/>
  <c r="G5" i="17" s="1"/>
  <c r="Q4" i="15" a="1"/>
  <c r="Q4" i="15" s="1"/>
  <c r="G4" i="17" s="1"/>
  <c r="N344" i="15" a="1"/>
  <c r="N344" i="15" s="1"/>
  <c r="Q344" i="15" a="1"/>
  <c r="Q344" i="15" s="1"/>
  <c r="U344" i="15" a="1"/>
  <c r="U344" i="15" s="1"/>
  <c r="U291" i="15" a="1"/>
  <c r="U291" i="15" s="1"/>
  <c r="Q291" i="15" a="1"/>
  <c r="Q291" i="15" s="1"/>
  <c r="N291" i="15" a="1"/>
  <c r="N291" i="15" s="1"/>
  <c r="M5" i="14" s="1"/>
  <c r="Q382" i="15" a="1"/>
  <c r="Q382" i="15" s="1"/>
  <c r="N382" i="15" a="1"/>
  <c r="N382" i="15" s="1"/>
  <c r="O14" i="14" s="1"/>
  <c r="U382" i="15" a="1"/>
  <c r="U382" i="15" s="1"/>
  <c r="Q280" i="15" a="1"/>
  <c r="Q280" i="15" s="1"/>
  <c r="N280" i="15" a="1"/>
  <c r="N280" i="15" s="1"/>
  <c r="U280" i="15" a="1"/>
  <c r="U280" i="15" s="1"/>
  <c r="Q336" i="15" a="1"/>
  <c r="Q336" i="15" s="1"/>
  <c r="N336" i="15" a="1"/>
  <c r="N336" i="15" s="1"/>
  <c r="N9" i="14" s="1"/>
  <c r="U336" i="15" a="1"/>
  <c r="U336" i="15" s="1"/>
  <c r="N93" i="15" a="1"/>
  <c r="N93" i="15" s="1"/>
  <c r="H12" i="14" s="1"/>
  <c r="Q93" i="15" a="1"/>
  <c r="Q93" i="15" s="1"/>
  <c r="U93" i="15" a="1"/>
  <c r="U93" i="15" s="1"/>
  <c r="N407" i="15" a="1"/>
  <c r="N407" i="15" s="1"/>
  <c r="O39" i="14" s="1"/>
  <c r="U407" i="15" a="1"/>
  <c r="U407" i="15" s="1"/>
  <c r="Q407" i="15" a="1"/>
  <c r="Q407" i="15" s="1"/>
  <c r="U257" i="15" a="1"/>
  <c r="U257" i="15" s="1"/>
  <c r="Q257" i="15" a="1"/>
  <c r="Q257" i="15" s="1"/>
  <c r="N257" i="15" a="1"/>
  <c r="N257" i="15" s="1"/>
  <c r="L12" i="14" s="1"/>
  <c r="Q188" i="15" a="1"/>
  <c r="Q188" i="15" s="1"/>
  <c r="N188" i="15" a="1"/>
  <c r="N188" i="15" s="1"/>
  <c r="U188" i="15" a="1"/>
  <c r="U188" i="15" s="1"/>
  <c r="N368" i="15" a="1"/>
  <c r="N368" i="15" s="1"/>
  <c r="U368" i="15" a="1"/>
  <c r="U368" i="15" s="1"/>
  <c r="Q368" i="15" a="1"/>
  <c r="Q368" i="15" s="1"/>
  <c r="N5" i="15" a="1"/>
  <c r="N5" i="15" s="1"/>
  <c r="Q5" i="15" a="1"/>
  <c r="Q5" i="15" s="1"/>
  <c r="G6" i="17" s="1"/>
  <c r="U5" i="15" a="1"/>
  <c r="U5" i="15" s="1"/>
  <c r="G7" i="17" s="1"/>
  <c r="N124" i="15" a="1"/>
  <c r="N124" i="15" s="1"/>
  <c r="H43" i="14" s="1"/>
  <c r="Q124" i="15" a="1"/>
  <c r="Q124" i="15" s="1"/>
  <c r="U124" i="15" a="1"/>
  <c r="U124" i="15" s="1"/>
  <c r="Q118" i="15" a="1"/>
  <c r="Q118" i="15" s="1"/>
  <c r="N118" i="15" a="1"/>
  <c r="N118" i="15" s="1"/>
  <c r="H37" i="14" s="1"/>
  <c r="U118" i="15" a="1"/>
  <c r="U118" i="15" s="1"/>
  <c r="Q225" i="15" a="1"/>
  <c r="Q225" i="15" s="1"/>
  <c r="N225" i="15" a="1"/>
  <c r="N225" i="15" s="1"/>
  <c r="K21" i="14" s="1"/>
  <c r="U225" i="15" a="1"/>
  <c r="U225" i="15" s="1"/>
  <c r="N211" i="15" a="1"/>
  <c r="N211" i="15" s="1"/>
  <c r="K7" i="14" s="1"/>
  <c r="U211" i="15" a="1"/>
  <c r="U211" i="15" s="1"/>
  <c r="Q211" i="15" a="1"/>
  <c r="Q211" i="15" s="1"/>
  <c r="Q374" i="15" a="1"/>
  <c r="Q374" i="15" s="1"/>
  <c r="N374" i="15" a="1"/>
  <c r="N374" i="15" s="1"/>
  <c r="U374" i="15" a="1"/>
  <c r="U374" i="15" s="1"/>
  <c r="Q338" i="15" a="1"/>
  <c r="Q338" i="15" s="1"/>
  <c r="U338" i="15" a="1"/>
  <c r="U338" i="15" s="1"/>
  <c r="N338" i="15" a="1"/>
  <c r="N338" i="15" s="1"/>
  <c r="N11" i="14" s="1"/>
  <c r="Q167" i="15" a="1"/>
  <c r="Q167" i="15" s="1"/>
  <c r="N167" i="15" a="1"/>
  <c r="N167" i="15" s="1"/>
  <c r="U167" i="15" a="1"/>
  <c r="U167" i="15" s="1"/>
  <c r="N341" i="15" a="1"/>
  <c r="N341" i="15" s="1"/>
  <c r="N14" i="14" s="1"/>
  <c r="Q341" i="15" a="1"/>
  <c r="Q341" i="15" s="1"/>
  <c r="U341" i="15" a="1"/>
  <c r="U341" i="15" s="1"/>
  <c r="U99" i="15" a="1"/>
  <c r="U99" i="15" s="1"/>
  <c r="N99" i="15" a="1"/>
  <c r="N99" i="15" s="1"/>
  <c r="H18" i="14" s="1"/>
  <c r="Q99" i="15" a="1"/>
  <c r="Q99" i="15" s="1"/>
  <c r="N111" i="15" a="1"/>
  <c r="N111" i="15" s="1"/>
  <c r="U111" i="15" a="1"/>
  <c r="U111" i="15" s="1"/>
  <c r="G69" i="17" s="1"/>
  <c r="Q111" i="15" a="1"/>
  <c r="Q111" i="15" s="1"/>
  <c r="U409" i="15" a="1"/>
  <c r="U409" i="15" s="1"/>
  <c r="Q409" i="15" a="1"/>
  <c r="Q409" i="15" s="1"/>
  <c r="N409" i="15" a="1"/>
  <c r="N409" i="15" s="1"/>
  <c r="N139" i="15" a="1"/>
  <c r="N139" i="15" s="1"/>
  <c r="U139" i="15" a="1"/>
  <c r="U139" i="15" s="1"/>
  <c r="Q139" i="15" a="1"/>
  <c r="Q139" i="15" s="1"/>
  <c r="N272" i="15" a="1"/>
  <c r="N272" i="15" s="1"/>
  <c r="L27" i="14" s="1"/>
  <c r="Q272" i="15" a="1"/>
  <c r="Q272" i="15" s="1"/>
  <c r="U272" i="15" a="1"/>
  <c r="U272" i="15" s="1"/>
  <c r="Q322" i="15" a="1"/>
  <c r="Q322" i="15" s="1"/>
  <c r="N322" i="15" a="1"/>
  <c r="N322" i="15" s="1"/>
  <c r="M36" i="14" s="1"/>
  <c r="U322" i="15" a="1"/>
  <c r="U322" i="15" s="1"/>
  <c r="N377" i="15" a="1"/>
  <c r="N377" i="15" s="1"/>
  <c r="O9" i="14" s="1"/>
  <c r="U377" i="15" a="1"/>
  <c r="U377" i="15" s="1"/>
  <c r="Q377" i="15" a="1"/>
  <c r="Q377" i="15" s="1"/>
  <c r="N351" i="15" a="1"/>
  <c r="N351" i="15" s="1"/>
  <c r="N24" i="14" s="1"/>
  <c r="U351" i="15" a="1"/>
  <c r="U351" i="15" s="1"/>
  <c r="Q351" i="15" a="1"/>
  <c r="Q351" i="15" s="1"/>
  <c r="Q132" i="15" a="1"/>
  <c r="Q132" i="15" s="1"/>
  <c r="N132" i="15" a="1"/>
  <c r="N132" i="15" s="1"/>
  <c r="U132" i="15" a="1"/>
  <c r="U132" i="15" s="1"/>
  <c r="Q20" i="15" a="1"/>
  <c r="Q20" i="15" s="1"/>
  <c r="U20" i="15" a="1"/>
  <c r="U20" i="15" s="1"/>
  <c r="N20" i="15" a="1"/>
  <c r="N20" i="15" s="1"/>
  <c r="F21" i="14" s="1"/>
  <c r="Q74" i="15" a="1"/>
  <c r="Q74" i="15" s="1"/>
  <c r="U74" i="15" a="1"/>
  <c r="U74" i="15" s="1"/>
  <c r="N74" i="15" a="1"/>
  <c r="N74" i="15" s="1"/>
  <c r="G34" i="14" s="1"/>
  <c r="U39" i="15" a="1"/>
  <c r="U39" i="15" s="1"/>
  <c r="G94" i="17" s="1"/>
  <c r="N39" i="15" a="1"/>
  <c r="N39" i="15" s="1"/>
  <c r="F40" i="14" s="1"/>
  <c r="Q39" i="15" a="1"/>
  <c r="Q39" i="15" s="1"/>
  <c r="Q232" i="15" a="1"/>
  <c r="Q232" i="15" s="1"/>
  <c r="N232" i="15" a="1"/>
  <c r="N232" i="15" s="1"/>
  <c r="K28" i="14" s="1"/>
  <c r="U232" i="15" a="1"/>
  <c r="U232" i="15" s="1"/>
  <c r="N184" i="15" a="1"/>
  <c r="N184" i="15" s="1"/>
  <c r="J21" i="14" s="1"/>
  <c r="U184" i="15" a="1"/>
  <c r="U184" i="15" s="1"/>
  <c r="Q184" i="15" a="1"/>
  <c r="Q184" i="15" s="1"/>
  <c r="Q175" i="15" a="1"/>
  <c r="Q175" i="15" s="1"/>
  <c r="U175" i="15" a="1"/>
  <c r="U175" i="15" s="1"/>
  <c r="N175" i="15" a="1"/>
  <c r="N175" i="15" s="1"/>
  <c r="J12" i="14" s="1"/>
  <c r="N229" i="15" a="1"/>
  <c r="N229" i="15" s="1"/>
  <c r="U229" i="15" a="1"/>
  <c r="U229" i="15" s="1"/>
  <c r="Q229" i="15" a="1"/>
  <c r="Q229" i="15" s="1"/>
  <c r="U298" i="15" a="1"/>
  <c r="U298" i="15" s="1"/>
  <c r="N298" i="15" a="1"/>
  <c r="N298" i="15" s="1"/>
  <c r="M12" i="14" s="1"/>
  <c r="Q298" i="15" a="1"/>
  <c r="Q298" i="15" s="1"/>
  <c r="U395" i="15" a="1"/>
  <c r="U395" i="15" s="1"/>
  <c r="N395" i="15" a="1"/>
  <c r="N395" i="15" s="1"/>
  <c r="O27" i="14" s="1"/>
  <c r="Q395" i="15" a="1"/>
  <c r="Q395" i="15" s="1"/>
  <c r="U247" i="15" a="1"/>
  <c r="U247" i="15" s="1"/>
  <c r="Q247" i="15" a="1"/>
  <c r="Q247" i="15" s="1"/>
  <c r="N247" i="15" a="1"/>
  <c r="N247" i="15" s="1"/>
  <c r="K43" i="14" s="1"/>
  <c r="U209" i="15" a="1"/>
  <c r="U209" i="15" s="1"/>
  <c r="N209" i="15" a="1"/>
  <c r="N209" i="15" s="1"/>
  <c r="K5" i="14" s="1"/>
  <c r="Q209" i="15" a="1"/>
  <c r="Q209" i="15" s="1"/>
  <c r="N91" i="15" a="1"/>
  <c r="N91" i="15" s="1"/>
  <c r="U91" i="15" a="1"/>
  <c r="U91" i="15" s="1"/>
  <c r="Q91" i="15" a="1"/>
  <c r="Q91" i="15" s="1"/>
  <c r="N367" i="15" a="1"/>
  <c r="N367" i="15" s="1"/>
  <c r="N40" i="14" s="1"/>
  <c r="Q367" i="15" a="1"/>
  <c r="Q367" i="15" s="1"/>
  <c r="U367" i="15" a="1"/>
  <c r="U367" i="15" s="1"/>
  <c r="Q325" i="15" a="1"/>
  <c r="Q325" i="15" s="1"/>
  <c r="N325" i="15" a="1"/>
  <c r="N325" i="15" s="1"/>
  <c r="M39" i="14" s="1"/>
  <c r="U325" i="15" a="1"/>
  <c r="U325" i="15" s="1"/>
  <c r="U72" i="15" a="1"/>
  <c r="U72" i="15" s="1"/>
  <c r="N72" i="15" a="1"/>
  <c r="N72" i="15" s="1"/>
  <c r="G32" i="14" s="1"/>
  <c r="Q72" i="15" a="1"/>
  <c r="Q72" i="15" s="1"/>
  <c r="G93" i="17"/>
  <c r="U179" i="15" a="1"/>
  <c r="U179" i="15" s="1"/>
  <c r="Q179" i="15" a="1"/>
  <c r="Q179" i="15" s="1"/>
  <c r="N179" i="15" a="1"/>
  <c r="N179" i="15" s="1"/>
  <c r="J16" i="14" s="1"/>
  <c r="Q85" i="15" a="1"/>
  <c r="Q85" i="15" s="1"/>
  <c r="N85" i="15" a="1"/>
  <c r="N85" i="15" s="1"/>
  <c r="U85" i="15" a="1"/>
  <c r="U85" i="15" s="1"/>
  <c r="U287" i="15" a="1"/>
  <c r="U287" i="15" s="1"/>
  <c r="Q287" i="15" a="1"/>
  <c r="Q287" i="15" s="1"/>
  <c r="N287" i="15" a="1"/>
  <c r="N287" i="15" s="1"/>
  <c r="L42" i="14" s="1"/>
  <c r="N305" i="15" a="1"/>
  <c r="N305" i="15" s="1"/>
  <c r="M19" i="14" s="1"/>
  <c r="U305" i="15" a="1"/>
  <c r="U305" i="15" s="1"/>
  <c r="Q305" i="15" a="1"/>
  <c r="Q305" i="15" s="1"/>
  <c r="N239" i="15" a="1"/>
  <c r="N239" i="15" s="1"/>
  <c r="U239" i="15" a="1"/>
  <c r="U239" i="15" s="1"/>
  <c r="Q239" i="15" a="1"/>
  <c r="Q239" i="15" s="1"/>
  <c r="U312" i="15" a="1"/>
  <c r="U312" i="15" s="1"/>
  <c r="N312" i="15" a="1"/>
  <c r="N312" i="15" s="1"/>
  <c r="M26" i="14" s="1"/>
  <c r="Q312" i="15" a="1"/>
  <c r="Q312" i="15" s="1"/>
  <c r="N136" i="15" a="1"/>
  <c r="N136" i="15" s="1"/>
  <c r="I14" i="14" s="1"/>
  <c r="Q136" i="15" a="1"/>
  <c r="Q136" i="15" s="1"/>
  <c r="U136" i="15" a="1"/>
  <c r="U136" i="15" s="1"/>
  <c r="Q270" i="15" a="1"/>
  <c r="Q270" i="15" s="1"/>
  <c r="U270" i="15" a="1"/>
  <c r="U270" i="15" s="1"/>
  <c r="N270" i="15" a="1"/>
  <c r="N270" i="15" s="1"/>
  <c r="Q32" i="15" a="1"/>
  <c r="Q32" i="15" s="1"/>
  <c r="G78" i="17" s="1"/>
  <c r="U32" i="15" a="1"/>
  <c r="U32" i="15" s="1"/>
  <c r="G79" i="17" s="1"/>
  <c r="N32" i="15" a="1"/>
  <c r="N32" i="15" s="1"/>
  <c r="F33" i="14" s="1"/>
  <c r="U90" i="15" a="1"/>
  <c r="U90" i="15" s="1"/>
  <c r="N90" i="15" a="1"/>
  <c r="N90" i="15" s="1"/>
  <c r="H9" i="14" s="1"/>
  <c r="Q90" i="15" a="1"/>
  <c r="Q90" i="15" s="1"/>
  <c r="U285" i="15" a="1"/>
  <c r="U285" i="15" s="1"/>
  <c r="N285" i="15" a="1"/>
  <c r="N285" i="15" s="1"/>
  <c r="L40" i="14" s="1"/>
  <c r="Q285" i="15" a="1"/>
  <c r="Q285" i="15" s="1"/>
  <c r="Q28" i="15" a="1"/>
  <c r="Q28" i="15" s="1"/>
  <c r="G63" i="17" s="1"/>
  <c r="N28" i="15" a="1"/>
  <c r="N28" i="15" s="1"/>
  <c r="F29" i="14" s="1"/>
  <c r="U28" i="15" a="1"/>
  <c r="U28" i="15" s="1"/>
  <c r="G65" i="17" s="1"/>
  <c r="N19" i="15" a="1"/>
  <c r="N19" i="15" s="1"/>
  <c r="F20" i="14" s="1"/>
  <c r="Q19" i="15" a="1"/>
  <c r="Q19" i="15" s="1"/>
  <c r="U19" i="15" a="1"/>
  <c r="U19" i="15" s="1"/>
  <c r="Q84" i="15" a="1"/>
  <c r="Q84" i="15" s="1"/>
  <c r="G102" i="17" s="1"/>
  <c r="U84" i="15" a="1"/>
  <c r="U84" i="15" s="1"/>
  <c r="N84" i="15" a="1"/>
  <c r="N84" i="15" s="1"/>
  <c r="G44" i="14" s="1"/>
  <c r="U12" i="15" a="1"/>
  <c r="U12" i="15" s="1"/>
  <c r="G21" i="17" s="1"/>
  <c r="Q12" i="15" a="1"/>
  <c r="Q12" i="15" s="1"/>
  <c r="G20" i="17" s="1"/>
  <c r="N12" i="15" a="1"/>
  <c r="N12" i="15" s="1"/>
  <c r="F13" i="14" s="1"/>
  <c r="U79" i="15" a="1"/>
  <c r="U79" i="15" s="1"/>
  <c r="N79" i="15" a="1"/>
  <c r="N79" i="15" s="1"/>
  <c r="G39" i="14" s="1"/>
  <c r="Q79" i="15" a="1"/>
  <c r="Q79" i="15" s="1"/>
  <c r="Q7" i="15" a="1"/>
  <c r="Q7" i="15" s="1"/>
  <c r="G10" i="17" s="1"/>
  <c r="U7" i="15" a="1"/>
  <c r="U7" i="15" s="1"/>
  <c r="N7" i="15" a="1"/>
  <c r="N7" i="15" s="1"/>
  <c r="U279" i="15" a="1"/>
  <c r="U279" i="15" s="1"/>
  <c r="Q279" i="15" a="1"/>
  <c r="Q279" i="15" s="1"/>
  <c r="N279" i="15" a="1"/>
  <c r="N279" i="15" s="1"/>
  <c r="L34" i="14" s="1"/>
  <c r="Q95" i="15" a="1"/>
  <c r="Q95" i="15" s="1"/>
  <c r="U95" i="15" a="1"/>
  <c r="U95" i="15" s="1"/>
  <c r="N95" i="15" a="1"/>
  <c r="N95" i="15" s="1"/>
  <c r="H14" i="14" s="1"/>
  <c r="U117" i="15" a="1"/>
  <c r="U117" i="15" s="1"/>
  <c r="Q117" i="15" a="1"/>
  <c r="Q117" i="15" s="1"/>
  <c r="N117" i="15" a="1"/>
  <c r="N117" i="15" s="1"/>
  <c r="H36" i="14" s="1"/>
  <c r="Q329" i="15" a="1"/>
  <c r="Q329" i="15" s="1"/>
  <c r="N329" i="15" a="1"/>
  <c r="N329" i="15" s="1"/>
  <c r="M43" i="14" s="1"/>
  <c r="U329" i="15" a="1"/>
  <c r="U329" i="15" s="1"/>
  <c r="U400" i="15" a="1"/>
  <c r="U400" i="15" s="1"/>
  <c r="G76" i="17" s="1"/>
  <c r="Q400" i="15" a="1"/>
  <c r="Q400" i="15" s="1"/>
  <c r="N400" i="15" a="1"/>
  <c r="N400" i="15" s="1"/>
  <c r="O32" i="14" s="1"/>
  <c r="N87" i="15" a="1"/>
  <c r="N87" i="15" s="1"/>
  <c r="Q87" i="15" a="1"/>
  <c r="Q87" i="15" s="1"/>
  <c r="U87" i="15" a="1"/>
  <c r="U87" i="15" s="1"/>
  <c r="N160" i="15" a="1"/>
  <c r="N160" i="15" s="1"/>
  <c r="U160" i="15" a="1"/>
  <c r="U160" i="15" s="1"/>
  <c r="G90" i="17" s="1"/>
  <c r="Q160" i="15" a="1"/>
  <c r="Q160" i="15" s="1"/>
  <c r="G89" i="17" s="1"/>
  <c r="U51" i="15" a="1"/>
  <c r="U51" i="15" s="1"/>
  <c r="G17" i="17" s="1"/>
  <c r="N51" i="15" a="1"/>
  <c r="N51" i="15" s="1"/>
  <c r="G11" i="14" s="1"/>
  <c r="Q51" i="15" a="1"/>
  <c r="Q51" i="15" s="1"/>
  <c r="G16" i="17" s="1"/>
  <c r="U219" i="15" a="1"/>
  <c r="U219" i="15" s="1"/>
  <c r="Q219" i="15" a="1"/>
  <c r="Q219" i="15" s="1"/>
  <c r="N219" i="15" a="1"/>
  <c r="N219" i="15" s="1"/>
  <c r="K15" i="14" s="1"/>
  <c r="U397" i="15" a="1"/>
  <c r="U397" i="15" s="1"/>
  <c r="Q397" i="15" a="1"/>
  <c r="Q397" i="15" s="1"/>
  <c r="N397" i="15" a="1"/>
  <c r="N397" i="15" s="1"/>
  <c r="O29" i="14" s="1"/>
  <c r="Q203" i="15" a="1"/>
  <c r="Q203" i="15" s="1"/>
  <c r="N203" i="15" a="1"/>
  <c r="N203" i="15" s="1"/>
  <c r="J40" i="14" s="1"/>
  <c r="U203" i="15" a="1"/>
  <c r="U203" i="15" s="1"/>
  <c r="N301" i="15" a="1"/>
  <c r="N301" i="15" s="1"/>
  <c r="M15" i="14" s="1"/>
  <c r="Q301" i="15" a="1"/>
  <c r="Q301" i="15" s="1"/>
  <c r="U301" i="15" a="1"/>
  <c r="U301" i="15" s="1"/>
  <c r="U205" i="15" a="1"/>
  <c r="U205" i="15" s="1"/>
  <c r="Q205" i="15" a="1"/>
  <c r="Q205" i="15" s="1"/>
  <c r="N205" i="15" a="1"/>
  <c r="N205" i="15" s="1"/>
  <c r="J42" i="14" s="1"/>
  <c r="Q276" i="15" a="1"/>
  <c r="Q276" i="15" s="1"/>
  <c r="N276" i="15" a="1"/>
  <c r="N276" i="15" s="1"/>
  <c r="L31" i="14" s="1"/>
  <c r="U276" i="15" a="1"/>
  <c r="U276" i="15" s="1"/>
  <c r="N98" i="15" a="1"/>
  <c r="N98" i="15" s="1"/>
  <c r="Q98" i="15" a="1"/>
  <c r="Q98" i="15" s="1"/>
  <c r="U98" i="15" a="1"/>
  <c r="U98" i="15" s="1"/>
  <c r="N16" i="15" a="1"/>
  <c r="N16" i="15" s="1"/>
  <c r="U16" i="15" a="1"/>
  <c r="U16" i="15" s="1"/>
  <c r="Q16" i="15" a="1"/>
  <c r="Q16" i="15" s="1"/>
  <c r="N227" i="15" a="1"/>
  <c r="N227" i="15" s="1"/>
  <c r="K23" i="14" s="1"/>
  <c r="U227" i="15" a="1"/>
  <c r="U227" i="15" s="1"/>
  <c r="Q227" i="15" a="1"/>
  <c r="Q227" i="15" s="1"/>
  <c r="N62" i="15" a="1"/>
  <c r="N62" i="15" s="1"/>
  <c r="U62" i="15" a="1"/>
  <c r="U62" i="15" s="1"/>
  <c r="Q62" i="15" a="1"/>
  <c r="Q62" i="15" s="1"/>
  <c r="N241" i="15" a="1"/>
  <c r="N241" i="15" s="1"/>
  <c r="K37" i="14" s="1"/>
  <c r="U241" i="15" a="1"/>
  <c r="U241" i="15" s="1"/>
  <c r="Q241" i="15" a="1"/>
  <c r="Q241" i="15" s="1"/>
  <c r="N283" i="15" a="1"/>
  <c r="N283" i="15" s="1"/>
  <c r="U283" i="15" a="1"/>
  <c r="U283" i="15" s="1"/>
  <c r="Q283" i="15" a="1"/>
  <c r="Q283" i="15" s="1"/>
  <c r="N275" i="15" a="1"/>
  <c r="N275" i="15" s="1"/>
  <c r="Q275" i="15" a="1"/>
  <c r="Q275" i="15" s="1"/>
  <c r="U275" i="15" a="1"/>
  <c r="U275" i="15" s="1"/>
  <c r="Q200" i="15" a="1"/>
  <c r="Q200" i="15" s="1"/>
  <c r="N200" i="15" a="1"/>
  <c r="N200" i="15" s="1"/>
  <c r="J37" i="14" s="1"/>
  <c r="U200" i="15" a="1"/>
  <c r="U200" i="15" s="1"/>
  <c r="Q352" i="15" a="1"/>
  <c r="Q352" i="15" s="1"/>
  <c r="U352" i="15" a="1"/>
  <c r="U352" i="15" s="1"/>
  <c r="N352" i="15" a="1"/>
  <c r="N352" i="15" s="1"/>
  <c r="Q300" i="15" a="1"/>
  <c r="Q300" i="15" s="1"/>
  <c r="N300" i="15" a="1"/>
  <c r="N300" i="15" s="1"/>
  <c r="M14" i="14" s="1"/>
  <c r="U300" i="15" a="1"/>
  <c r="U300" i="15" s="1"/>
  <c r="Q148" i="15" a="1"/>
  <c r="Q148" i="15" s="1"/>
  <c r="N148" i="15" a="1"/>
  <c r="N148" i="15" s="1"/>
  <c r="I26" i="14" s="1"/>
  <c r="U148" i="15" a="1"/>
  <c r="U148" i="15" s="1"/>
  <c r="U346" i="15" a="1"/>
  <c r="U346" i="15" s="1"/>
  <c r="N346" i="15" a="1"/>
  <c r="N346" i="15" s="1"/>
  <c r="N19" i="14" s="1"/>
  <c r="Q346" i="15" a="1"/>
  <c r="Q346" i="15" s="1"/>
  <c r="N108" i="15" a="1"/>
  <c r="N108" i="15" s="1"/>
  <c r="H27" i="14" s="1"/>
  <c r="Q108" i="15" a="1"/>
  <c r="Q108" i="15" s="1"/>
  <c r="U108" i="15" a="1"/>
  <c r="U108" i="15" s="1"/>
  <c r="Q181" i="15" a="1"/>
  <c r="Q181" i="15" s="1"/>
  <c r="N181" i="15" a="1"/>
  <c r="N181" i="15" s="1"/>
  <c r="J18" i="14" s="1"/>
  <c r="U181" i="15" a="1"/>
  <c r="U181" i="15" s="1"/>
  <c r="U202" i="15" a="1"/>
  <c r="U202" i="15" s="1"/>
  <c r="N202" i="15" a="1"/>
  <c r="N202" i="15" s="1"/>
  <c r="J39" i="14" s="1"/>
  <c r="Q202" i="15" a="1"/>
  <c r="Q202" i="15" s="1"/>
  <c r="U333" i="15" a="1"/>
  <c r="U333" i="15" s="1"/>
  <c r="N333" i="15" a="1"/>
  <c r="N333" i="15" s="1"/>
  <c r="Q333" i="15" a="1"/>
  <c r="Q333" i="15" s="1"/>
  <c r="U217" i="15" a="1"/>
  <c r="U217" i="15" s="1"/>
  <c r="Q217" i="15" a="1"/>
  <c r="Q217" i="15" s="1"/>
  <c r="N217" i="15" a="1"/>
  <c r="N217" i="15" s="1"/>
  <c r="K13" i="14" s="1"/>
  <c r="U45" i="15" a="1"/>
  <c r="U45" i="15" s="1"/>
  <c r="Q45" i="15" a="1"/>
  <c r="Q45" i="15" s="1"/>
  <c r="N45" i="15" a="1"/>
  <c r="N45" i="15" s="1"/>
  <c r="G5" i="14" s="1"/>
  <c r="N332" i="15" a="1"/>
  <c r="N332" i="15" s="1"/>
  <c r="N5" i="14" s="1"/>
  <c r="U332" i="15" a="1"/>
  <c r="U332" i="15" s="1"/>
  <c r="Q332" i="15" a="1"/>
  <c r="Q332" i="15" s="1"/>
  <c r="N233" i="15" a="1"/>
  <c r="N233" i="15" s="1"/>
  <c r="K29" i="14" s="1"/>
  <c r="U233" i="15" a="1"/>
  <c r="U233" i="15" s="1"/>
  <c r="Q233" i="15" a="1"/>
  <c r="Q233" i="15" s="1"/>
  <c r="Q41" i="15" a="1"/>
  <c r="Q41" i="15" s="1"/>
  <c r="U41" i="15" a="1"/>
  <c r="U41" i="15" s="1"/>
  <c r="G98" i="17" s="1"/>
  <c r="N41" i="15" a="1"/>
  <c r="N41" i="15" s="1"/>
  <c r="F42" i="14" s="1"/>
  <c r="U127" i="15" a="1"/>
  <c r="U127" i="15" s="1"/>
  <c r="Q127" i="15" a="1"/>
  <c r="Q127" i="15" s="1"/>
  <c r="N127" i="15" a="1"/>
  <c r="N127" i="15" s="1"/>
  <c r="I5" i="14" s="1"/>
  <c r="U128" i="15" a="1"/>
  <c r="U128" i="15" s="1"/>
  <c r="Q128" i="15" a="1"/>
  <c r="Q128" i="15" s="1"/>
  <c r="N128" i="15" a="1"/>
  <c r="N128" i="15" s="1"/>
  <c r="U57" i="15" a="1"/>
  <c r="U57" i="15" s="1"/>
  <c r="N57" i="15" a="1"/>
  <c r="N57" i="15" s="1"/>
  <c r="Q57" i="15" a="1"/>
  <c r="Q57" i="15" s="1"/>
  <c r="Q327" i="15" a="1"/>
  <c r="Q327" i="15" s="1"/>
  <c r="N327" i="15" a="1"/>
  <c r="N327" i="15" s="1"/>
  <c r="U327" i="15" a="1"/>
  <c r="U327" i="15" s="1"/>
  <c r="Q81" i="15" a="1"/>
  <c r="Q81" i="15" s="1"/>
  <c r="G95" i="17" s="1"/>
  <c r="U81" i="15" a="1"/>
  <c r="U81" i="15" s="1"/>
  <c r="N81" i="15" a="1"/>
  <c r="N81" i="15" s="1"/>
  <c r="U169" i="15" a="1"/>
  <c r="U169" i="15" s="1"/>
  <c r="Q169" i="15" a="1"/>
  <c r="Q169" i="15" s="1"/>
  <c r="N169" i="15" a="1"/>
  <c r="N169" i="15" s="1"/>
  <c r="N263" i="15" a="1"/>
  <c r="N263" i="15" s="1"/>
  <c r="L18" i="14" s="1"/>
  <c r="Q263" i="15" a="1"/>
  <c r="Q263" i="15" s="1"/>
  <c r="U263" i="15" a="1"/>
  <c r="U263" i="15" s="1"/>
  <c r="N307" i="15" a="1"/>
  <c r="N307" i="15" s="1"/>
  <c r="M21" i="14" s="1"/>
  <c r="U307" i="15" a="1"/>
  <c r="U307" i="15" s="1"/>
  <c r="Q307" i="15" a="1"/>
  <c r="Q307" i="15" s="1"/>
  <c r="U102" i="15" a="1"/>
  <c r="U102" i="15" s="1"/>
  <c r="N102" i="15" a="1"/>
  <c r="N102" i="15" s="1"/>
  <c r="H21" i="14" s="1"/>
  <c r="Q102" i="15" a="1"/>
  <c r="Q102" i="15" s="1"/>
  <c r="N403" i="15" a="1"/>
  <c r="N403" i="15" s="1"/>
  <c r="Q403" i="15" a="1"/>
  <c r="Q403" i="15" s="1"/>
  <c r="U403" i="15" a="1"/>
  <c r="U403" i="15" s="1"/>
  <c r="N9" i="15" a="1"/>
  <c r="N9" i="15" s="1"/>
  <c r="Q9" i="15" a="1"/>
  <c r="Q9" i="15" s="1"/>
  <c r="G14" i="17" s="1"/>
  <c r="U9" i="15" a="1"/>
  <c r="U9" i="15" s="1"/>
  <c r="G15" i="17" s="1"/>
  <c r="Q289" i="15" a="1"/>
  <c r="Q289" i="15" s="1"/>
  <c r="N289" i="15" a="1"/>
  <c r="N289" i="15" s="1"/>
  <c r="L44" i="14" s="1"/>
  <c r="U289" i="15" a="1"/>
  <c r="U289" i="15" s="1"/>
  <c r="N122" i="15" a="1"/>
  <c r="N122" i="15" s="1"/>
  <c r="U122" i="15" a="1"/>
  <c r="U122" i="15" s="1"/>
  <c r="Q122" i="15" a="1"/>
  <c r="Q122" i="15" s="1"/>
  <c r="U13" i="15" a="1"/>
  <c r="U13" i="15" s="1"/>
  <c r="G23" i="17" s="1"/>
  <c r="Q13" i="15" a="1"/>
  <c r="Q13" i="15" s="1"/>
  <c r="G22" i="17" s="1"/>
  <c r="N13" i="15" a="1"/>
  <c r="N13" i="15" s="1"/>
  <c r="F14" i="14" s="1"/>
  <c r="U337" i="15" a="1"/>
  <c r="U337" i="15" s="1"/>
  <c r="N337" i="15" a="1"/>
  <c r="N337" i="15" s="1"/>
  <c r="Q337" i="15" a="1"/>
  <c r="Q337" i="15" s="1"/>
  <c r="Q49" i="15" a="1"/>
  <c r="Q49" i="15" s="1"/>
  <c r="G12" i="17" s="1"/>
  <c r="U49" i="15" a="1"/>
  <c r="U49" i="15" s="1"/>
  <c r="G13" i="17" s="1"/>
  <c r="N49" i="15" a="1"/>
  <c r="N49" i="15" s="1"/>
  <c r="G9" i="14" s="1"/>
  <c r="G103" i="17"/>
  <c r="G99" i="17"/>
  <c r="Q68" i="15" a="1"/>
  <c r="Q68" i="15" s="1"/>
  <c r="N68" i="15" a="1"/>
  <c r="N68" i="15" s="1"/>
  <c r="G28" i="14" s="1"/>
  <c r="U68" i="15" a="1"/>
  <c r="U68" i="15" s="1"/>
  <c r="N255" i="15" a="1"/>
  <c r="N255" i="15" s="1"/>
  <c r="U255" i="15" a="1"/>
  <c r="U255" i="15" s="1"/>
  <c r="Q255" i="15" a="1"/>
  <c r="Q255" i="15" s="1"/>
  <c r="Q309" i="15" a="1"/>
  <c r="Q309" i="15" s="1"/>
  <c r="N309" i="15" a="1"/>
  <c r="N309" i="15" s="1"/>
  <c r="M23" i="14" s="1"/>
  <c r="U309" i="15" a="1"/>
  <c r="U309" i="15" s="1"/>
  <c r="N363" i="15" a="1"/>
  <c r="N363" i="15" s="1"/>
  <c r="N36" i="14" s="1"/>
  <c r="Q363" i="15" a="1"/>
  <c r="Q363" i="15" s="1"/>
  <c r="U363" i="15" a="1"/>
  <c r="U363" i="15" s="1"/>
  <c r="U137" i="15" a="1"/>
  <c r="U137" i="15" s="1"/>
  <c r="N137" i="15" a="1"/>
  <c r="N137" i="15" s="1"/>
  <c r="I15" i="14" s="1"/>
  <c r="Q137" i="15" a="1"/>
  <c r="Q137" i="15" s="1"/>
  <c r="U215" i="15" a="1"/>
  <c r="U215" i="15" s="1"/>
  <c r="Q215" i="15" a="1"/>
  <c r="Q215" i="15" s="1"/>
  <c r="N215" i="15" a="1"/>
  <c r="N215" i="15" s="1"/>
  <c r="K11" i="14" s="1"/>
  <c r="U110" i="15" a="1"/>
  <c r="U110" i="15" s="1"/>
  <c r="Q110" i="15" a="1"/>
  <c r="Q110" i="15" s="1"/>
  <c r="N110" i="15" a="1"/>
  <c r="N110" i="15" s="1"/>
  <c r="H29" i="14" s="1"/>
  <c r="U319" i="15" a="1"/>
  <c r="U319" i="15" s="1"/>
  <c r="Q319" i="15" a="1"/>
  <c r="Q319" i="15" s="1"/>
  <c r="N319" i="15" a="1"/>
  <c r="N319" i="15" s="1"/>
  <c r="M33" i="14" s="1"/>
  <c r="Q164" i="15" a="1"/>
  <c r="Q164" i="15" s="1"/>
  <c r="U164" i="15" a="1"/>
  <c r="U164" i="15" s="1"/>
  <c r="N164" i="15" a="1"/>
  <c r="N164" i="15" s="1"/>
  <c r="I42" i="14" s="1"/>
  <c r="U248" i="15" a="1"/>
  <c r="U248" i="15" s="1"/>
  <c r="Q248" i="15" a="1"/>
  <c r="Q248" i="15" s="1"/>
  <c r="N248" i="15" a="1"/>
  <c r="N248" i="15" s="1"/>
  <c r="K44" i="14" s="1"/>
  <c r="U210" i="15" a="1"/>
  <c r="U210" i="15" s="1"/>
  <c r="N210" i="15" a="1"/>
  <c r="N210" i="15" s="1"/>
  <c r="Q210" i="15" a="1"/>
  <c r="Q210" i="15" s="1"/>
  <c r="U105" i="15" a="1"/>
  <c r="U105" i="15" s="1"/>
  <c r="Q105" i="15" a="1"/>
  <c r="Q105" i="15" s="1"/>
  <c r="N105" i="15" a="1"/>
  <c r="N105" i="15" s="1"/>
  <c r="H24" i="14" s="1"/>
  <c r="Q208" i="15" a="1"/>
  <c r="Q208" i="15" s="1"/>
  <c r="U208" i="15" a="1"/>
  <c r="U208" i="15" s="1"/>
  <c r="N208" i="15" a="1"/>
  <c r="N208" i="15" s="1"/>
  <c r="Q107" i="15" a="1"/>
  <c r="Q107" i="15" s="1"/>
  <c r="N107" i="15" a="1"/>
  <c r="N107" i="15" s="1"/>
  <c r="H26" i="14" s="1"/>
  <c r="U107" i="15" a="1"/>
  <c r="U107" i="15" s="1"/>
  <c r="U73" i="15" a="1"/>
  <c r="U73" i="15" s="1"/>
  <c r="N73" i="15" a="1"/>
  <c r="N73" i="15" s="1"/>
  <c r="G33" i="14" s="1"/>
  <c r="Q73" i="15" a="1"/>
  <c r="Q73" i="15" s="1"/>
  <c r="N135" i="15" a="1"/>
  <c r="N135" i="15" s="1"/>
  <c r="I13" i="14" s="1"/>
  <c r="U135" i="15" a="1"/>
  <c r="U135" i="15" s="1"/>
  <c r="Q135" i="15" a="1"/>
  <c r="Q135" i="15" s="1"/>
  <c r="N324" i="15" a="1"/>
  <c r="N324" i="15" s="1"/>
  <c r="Q324" i="15" a="1"/>
  <c r="Q324" i="15" s="1"/>
  <c r="U324" i="15" a="1"/>
  <c r="U324" i="15" s="1"/>
  <c r="U149" i="15" a="1"/>
  <c r="U149" i="15" s="1"/>
  <c r="N149" i="15" a="1"/>
  <c r="N149" i="15" s="1"/>
  <c r="I27" i="14" s="1"/>
  <c r="Q149" i="15" a="1"/>
  <c r="Q149" i="15" s="1"/>
  <c r="N223" i="15" a="1"/>
  <c r="N223" i="15" s="1"/>
  <c r="K19" i="14" s="1"/>
  <c r="Q223" i="15" a="1"/>
  <c r="Q223" i="15" s="1"/>
  <c r="U223" i="15" a="1"/>
  <c r="U223" i="15" s="1"/>
  <c r="Q293" i="15" a="1"/>
  <c r="Q293" i="15" s="1"/>
  <c r="N293" i="15" a="1"/>
  <c r="N293" i="15" s="1"/>
  <c r="M7" i="14" s="1"/>
  <c r="U293" i="15" a="1"/>
  <c r="U293" i="15" s="1"/>
  <c r="Q355" i="15" a="1"/>
  <c r="Q355" i="15" s="1"/>
  <c r="N355" i="15" a="1"/>
  <c r="N355" i="15" s="1"/>
  <c r="N28" i="14" s="1"/>
  <c r="U355" i="15" a="1"/>
  <c r="U355" i="15" s="1"/>
  <c r="U52" i="15" a="1"/>
  <c r="U52" i="15" s="1"/>
  <c r="N52" i="15" a="1"/>
  <c r="N52" i="15" s="1"/>
  <c r="G12" i="14" s="1"/>
  <c r="Q52" i="15" a="1"/>
  <c r="Q52" i="15" s="1"/>
  <c r="N334" i="15" a="1"/>
  <c r="N334" i="15" s="1"/>
  <c r="N7" i="14" s="1"/>
  <c r="Q334" i="15" a="1"/>
  <c r="Q334" i="15" s="1"/>
  <c r="U334" i="15" a="1"/>
  <c r="U334" i="15" s="1"/>
  <c r="Q372" i="15" a="1"/>
  <c r="Q372" i="15" s="1"/>
  <c r="N372" i="15" a="1"/>
  <c r="N372" i="15" s="1"/>
  <c r="U372" i="15" a="1"/>
  <c r="U372" i="15" s="1"/>
  <c r="N86" i="15" a="1"/>
  <c r="N86" i="15" s="1"/>
  <c r="H5" i="14" s="1"/>
  <c r="Q86" i="15" a="1"/>
  <c r="Q86" i="15" s="1"/>
  <c r="U86" i="15" a="1"/>
  <c r="U86" i="15" s="1"/>
  <c r="Q304" i="15" a="1"/>
  <c r="Q304" i="15" s="1"/>
  <c r="U304" i="15" a="1"/>
  <c r="U304" i="15" s="1"/>
  <c r="N304" i="15" a="1"/>
  <c r="N304" i="15" s="1"/>
  <c r="M18" i="14" s="1"/>
  <c r="U313" i="15" a="1"/>
  <c r="U313" i="15" s="1"/>
  <c r="N313" i="15" a="1"/>
  <c r="N313" i="15" s="1"/>
  <c r="M27" i="14" s="1"/>
  <c r="Q313" i="15" a="1"/>
  <c r="Q313" i="15" s="1"/>
  <c r="U370" i="15" a="1"/>
  <c r="U370" i="15" s="1"/>
  <c r="N370" i="15" a="1"/>
  <c r="N370" i="15" s="1"/>
  <c r="N43" i="14" s="1"/>
  <c r="Q370" i="15" a="1"/>
  <c r="Q370" i="15" s="1"/>
  <c r="Q173" i="15" a="1"/>
  <c r="Q173" i="15" s="1"/>
  <c r="U173" i="15" a="1"/>
  <c r="U173" i="15" s="1"/>
  <c r="N173" i="15" a="1"/>
  <c r="N173" i="15" s="1"/>
  <c r="U140" i="15" a="1"/>
  <c r="U140" i="15" s="1"/>
  <c r="Q140" i="15" a="1"/>
  <c r="Q140" i="15" s="1"/>
  <c r="G32" i="17" s="1"/>
  <c r="N140" i="15" a="1"/>
  <c r="N140" i="15" s="1"/>
  <c r="I18" i="14" s="1"/>
  <c r="U114" i="15" a="1"/>
  <c r="U114" i="15" s="1"/>
  <c r="Q114" i="15" a="1"/>
  <c r="Q114" i="15" s="1"/>
  <c r="N114" i="15" a="1"/>
  <c r="N114" i="15" s="1"/>
  <c r="H33" i="14" s="1"/>
  <c r="G39" i="17"/>
  <c r="G37" i="17"/>
  <c r="G29" i="17"/>
  <c r="G31" i="17"/>
  <c r="G36" i="17"/>
  <c r="G28" i="17"/>
  <c r="Q218" i="15" a="1"/>
  <c r="Q218" i="15" s="1"/>
  <c r="N218" i="15" a="1"/>
  <c r="N218" i="15" s="1"/>
  <c r="K14" i="14" s="1"/>
  <c r="U218" i="15" a="1"/>
  <c r="U218" i="15" s="1"/>
  <c r="N115" i="15" a="1"/>
  <c r="N115" i="15" s="1"/>
  <c r="H34" i="14" s="1"/>
  <c r="Q115" i="15" a="1"/>
  <c r="Q115" i="15" s="1"/>
  <c r="U115" i="15" a="1"/>
  <c r="U115" i="15" s="1"/>
  <c r="Q61" i="15" a="1"/>
  <c r="Q61" i="15" s="1"/>
  <c r="G40" i="17" s="1"/>
  <c r="U61" i="15" a="1"/>
  <c r="U61" i="15" s="1"/>
  <c r="G41" i="17" s="1"/>
  <c r="N61" i="15" a="1"/>
  <c r="N61" i="15" s="1"/>
  <c r="G21" i="14" s="1"/>
  <c r="U392" i="15" a="1"/>
  <c r="U392" i="15" s="1"/>
  <c r="N392" i="15" a="1"/>
  <c r="N392" i="15" s="1"/>
  <c r="O24" i="14" s="1"/>
  <c r="Q392" i="15" a="1"/>
  <c r="Q392" i="15" s="1"/>
  <c r="G49" i="17" s="1"/>
  <c r="N295" i="15" a="1"/>
  <c r="N295" i="15" s="1"/>
  <c r="M9" i="14" s="1"/>
  <c r="U295" i="15" a="1"/>
  <c r="U295" i="15" s="1"/>
  <c r="Q295" i="15" a="1"/>
  <c r="Q295" i="15" s="1"/>
  <c r="Q170" i="15" a="1"/>
  <c r="Q170" i="15" s="1"/>
  <c r="G8" i="17" s="1"/>
  <c r="N170" i="15" a="1"/>
  <c r="N170" i="15" s="1"/>
  <c r="J7" i="14" s="1"/>
  <c r="U170" i="15" a="1"/>
  <c r="U170" i="15" s="1"/>
  <c r="G9" i="17" s="1"/>
  <c r="Q214" i="15" a="1"/>
  <c r="Q214" i="15" s="1"/>
  <c r="U214" i="15" a="1"/>
  <c r="U214" i="15" s="1"/>
  <c r="N214" i="15" a="1"/>
  <c r="N214" i="15" s="1"/>
  <c r="U296" i="15" a="1"/>
  <c r="U296" i="15" s="1"/>
  <c r="N296" i="15" a="1"/>
  <c r="N296" i="15" s="1"/>
  <c r="Q296" i="15" a="1"/>
  <c r="Q296" i="15" s="1"/>
  <c r="Q11" i="15" a="1"/>
  <c r="Q11" i="15" s="1"/>
  <c r="G18" i="17" s="1"/>
  <c r="U11" i="15" a="1"/>
  <c r="U11" i="15" s="1"/>
  <c r="G19" i="17" s="1"/>
  <c r="N11" i="15" a="1"/>
  <c r="N11" i="15" s="1"/>
  <c r="F12" i="14" s="1"/>
  <c r="N144" i="15" a="1"/>
  <c r="N144" i="15" s="1"/>
  <c r="Q144" i="15" a="1"/>
  <c r="Q144" i="15" s="1"/>
  <c r="G43" i="17" s="1"/>
  <c r="U144" i="15" a="1"/>
  <c r="U144" i="15" s="1"/>
  <c r="N64" i="15" a="1"/>
  <c r="N64" i="15" s="1"/>
  <c r="G24" i="14" s="1"/>
  <c r="Q64" i="15" a="1"/>
  <c r="Q64" i="15" s="1"/>
  <c r="G48" i="17" s="1"/>
  <c r="U64" i="15" a="1"/>
  <c r="U64" i="15" s="1"/>
  <c r="Q371" i="15" a="1"/>
  <c r="Q371" i="15" s="1"/>
  <c r="N371" i="15" a="1"/>
  <c r="N371" i="15" s="1"/>
  <c r="N44" i="14" s="1"/>
  <c r="U371" i="15" a="1"/>
  <c r="U371" i="15" s="1"/>
  <c r="U191" i="15" a="1"/>
  <c r="U191" i="15" s="1"/>
  <c r="Q191" i="15" a="1"/>
  <c r="Q191" i="15" s="1"/>
  <c r="N191" i="15" a="1"/>
  <c r="N191" i="15" s="1"/>
  <c r="J28" i="14" s="1"/>
  <c r="N76" i="15" a="1"/>
  <c r="N76" i="15" s="1"/>
  <c r="G36" i="14" s="1"/>
  <c r="U76" i="15" a="1"/>
  <c r="U76" i="15" s="1"/>
  <c r="Q76" i="15" a="1"/>
  <c r="Q76" i="15" s="1"/>
  <c r="U55" i="15" a="1"/>
  <c r="U55" i="15" s="1"/>
  <c r="G25" i="17" s="1"/>
  <c r="N55" i="15" a="1"/>
  <c r="N55" i="15" s="1"/>
  <c r="G15" i="14" s="1"/>
  <c r="Q55" i="15" a="1"/>
  <c r="Q55" i="15" s="1"/>
  <c r="G24" i="17" s="1"/>
  <c r="Q82" i="15" a="1"/>
  <c r="Q82" i="15" s="1"/>
  <c r="U82" i="15" a="1"/>
  <c r="U82" i="15" s="1"/>
  <c r="N82" i="15" a="1"/>
  <c r="N82" i="15" s="1"/>
  <c r="G42" i="14" s="1"/>
  <c r="U212" i="15" a="1"/>
  <c r="U212" i="15" s="1"/>
  <c r="G11" i="17" s="1"/>
  <c r="N212" i="15" a="1"/>
  <c r="N212" i="15" s="1"/>
  <c r="Q212" i="15" a="1"/>
  <c r="Q212" i="15" s="1"/>
  <c r="Q26" i="15" a="1"/>
  <c r="Q26" i="15" s="1"/>
  <c r="G56" i="17" s="1"/>
  <c r="U26" i="15" a="1"/>
  <c r="U26" i="15" s="1"/>
  <c r="G59" i="17" s="1"/>
  <c r="N26" i="15" a="1"/>
  <c r="N26" i="15" s="1"/>
  <c r="F27" i="14" s="1"/>
  <c r="N204" i="15" a="1"/>
  <c r="N204" i="15" s="1"/>
  <c r="U204" i="15" a="1"/>
  <c r="U204" i="15" s="1"/>
  <c r="G96" i="17" s="1"/>
  <c r="Q204" i="15" a="1"/>
  <c r="Q204" i="15" s="1"/>
  <c r="N31" i="15" a="1"/>
  <c r="N31" i="15" s="1"/>
  <c r="F32" i="14" s="1"/>
  <c r="Q31" i="15" a="1"/>
  <c r="Q31" i="15" s="1"/>
  <c r="G74" i="17" s="1"/>
  <c r="U31" i="15" a="1"/>
  <c r="U31" i="15" s="1"/>
  <c r="G77" i="17" s="1"/>
  <c r="Q69" i="15" a="1"/>
  <c r="Q69" i="15" s="1"/>
  <c r="U69" i="15" a="1"/>
  <c r="U69" i="15" s="1"/>
  <c r="N69" i="15" a="1"/>
  <c r="N69" i="15" s="1"/>
  <c r="G29" i="14" s="1"/>
  <c r="Q199" i="15" a="1"/>
  <c r="Q199" i="15" s="1"/>
  <c r="U199" i="15" a="1"/>
  <c r="U199" i="15" s="1"/>
  <c r="N199" i="15" a="1"/>
  <c r="N199" i="15" s="1"/>
  <c r="J36" i="14" s="1"/>
  <c r="N17" i="15" a="1"/>
  <c r="N17" i="15" s="1"/>
  <c r="F18" i="14" s="1"/>
  <c r="E18" i="14" s="1"/>
  <c r="U17" i="15" a="1"/>
  <c r="U17" i="15" s="1"/>
  <c r="G33" i="17" s="1"/>
  <c r="Q17" i="15" a="1"/>
  <c r="Q17" i="15" s="1"/>
  <c r="N379" i="15" a="1"/>
  <c r="N379" i="15" s="1"/>
  <c r="O11" i="14" s="1"/>
  <c r="Q379" i="15" a="1"/>
  <c r="Q379" i="15" s="1"/>
  <c r="U379" i="15" a="1"/>
  <c r="U379" i="15" s="1"/>
  <c r="Q245" i="15" a="1"/>
  <c r="Q245" i="15" s="1"/>
  <c r="U245" i="15" a="1"/>
  <c r="U245" i="15" s="1"/>
  <c r="N245" i="15" a="1"/>
  <c r="N245" i="15" s="1"/>
  <c r="Q288" i="15" a="1"/>
  <c r="Q288" i="15" s="1"/>
  <c r="U288" i="15" a="1"/>
  <c r="U288" i="15" s="1"/>
  <c r="N288" i="15" a="1"/>
  <c r="N288" i="15" s="1"/>
  <c r="L43" i="14" s="1"/>
  <c r="Q56" i="15" a="1"/>
  <c r="Q56" i="15" s="1"/>
  <c r="N56" i="15" a="1"/>
  <c r="N56" i="15" s="1"/>
  <c r="G16" i="14" s="1"/>
  <c r="U56" i="15" a="1"/>
  <c r="U56" i="15" s="1"/>
  <c r="U130" i="15" a="1"/>
  <c r="U130" i="15" s="1"/>
  <c r="N130" i="15" a="1"/>
  <c r="N130" i="15" s="1"/>
  <c r="Q130" i="15" a="1"/>
  <c r="Q130" i="15" s="1"/>
  <c r="N391" i="15" a="1"/>
  <c r="N391" i="15" s="1"/>
  <c r="O23" i="14" s="1"/>
  <c r="Q391" i="15" a="1"/>
  <c r="Q391" i="15" s="1"/>
  <c r="G46" i="17" s="1"/>
  <c r="U391" i="15" a="1"/>
  <c r="U391" i="15" s="1"/>
  <c r="N66" i="15" a="1"/>
  <c r="N66" i="15" s="1"/>
  <c r="G26" i="14" s="1"/>
  <c r="U66" i="15" a="1"/>
  <c r="U66" i="15" s="1"/>
  <c r="G54" i="17" s="1"/>
  <c r="Q66" i="15" a="1"/>
  <c r="Q66" i="15" s="1"/>
  <c r="N142" i="15" a="1"/>
  <c r="N142" i="15" s="1"/>
  <c r="I20" i="14" s="1"/>
  <c r="U142" i="15" a="1"/>
  <c r="U142" i="15" s="1"/>
  <c r="G38" i="17" s="1"/>
  <c r="Q142" i="15" a="1"/>
  <c r="Q142" i="15" s="1"/>
  <c r="U146" i="15" a="1"/>
  <c r="U146" i="15" s="1"/>
  <c r="N146" i="15" a="1"/>
  <c r="N146" i="15" s="1"/>
  <c r="I24" i="14" s="1"/>
  <c r="Q146" i="15" a="1"/>
  <c r="Q146" i="15" s="1"/>
  <c r="N177" i="15" a="1"/>
  <c r="N177" i="15" s="1"/>
  <c r="J14" i="14" s="1"/>
  <c r="Q177" i="15" a="1"/>
  <c r="Q177" i="15" s="1"/>
  <c r="U177" i="15" a="1"/>
  <c r="U177" i="15" s="1"/>
  <c r="N120" i="15" a="1"/>
  <c r="N120" i="15" s="1"/>
  <c r="H39" i="14" s="1"/>
  <c r="Q120" i="15" a="1"/>
  <c r="Q120" i="15" s="1"/>
  <c r="G91" i="17" s="1"/>
  <c r="U120" i="15" a="1"/>
  <c r="U120" i="15" s="1"/>
  <c r="N261" i="15" a="1"/>
  <c r="N261" i="15" s="1"/>
  <c r="L16" i="14" s="1"/>
  <c r="Q261" i="15" a="1"/>
  <c r="Q261" i="15" s="1"/>
  <c r="U261" i="15" a="1"/>
  <c r="U261" i="15" s="1"/>
  <c r="N278" i="15" a="1"/>
  <c r="N278" i="15" s="1"/>
  <c r="L33" i="14" s="1"/>
  <c r="U278" i="15" a="1"/>
  <c r="U278" i="15" s="1"/>
  <c r="Q278" i="15" a="1"/>
  <c r="Q278" i="15" s="1"/>
  <c r="U206" i="15" a="1"/>
  <c r="U206" i="15" s="1"/>
  <c r="G101" i="17" s="1"/>
  <c r="N206" i="15" a="1"/>
  <c r="N206" i="15" s="1"/>
  <c r="J43" i="14" s="1"/>
  <c r="Q206" i="15" a="1"/>
  <c r="Q206" i="15" s="1"/>
  <c r="G100" i="17" s="1"/>
  <c r="N328" i="15" a="1"/>
  <c r="N328" i="15" s="1"/>
  <c r="M42" i="14" s="1"/>
  <c r="Q328" i="15" a="1"/>
  <c r="Q328" i="15" s="1"/>
  <c r="U328" i="15" a="1"/>
  <c r="U328" i="15" s="1"/>
  <c r="Q339" i="15" a="1"/>
  <c r="Q339" i="15" s="1"/>
  <c r="U339" i="15" a="1"/>
  <c r="U339" i="15" s="1"/>
  <c r="N339" i="15" a="1"/>
  <c r="N339" i="15" s="1"/>
  <c r="N12" i="14" s="1"/>
  <c r="N123" i="15" a="1"/>
  <c r="N123" i="15" s="1"/>
  <c r="H42" i="14" s="1"/>
  <c r="Q123" i="15" a="1"/>
  <c r="Q123" i="15" s="1"/>
  <c r="G97" i="17" s="1"/>
  <c r="U123" i="15" a="1"/>
  <c r="U123" i="15" s="1"/>
  <c r="U376" i="15" a="1"/>
  <c r="U376" i="15" s="1"/>
  <c r="Q376" i="15" a="1"/>
  <c r="Q376" i="15" s="1"/>
  <c r="N376" i="15" a="1"/>
  <c r="N376" i="15" s="1"/>
  <c r="U290" i="15" a="1"/>
  <c r="U290" i="15" s="1"/>
  <c r="Q290" i="15" a="1"/>
  <c r="Q290" i="15" s="1"/>
  <c r="N290" i="15" a="1"/>
  <c r="N290" i="15" s="1"/>
  <c r="N150" i="15" a="1"/>
  <c r="N150" i="15" s="1"/>
  <c r="I28" i="14" s="1"/>
  <c r="U150" i="15" a="1"/>
  <c r="U150" i="15" s="1"/>
  <c r="Q150" i="15" a="1"/>
  <c r="Q150" i="15" s="1"/>
  <c r="U260" i="15" a="1"/>
  <c r="U260" i="15" s="1"/>
  <c r="N260" i="15" a="1"/>
  <c r="N260" i="15" s="1"/>
  <c r="L15" i="14" s="1"/>
  <c r="Q260" i="15" a="1"/>
  <c r="Q260" i="15" s="1"/>
  <c r="Q330" i="15" a="1"/>
  <c r="Q330" i="15" s="1"/>
  <c r="U330" i="15" a="1"/>
  <c r="U330" i="15" s="1"/>
  <c r="G104" i="17" s="1"/>
  <c r="N330" i="15" a="1"/>
  <c r="N330" i="15" s="1"/>
  <c r="M44" i="14" s="1"/>
  <c r="U152" i="15" a="1"/>
  <c r="U152" i="15" s="1"/>
  <c r="Q152" i="15" a="1"/>
  <c r="Q152" i="15" s="1"/>
  <c r="N152" i="15" a="1"/>
  <c r="N152" i="15" s="1"/>
  <c r="N389" i="15" a="1"/>
  <c r="N389" i="15" s="1"/>
  <c r="O21" i="14" s="1"/>
  <c r="Q389" i="15" a="1"/>
  <c r="Q389" i="15" s="1"/>
  <c r="U389" i="15" a="1"/>
  <c r="U389" i="15" s="1"/>
  <c r="U306" i="15" a="1"/>
  <c r="U306" i="15" s="1"/>
  <c r="N306" i="15" a="1"/>
  <c r="N306" i="15" s="1"/>
  <c r="M20" i="14" s="1"/>
  <c r="Q306" i="15" a="1"/>
  <c r="Q306" i="15" s="1"/>
  <c r="U92" i="15" a="1"/>
  <c r="U92" i="15" s="1"/>
  <c r="Q92" i="15" a="1"/>
  <c r="Q92" i="15" s="1"/>
  <c r="N92" i="15" a="1"/>
  <c r="N92" i="15" s="1"/>
  <c r="H11" i="14" s="1"/>
  <c r="N33" i="15" a="1"/>
  <c r="N33" i="15" s="1"/>
  <c r="F34" i="14" s="1"/>
  <c r="E34" i="14" s="1"/>
  <c r="Q33" i="15" a="1"/>
  <c r="Q33" i="15" s="1"/>
  <c r="G80" i="17" s="1"/>
  <c r="U33" i="15" a="1"/>
  <c r="U33" i="15" s="1"/>
  <c r="G81" i="17" s="1"/>
  <c r="U15" i="15" a="1"/>
  <c r="U15" i="15" s="1"/>
  <c r="G27" i="17" s="1"/>
  <c r="N15" i="15" a="1"/>
  <c r="N15" i="15" s="1"/>
  <c r="F16" i="14" s="1"/>
  <c r="E16" i="14" s="1"/>
  <c r="Q15" i="15" a="1"/>
  <c r="Q15" i="15" s="1"/>
  <c r="G26" i="17" s="1"/>
  <c r="Q201" i="15" a="1"/>
  <c r="Q201" i="15" s="1"/>
  <c r="U201" i="15" a="1"/>
  <c r="U201" i="15" s="1"/>
  <c r="N201" i="15" a="1"/>
  <c r="N201" i="15" s="1"/>
  <c r="N238" i="15" a="1"/>
  <c r="N238" i="15" s="1"/>
  <c r="K34" i="14" s="1"/>
  <c r="Q238" i="15" a="1"/>
  <c r="Q238" i="15" s="1"/>
  <c r="U238" i="15" a="1"/>
  <c r="U238" i="15" s="1"/>
  <c r="Q378" i="15" a="1"/>
  <c r="Q378" i="15" s="1"/>
  <c r="N378" i="15" a="1"/>
  <c r="N378" i="15" s="1"/>
  <c r="U378" i="15" a="1"/>
  <c r="U378" i="15" s="1"/>
  <c r="N189" i="15" a="1"/>
  <c r="N189" i="15" s="1"/>
  <c r="J26" i="14" s="1"/>
  <c r="U189" i="15" a="1"/>
  <c r="U189" i="15" s="1"/>
  <c r="Q189" i="15" a="1"/>
  <c r="Q189" i="15" s="1"/>
  <c r="U228" i="15" a="1"/>
  <c r="U228" i="15" s="1"/>
  <c r="Q228" i="15" a="1"/>
  <c r="Q228" i="15" s="1"/>
  <c r="N228" i="15" a="1"/>
  <c r="N228" i="15" s="1"/>
  <c r="K24" i="14" s="1"/>
  <c r="G44" i="17"/>
  <c r="G45" i="17"/>
  <c r="G47" i="17"/>
  <c r="G50" i="17"/>
  <c r="U302" i="15" a="1"/>
  <c r="U302" i="15" s="1"/>
  <c r="N302" i="15" a="1"/>
  <c r="N302" i="15" s="1"/>
  <c r="M16" i="14" s="1"/>
  <c r="Q302" i="15" a="1"/>
  <c r="Q302" i="15" s="1"/>
  <c r="N267" i="15" a="1"/>
  <c r="N267" i="15" s="1"/>
  <c r="U267" i="15" a="1"/>
  <c r="U267" i="15" s="1"/>
  <c r="Q267" i="15" a="1"/>
  <c r="Q267" i="15" s="1"/>
  <c r="U242" i="15" a="1"/>
  <c r="U242" i="15" s="1"/>
  <c r="Q242" i="15" a="1"/>
  <c r="Q242" i="15" s="1"/>
  <c r="N242" i="15" a="1"/>
  <c r="N242" i="15" s="1"/>
  <c r="Q182" i="15" a="1"/>
  <c r="Q182" i="15" s="1"/>
  <c r="G34" i="17" s="1"/>
  <c r="U182" i="15" a="1"/>
  <c r="U182" i="15" s="1"/>
  <c r="G35" i="17" s="1"/>
  <c r="N182" i="15" a="1"/>
  <c r="N182" i="15" s="1"/>
  <c r="J19" i="14" s="1"/>
  <c r="E12" i="14" l="1"/>
  <c r="M38" i="14"/>
  <c r="M18" i="9"/>
  <c r="M4" i="9" s="1"/>
  <c r="M41" i="14"/>
  <c r="M19" i="9"/>
  <c r="M5" i="9" s="1"/>
  <c r="E11" i="9"/>
  <c r="F11" i="9"/>
  <c r="F8" i="14"/>
  <c r="E33" i="14"/>
  <c r="O19" i="9"/>
  <c r="O5" i="9" s="1"/>
  <c r="O41" i="14"/>
  <c r="E37" i="14"/>
  <c r="J17" i="14"/>
  <c r="J13" i="9"/>
  <c r="E18" i="9"/>
  <c r="E4" i="9" s="1"/>
  <c r="F38" i="14"/>
  <c r="F18" i="9"/>
  <c r="E36" i="14"/>
  <c r="M30" i="14"/>
  <c r="M16" i="9"/>
  <c r="M14" i="9"/>
  <c r="M22" i="14"/>
  <c r="G18" i="8"/>
  <c r="F4" i="14"/>
  <c r="F9" i="9"/>
  <c r="E9" i="9"/>
  <c r="E2" i="9" s="1"/>
  <c r="G3" i="17"/>
  <c r="J4" i="14"/>
  <c r="J9" i="9"/>
  <c r="G22" i="8"/>
  <c r="F6" i="14"/>
  <c r="E10" i="9"/>
  <c r="F10" i="9"/>
  <c r="G10" i="9"/>
  <c r="G6" i="14"/>
  <c r="E15" i="14"/>
  <c r="J8" i="14"/>
  <c r="J11" i="9"/>
  <c r="K30" i="14"/>
  <c r="K16" i="9"/>
  <c r="O11" i="9"/>
  <c r="O8" i="14"/>
  <c r="K19" i="9"/>
  <c r="K5" i="9" s="1"/>
  <c r="K41" i="14"/>
  <c r="O4" i="14"/>
  <c r="O9" i="9"/>
  <c r="G27" i="8"/>
  <c r="E13" i="9"/>
  <c r="F13" i="9"/>
  <c r="F17" i="14"/>
  <c r="E20" i="14"/>
  <c r="K35" i="14"/>
  <c r="K17" i="9"/>
  <c r="E24" i="14"/>
  <c r="J22" i="14"/>
  <c r="J14" i="9"/>
  <c r="L9" i="9"/>
  <c r="L4" i="14"/>
  <c r="G24" i="8"/>
  <c r="H18" i="9"/>
  <c r="H4" i="9" s="1"/>
  <c r="H38" i="14"/>
  <c r="G8" i="14"/>
  <c r="G11" i="9"/>
  <c r="L41" i="14"/>
  <c r="L19" i="9"/>
  <c r="L5" i="9" s="1"/>
  <c r="E26" i="14"/>
  <c r="K14" i="9"/>
  <c r="K22" i="14"/>
  <c r="E7" i="14"/>
  <c r="K8" i="14"/>
  <c r="K11" i="9"/>
  <c r="J38" i="14"/>
  <c r="J18" i="9"/>
  <c r="J4" i="9" s="1"/>
  <c r="N10" i="14"/>
  <c r="N12" i="9"/>
  <c r="G17" i="14"/>
  <c r="G13" i="9"/>
  <c r="N10" i="9"/>
  <c r="N6" i="14"/>
  <c r="L15" i="9"/>
  <c r="L25" i="14"/>
  <c r="E21" i="14"/>
  <c r="J17" i="9"/>
  <c r="J35" i="14"/>
  <c r="N14" i="9"/>
  <c r="N22" i="14"/>
  <c r="E39" i="14"/>
  <c r="H15" i="9"/>
  <c r="H25" i="14"/>
  <c r="I19" i="9"/>
  <c r="I5" i="9" s="1"/>
  <c r="I41" i="14"/>
  <c r="H22" i="14"/>
  <c r="H14" i="9"/>
  <c r="M11" i="9"/>
  <c r="M8" i="14"/>
  <c r="G35" i="14"/>
  <c r="G17" i="9"/>
  <c r="K38" i="14"/>
  <c r="K18" i="9"/>
  <c r="K4" i="9" s="1"/>
  <c r="E12" i="9"/>
  <c r="F12" i="9"/>
  <c r="F10" i="14"/>
  <c r="G22" i="14"/>
  <c r="G14" i="9"/>
  <c r="E29" i="14"/>
  <c r="N19" i="9"/>
  <c r="N5" i="9" s="1"/>
  <c r="N41" i="14"/>
  <c r="E28" i="14"/>
  <c r="L10" i="9"/>
  <c r="L6" i="14"/>
  <c r="G25" i="14"/>
  <c r="G15" i="9"/>
  <c r="N16" i="9"/>
  <c r="N30" i="14"/>
  <c r="I8" i="14"/>
  <c r="I11" i="9"/>
  <c r="L14" i="9"/>
  <c r="L22" i="14"/>
  <c r="E32" i="14"/>
  <c r="K6" i="14"/>
  <c r="K10" i="9"/>
  <c r="E14" i="14"/>
  <c r="J10" i="9"/>
  <c r="J6" i="14"/>
  <c r="I10" i="9"/>
  <c r="I6" i="14"/>
  <c r="H13" i="9"/>
  <c r="H17" i="14"/>
  <c r="I18" i="9"/>
  <c r="I4" i="9" s="1"/>
  <c r="I38" i="14"/>
  <c r="H16" i="9"/>
  <c r="H30" i="14"/>
  <c r="O18" i="9"/>
  <c r="O4" i="9" s="1"/>
  <c r="O38" i="14"/>
  <c r="G16" i="9"/>
  <c r="G30" i="14"/>
  <c r="G26" i="8"/>
  <c r="N4" i="14"/>
  <c r="N9" i="9"/>
  <c r="N2" i="9" s="1"/>
  <c r="E19" i="14"/>
  <c r="E11" i="14"/>
  <c r="H11" i="9"/>
  <c r="H8" i="14"/>
  <c r="J19" i="9"/>
  <c r="J5" i="9" s="1"/>
  <c r="J41" i="14"/>
  <c r="M12" i="9"/>
  <c r="M10" i="14"/>
  <c r="K10" i="14"/>
  <c r="K12" i="9"/>
  <c r="E13" i="14"/>
  <c r="J15" i="9"/>
  <c r="J25" i="14"/>
  <c r="O13" i="9"/>
  <c r="O17" i="14"/>
  <c r="J16" i="9"/>
  <c r="J30" i="14"/>
  <c r="F30" i="14"/>
  <c r="F16" i="9"/>
  <c r="E16" i="9"/>
  <c r="M25" i="14"/>
  <c r="M15" i="9"/>
  <c r="F17" i="9"/>
  <c r="E17" i="9"/>
  <c r="F35" i="14"/>
  <c r="N38" i="14"/>
  <c r="N18" i="9"/>
  <c r="N4" i="9" s="1"/>
  <c r="L8" i="14"/>
  <c r="L11" i="9"/>
  <c r="L3" i="9" s="1"/>
  <c r="O15" i="9"/>
  <c r="O25" i="14"/>
  <c r="G38" i="14"/>
  <c r="G18" i="9"/>
  <c r="G4" i="9" s="1"/>
  <c r="O17" i="9"/>
  <c r="O35" i="14"/>
  <c r="L16" i="9"/>
  <c r="L30" i="14"/>
  <c r="I12" i="9"/>
  <c r="I10" i="14"/>
  <c r="O6" i="14"/>
  <c r="O10" i="9"/>
  <c r="N17" i="14"/>
  <c r="N13" i="9"/>
  <c r="G19" i="8"/>
  <c r="G9" i="9"/>
  <c r="G2" i="9" s="1"/>
  <c r="G4" i="14"/>
  <c r="I25" i="14"/>
  <c r="I15" i="9"/>
  <c r="E43" i="14"/>
  <c r="G41" i="14"/>
  <c r="G19" i="9"/>
  <c r="G5" i="9" s="1"/>
  <c r="H10" i="9"/>
  <c r="H6" i="14"/>
  <c r="H10" i="14"/>
  <c r="H12" i="9"/>
  <c r="E14" i="9"/>
  <c r="F14" i="9"/>
  <c r="F22" i="14"/>
  <c r="M13" i="9"/>
  <c r="M17" i="14"/>
  <c r="E31" i="14"/>
  <c r="N35" i="14"/>
  <c r="N17" i="9"/>
  <c r="E23" i="14"/>
  <c r="K17" i="14"/>
  <c r="K13" i="9"/>
  <c r="E44" i="14"/>
  <c r="M17" i="9"/>
  <c r="M35" i="14"/>
  <c r="N8" i="14"/>
  <c r="N11" i="9"/>
  <c r="I30" i="14"/>
  <c r="I16" i="9"/>
  <c r="M4" i="14"/>
  <c r="M9" i="9"/>
  <c r="G25" i="8"/>
  <c r="E27" i="14"/>
  <c r="L10" i="14"/>
  <c r="L12" i="9"/>
  <c r="L35" i="14"/>
  <c r="L17" i="9"/>
  <c r="I17" i="9"/>
  <c r="I35" i="14"/>
  <c r="F25" i="14"/>
  <c r="E15" i="9"/>
  <c r="F15" i="9"/>
  <c r="O16" i="9"/>
  <c r="O30" i="14"/>
  <c r="G12" i="9"/>
  <c r="G10" i="14"/>
  <c r="O14" i="9"/>
  <c r="O22" i="14"/>
  <c r="O10" i="14"/>
  <c r="O12" i="9"/>
  <c r="J10" i="14"/>
  <c r="J12" i="9"/>
  <c r="K9" i="9"/>
  <c r="K2" i="9" s="1"/>
  <c r="G23" i="8"/>
  <c r="K4" i="14"/>
  <c r="H19" i="9"/>
  <c r="H5" i="9" s="1"/>
  <c r="H41" i="14"/>
  <c r="L18" i="9"/>
  <c r="L4" i="9" s="1"/>
  <c r="L38" i="14"/>
  <c r="H9" i="9"/>
  <c r="H2" i="9" s="1"/>
  <c r="G20" i="8"/>
  <c r="H4" i="14"/>
  <c r="E40" i="14"/>
  <c r="E5" i="14"/>
  <c r="F41" i="14"/>
  <c r="F19" i="9"/>
  <c r="E19" i="9"/>
  <c r="E5" i="9" s="1"/>
  <c r="M10" i="9"/>
  <c r="M6" i="14"/>
  <c r="L13" i="9"/>
  <c r="L17" i="14"/>
  <c r="I14" i="9"/>
  <c r="I22" i="14"/>
  <c r="E42" i="14"/>
  <c r="N25" i="14"/>
  <c r="N15" i="9"/>
  <c r="K25" i="14"/>
  <c r="K15" i="9"/>
  <c r="I17" i="14"/>
  <c r="I13" i="9"/>
  <c r="E9" i="14"/>
  <c r="H17" i="9"/>
  <c r="H35" i="14"/>
  <c r="G21" i="8"/>
  <c r="I4" i="14"/>
  <c r="I45" i="14" s="1"/>
  <c r="I409" i="30" s="1"/>
  <c r="I9" i="9"/>
  <c r="I2" i="9" s="1"/>
  <c r="K3" i="9" l="1"/>
  <c r="G29" i="8"/>
  <c r="M2" i="9"/>
  <c r="H3" i="9"/>
  <c r="M3" i="9"/>
  <c r="L45" i="14"/>
  <c r="I409" i="33" s="1"/>
  <c r="P9" i="9"/>
  <c r="O2" i="9"/>
  <c r="F45" i="14"/>
  <c r="I409" i="19" s="1"/>
  <c r="E4" i="14"/>
  <c r="K45" i="14"/>
  <c r="I409" i="32" s="1"/>
  <c r="P19" i="9"/>
  <c r="F5" i="9"/>
  <c r="P15" i="9"/>
  <c r="M45" i="14"/>
  <c r="I409" i="34" s="1"/>
  <c r="L2" i="9"/>
  <c r="O45" i="14"/>
  <c r="I409" i="36" s="1"/>
  <c r="P10" i="9"/>
  <c r="E41" i="14"/>
  <c r="E35" i="14"/>
  <c r="I3" i="9"/>
  <c r="E8" i="14"/>
  <c r="E25" i="14"/>
  <c r="E6" i="14"/>
  <c r="F3" i="9"/>
  <c r="P11" i="9"/>
  <c r="N3" i="9"/>
  <c r="P17" i="9"/>
  <c r="N45" i="14"/>
  <c r="I409" i="35" s="1"/>
  <c r="E10" i="14"/>
  <c r="E3" i="9"/>
  <c r="H45" i="14"/>
  <c r="I409" i="21" s="1"/>
  <c r="E22" i="14"/>
  <c r="G45" i="14"/>
  <c r="I409" i="20" s="1"/>
  <c r="P12" i="9"/>
  <c r="O3" i="9"/>
  <c r="J2" i="9"/>
  <c r="P18" i="9"/>
  <c r="F4" i="9"/>
  <c r="P14" i="9"/>
  <c r="J45" i="14"/>
  <c r="I409" i="31" s="1"/>
  <c r="E38" i="14"/>
  <c r="G3" i="9"/>
  <c r="P16" i="9"/>
  <c r="E17" i="14"/>
  <c r="J3" i="9"/>
  <c r="E30" i="14"/>
  <c r="P13" i="9"/>
  <c r="F2" i="9"/>
  <c r="E45" i="1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<sst xmlns="http://schemas.openxmlformats.org/spreadsheetml/2006/main" count="10161" uniqueCount="794">
  <si>
    <t>Formulario de ayuda para confeccionar la Estrategia Integrada</t>
  </si>
  <si>
    <t>Código Entidad Local</t>
  </si>
  <si>
    <t>Identificador PAI</t>
  </si>
  <si>
    <t>Título PAI</t>
  </si>
  <si>
    <t>Título</t>
  </si>
  <si>
    <t>Código Proyecto</t>
  </si>
  <si>
    <t>Presupuesto</t>
  </si>
  <si>
    <t>Proyecto 1</t>
  </si>
  <si>
    <t>Proyecto1</t>
  </si>
  <si>
    <t>Proyecto 2</t>
  </si>
  <si>
    <t>Proyecto2</t>
  </si>
  <si>
    <t>Proyecto 3</t>
  </si>
  <si>
    <t>Proyecto3</t>
  </si>
  <si>
    <t>Proyecto 4</t>
  </si>
  <si>
    <t>Proyecto4</t>
  </si>
  <si>
    <t>Proyecto 5</t>
  </si>
  <si>
    <t>Proyecto5</t>
  </si>
  <si>
    <t>Proyecto 6</t>
  </si>
  <si>
    <t>Proyecto6</t>
  </si>
  <si>
    <t>Proyecto 7</t>
  </si>
  <si>
    <t>Proyecto7</t>
  </si>
  <si>
    <t>Proyecto 8</t>
  </si>
  <si>
    <t>Proyecto8</t>
  </si>
  <si>
    <t>Proyecto 9</t>
  </si>
  <si>
    <t>Proyecto9</t>
  </si>
  <si>
    <t>Proyecto 10</t>
  </si>
  <si>
    <t>Proyecto10</t>
  </si>
  <si>
    <t>Tipo de acción</t>
  </si>
  <si>
    <t>Tipo de Acción 1: Soluciones TIC para la transformación de la administración local y el desarrollo de la Smart City</t>
  </si>
  <si>
    <t xml:space="preserve">Tipo de acción 2: Gestión sostenible de los recursos y protección del medio ambiente.  </t>
  </si>
  <si>
    <t>Tipo de Acción 3: Inclusión social, participación ciudadana y dinamización económica del entorno local</t>
  </si>
  <si>
    <t>Tipo de Acción 4: Rehabilitación y protección del patrimonio urbano, y promoción del turismo y la cultura</t>
  </si>
  <si>
    <t>TipodeAccion</t>
  </si>
  <si>
    <t>CodigoSTdA</t>
  </si>
  <si>
    <t>SubtipodeAccion</t>
  </si>
  <si>
    <t>Presupuesto Subtipo</t>
  </si>
  <si>
    <t>TotalParaComprobación</t>
  </si>
  <si>
    <t>1.1</t>
  </si>
  <si>
    <t>Subtipo de acción 1.1: Soluciones TIC para la transformación de la administración local y el desarrollo de la Smart City</t>
  </si>
  <si>
    <t>1.2</t>
  </si>
  <si>
    <t>Subtipo de acción 1.2: Dinamización económica</t>
  </si>
  <si>
    <t>2.1</t>
  </si>
  <si>
    <t>Subtipo de acción 2.1: Eficiencia energética</t>
  </si>
  <si>
    <t>2.2</t>
  </si>
  <si>
    <t xml:space="preserve">Subtipo de acción 2.2: Energía renovable </t>
  </si>
  <si>
    <t>2.3</t>
  </si>
  <si>
    <t>Subtipo de acción 2.3: Movilidad urbana sostenible</t>
  </si>
  <si>
    <t>2.4</t>
  </si>
  <si>
    <t>Subtipo de acción 2.4: Adaptación al cambio climático y prevención del riesgo de catástrofes</t>
  </si>
  <si>
    <t>2.5</t>
  </si>
  <si>
    <t>Subtipo de acción 2.5: Recursos Hídricos</t>
  </si>
  <si>
    <t>2.6</t>
  </si>
  <si>
    <t>Subtipo de acción 2.6: Gestión de residuos: economía circular</t>
  </si>
  <si>
    <t>2.7</t>
  </si>
  <si>
    <t>Subtipo de acción 2.7: Lucha contra la descontaminación y mejora de espacios urbanos naturales</t>
  </si>
  <si>
    <t>3.1</t>
  </si>
  <si>
    <t>Subtipo de acción 3.1: Inclusión social</t>
  </si>
  <si>
    <t>4.1</t>
  </si>
  <si>
    <t>Subtipo de acción 4.1: Rehabilitación y protección del patrimonio urbano, y promoción del turismo y la cultura</t>
  </si>
  <si>
    <t>TIPOS DE ACCIÓN</t>
  </si>
  <si>
    <t>SUBTIPO DE ACCIÓN</t>
  </si>
  <si>
    <t>CÓDIGO DEL AI</t>
  </si>
  <si>
    <t>ÁMBITOS DE INTERVENCIÓN</t>
  </si>
  <si>
    <t>TOTAL</t>
  </si>
  <si>
    <r>
      <t>Tipo de acción 1. Digital</t>
    </r>
    <r>
      <rPr>
        <b/>
        <sz val="12"/>
        <color theme="1"/>
        <rFont val="Arial"/>
        <family val="2"/>
      </rPr>
      <t xml:space="preserve"> </t>
    </r>
    <r>
      <rPr>
        <b/>
        <sz val="11"/>
        <color rgb="FF000000"/>
        <rFont val="Arial"/>
        <family val="2"/>
      </rPr>
      <t>y dinamización económica</t>
    </r>
  </si>
  <si>
    <t>TI0016</t>
  </si>
  <si>
    <t>Soluciones de TIC para la Administración, servicios electrónicos, aplicaciones</t>
  </si>
  <si>
    <r>
      <t>TIPO DE ACCIÓN 1. Digital</t>
    </r>
    <r>
      <rPr>
        <b/>
        <sz val="12"/>
        <color theme="1"/>
        <rFont val="Arial"/>
        <family val="2"/>
      </rPr>
      <t xml:space="preserve"> </t>
    </r>
    <r>
      <rPr>
        <b/>
        <sz val="11"/>
        <color rgb="FF000000"/>
        <rFont val="Arial"/>
        <family val="2"/>
      </rPr>
      <t>y dinamización económica</t>
    </r>
  </si>
  <si>
    <t>TI0018</t>
  </si>
  <si>
    <t>Servicios y aplicaciones informáticos para las capacidades digitales y la inclusión digital</t>
  </si>
  <si>
    <t>TI0013</t>
  </si>
  <si>
    <t>Digitalización de pymes (incluidos el negocio y el comercio electrónicos y los procesos empresariales en red, los polos de innovación digital, los laboratorios vivientes, los ciberemprendedores, las empresas emergentes basadas en TIC, el comercio electrónico entre empresas)</t>
  </si>
  <si>
    <t>TI0021</t>
  </si>
  <si>
    <t>Desarrollo empresarial e internacionalización de las pymes, incluidas las inversiones productivas</t>
  </si>
  <si>
    <t>TIPO DE ACCIÓN 2. Energía y medioambiente</t>
  </si>
  <si>
    <t>TI0044</t>
  </si>
  <si>
    <t>Renovación de la eficiencia energética o medidas de eficiencia energética relativas a infraestructuras públicas, proyectos de demostración y medidas de apoyo</t>
  </si>
  <si>
    <t>TI0045</t>
  </si>
  <si>
    <t>Renovación de la eficiencia energética o medidas de eficiencia energética relativas a infraestructuras públicas, proyectos de demostración y medidas de apoyo que cumplan los criterios de eficiencia energética</t>
  </si>
  <si>
    <t>TI0047</t>
  </si>
  <si>
    <t>Energía renovable: eólica</t>
  </si>
  <si>
    <t>TI0048</t>
  </si>
  <si>
    <t>Energía renovable: solar</t>
  </si>
  <si>
    <t>TI0049</t>
  </si>
  <si>
    <t>Energía renovable: biomasa</t>
  </si>
  <si>
    <t>TI0052</t>
  </si>
  <si>
    <t>Otras energías renovables (incluida la geotérmica)</t>
  </si>
  <si>
    <t>TI0053</t>
  </si>
  <si>
    <t>Sistemas de energía inteligentes (incluidos las redes inteligentes y los sistemas de TIC) y su almacenamiento</t>
  </si>
  <si>
    <t>TI0054</t>
  </si>
  <si>
    <t>Cogeneración de alta eficiencia, calefacción y refrigeración urbanas</t>
  </si>
  <si>
    <t>TI0055</t>
  </si>
  <si>
    <t>Cogeneración de alta eficiencia, calefacción y refrigeración urbanas eficientes con pocas emisiones durante el ciclo de vida</t>
  </si>
  <si>
    <t>TI0081</t>
  </si>
  <si>
    <t>Infraestructura de transporte urbano limpio</t>
  </si>
  <si>
    <t>TI0082</t>
  </si>
  <si>
    <t>Material rodante de transporte urbano limpio</t>
  </si>
  <si>
    <t>TI0083</t>
  </si>
  <si>
    <t>Infraestructura para bicicletas</t>
  </si>
  <si>
    <t>TI0084</t>
  </si>
  <si>
    <t>Digitalización del transporte urbano</t>
  </si>
  <si>
    <t>TI0085</t>
  </si>
  <si>
    <t>Digitalización del transporte cuando se dedique en parte a la reducción de emisiones de gases de efecto invernadero: transporte urbano</t>
  </si>
  <si>
    <t>TI0058</t>
  </si>
  <si>
    <t>Medidas de adaptación al cambio climático y prevención y gestión de riesgos relacionados con el clima: inundaciones y corrimientos de tierras (incluidas las acciones de sensibilización, la protección civil y los sistemas de gestión de catástrofes, las infraestructuras y los enfoques ecosistémicos)</t>
  </si>
  <si>
    <t>TI0059</t>
  </si>
  <si>
    <t>Medidas de adaptación al cambio climático y prevención y gestión de riesgos relacionados con el clima: incendios (incluidas las acciones de sensibilización, la protección civil y los sistemas de gestión de catástrofes, las infraestructuras y los enfoques ecosistémicos)</t>
  </si>
  <si>
    <t>TI0060</t>
  </si>
  <si>
    <t>Medidas de adaptación al cambio climático y prevención y gestión de riesgos relacionados con el clima: otros, como, por ejemplo, tormentas y sequías (incluidas las acciones de concienciación, la protección civil y los sistemas de gestión de catástrofes, las infraestructuras y los enfoques ecosistémicos)</t>
  </si>
  <si>
    <t>TI0062</t>
  </si>
  <si>
    <t>Provisión de agua de consumo humano (infraestructura de extracción, tratamiento, almacenamiento y distribución, medidas de eficiencia, suministro de agua potable)</t>
  </si>
  <si>
    <t>TI0063</t>
  </si>
  <si>
    <t>Provisión de agua de consumo humano (infraestructura de extracción, tratamiento, almacenamiento y distribución, medidas de eficiencia, suministro de agua potable) de acuerdo con los criterios de eficiencia</t>
  </si>
  <si>
    <t>TI0064</t>
  </si>
  <si>
    <t>Gestión del agua y conservación de los recursos hídricos (incluida la gestión de las cuencas fluviales, medidas específicas de adaptación al cambio climático, reutilización, reducción de escapes)</t>
  </si>
  <si>
    <t>TI0065</t>
  </si>
  <si>
    <t>Recogida y tratamiento de aguas residuales[1]</t>
  </si>
  <si>
    <t>TI0066</t>
  </si>
  <si>
    <t>Recogida y tratamiento de aguas residuales de acuerdo con los criterios de eficiencia energética[2]</t>
  </si>
  <si>
    <t>TI0067</t>
  </si>
  <si>
    <t>Gestión de residuos domésticos: medidas de prevención, minimización, separación, reutilización y reciclado</t>
  </si>
  <si>
    <t>TI0068</t>
  </si>
  <si>
    <t>Tratamiento de residuos domésticos: tratamiento de desechos residuales</t>
  </si>
  <si>
    <t>TI0069</t>
  </si>
  <si>
    <t>Gestión de residuos comerciales e industriales: medidas de prevención, minimización, separación, reutilización y reciclado</t>
  </si>
  <si>
    <t>TI0073</t>
  </si>
  <si>
    <t>Rehabilitación de zonas industriales y terrenos contaminados</t>
  </si>
  <si>
    <t>TI0074</t>
  </si>
  <si>
    <t>Rehabilitación de zonas industriales y terrenos contaminados de acuerdo con los criterios de eficiencia</t>
  </si>
  <si>
    <t>TI0077</t>
  </si>
  <si>
    <t>Medidas de calidad del aire y reducción del ruido</t>
  </si>
  <si>
    <t>TI0079</t>
  </si>
  <si>
    <t>Protección de la naturaleza y la biodiversidad, patrimonio y recursos naturales, infraestructuras verdes y azules</t>
  </si>
  <si>
    <t>TI0080</t>
  </si>
  <si>
    <t>Otras medidas encaminadas a reducir las emisiones de gases de efecto invernadero en el ámbito de la conservación y restauración de zonas naturales con alto potencial para la absorción y el almacenamiento de carbono, por ejemplo mediante la rehumidificación de turberas o la captura de gases de vertederos</t>
  </si>
  <si>
    <t>TIPO DE ACCIÓN 3. Inclusión social</t>
  </si>
  <si>
    <t>TI00126</t>
  </si>
  <si>
    <t>Infraestructuras de vivienda (para personas distintas de los migrantes, refugiados y personas bajo protección internacional o que soliciten protección internacional)</t>
  </si>
  <si>
    <t>TI00127</t>
  </si>
  <si>
    <t>Otras infraestructuras sociales que contribuyen a la inclusión social en la comunidad</t>
  </si>
  <si>
    <t>TI00172</t>
  </si>
  <si>
    <t>Financiación cruzada en el marco del FEDER (apoyo a acciones asimilables a las del FSE+ necesarias para la ejecución satisfactoria de la parte del FEDER de la operación y relacionadas directamente con ella).</t>
  </si>
  <si>
    <t>TIPO DE ACCIÓN 4. Patrimonio urbano, turismo y cultura</t>
  </si>
  <si>
    <t>TI00165</t>
  </si>
  <si>
    <t>Protección, desarrollo y promoción de los activos del turismo público y servicios de turismo</t>
  </si>
  <si>
    <t>TI00166</t>
  </si>
  <si>
    <t>Protección, desarrollo y promoción del patrimonio cultural y los servicios culturales</t>
  </si>
  <si>
    <t>TI00167</t>
  </si>
  <si>
    <t>Protección, desarrollo y promoción del patrimonio natural y el turismo ecológico, salvo en lo referente a los espacios de Natura 2000</t>
  </si>
  <si>
    <t>TI00168</t>
  </si>
  <si>
    <t>Regeneración del entorno físico y seguridad de espacios públicos</t>
  </si>
  <si>
    <t>[1] Solo podrá ser seleccionado en regiones menos desarrolladas, en transición y regiones insulares</t>
  </si>
  <si>
    <t>[2] Solo podrá ser seleccionado en regiones menos desarrolladas, en transición y regiones insulares</t>
  </si>
  <si>
    <t>Subtipo de acción</t>
  </si>
  <si>
    <t>Ámbito Intervención</t>
  </si>
  <si>
    <t>TipoIndicador</t>
  </si>
  <si>
    <t>Indicador</t>
  </si>
  <si>
    <t>Nombre Indicador</t>
  </si>
  <si>
    <t>Unidad</t>
  </si>
  <si>
    <t>Unidad de medida</t>
  </si>
  <si>
    <t>Realización</t>
  </si>
  <si>
    <t>RCO14</t>
  </si>
  <si>
    <t>Resultado</t>
  </si>
  <si>
    <t>RCR11</t>
  </si>
  <si>
    <t>RCO01</t>
  </si>
  <si>
    <t>RCR19</t>
  </si>
  <si>
    <t>RCO19</t>
  </si>
  <si>
    <t>RCR26</t>
  </si>
  <si>
    <t>RCO22</t>
  </si>
  <si>
    <t>RCR32</t>
  </si>
  <si>
    <t>RCO54</t>
  </si>
  <si>
    <t>RCO57</t>
  </si>
  <si>
    <t>RCO59</t>
  </si>
  <si>
    <t>RCR62</t>
  </si>
  <si>
    <t>RCO58</t>
  </si>
  <si>
    <t>RCR64</t>
  </si>
  <si>
    <t>RCO24</t>
  </si>
  <si>
    <t>RCO26</t>
  </si>
  <si>
    <t>RCR35</t>
  </si>
  <si>
    <t>RCR36</t>
  </si>
  <si>
    <t>RCR37</t>
  </si>
  <si>
    <t>RCO30</t>
  </si>
  <si>
    <t>RCR41</t>
  </si>
  <si>
    <t>RCO31</t>
  </si>
  <si>
    <t>RCO32</t>
  </si>
  <si>
    <t>RCR42</t>
  </si>
  <si>
    <t>RCO34</t>
  </si>
  <si>
    <t>RCO107</t>
  </si>
  <si>
    <t>RCR47</t>
  </si>
  <si>
    <t>RCR103</t>
  </si>
  <si>
    <t>RCO38</t>
  </si>
  <si>
    <t>RCR52</t>
  </si>
  <si>
    <t>RCR50</t>
  </si>
  <si>
    <t>RCR95</t>
  </si>
  <si>
    <t>RCO65</t>
  </si>
  <si>
    <t>RCR67</t>
  </si>
  <si>
    <t>RCO113</t>
  </si>
  <si>
    <t>ESR113</t>
  </si>
  <si>
    <t>RCO77</t>
  </si>
  <si>
    <t>RCR77</t>
  </si>
  <si>
    <t>RCO114</t>
  </si>
  <si>
    <t>CodigoEntidadLocal</t>
  </si>
  <si>
    <t>CodigoEstrategia</t>
  </si>
  <si>
    <t>Proyecto</t>
  </si>
  <si>
    <t>UsarProyecto</t>
  </si>
  <si>
    <t>CodigoProyecto</t>
  </si>
  <si>
    <t>CódigoTipo</t>
  </si>
  <si>
    <t>CodigoSubtipo</t>
  </si>
  <si>
    <t>Código AI</t>
  </si>
  <si>
    <t>Ámbitos de intervención</t>
  </si>
  <si>
    <t>Referencia</t>
  </si>
  <si>
    <t>UsarAI</t>
  </si>
  <si>
    <t>PresupuestoAI</t>
  </si>
  <si>
    <t>CodigoIndicadorRealización</t>
  </si>
  <si>
    <t>IndicadorRealización</t>
  </si>
  <si>
    <t>CantidadIndicadorRealización</t>
  </si>
  <si>
    <t>UnidadMedidaIndicadorRealización</t>
  </si>
  <si>
    <t>CodigoIndicadorResultado</t>
  </si>
  <si>
    <t>IndicadorResultado</t>
  </si>
  <si>
    <t>CantidadIndicadorResultado</t>
  </si>
  <si>
    <t>UnidadMedidaIndicadorResultado</t>
  </si>
  <si>
    <t>1</t>
  </si>
  <si>
    <t>TIPO DE ACCIÓN 1. Digital y dinamización económica</t>
  </si>
  <si>
    <t>Proyecto1!$B$12</t>
  </si>
  <si>
    <t>Proyecto1!$B$21</t>
  </si>
  <si>
    <t>Proyecto1!$B$32</t>
  </si>
  <si>
    <t>Proyecto1!$B$41</t>
  </si>
  <si>
    <t>2</t>
  </si>
  <si>
    <t>Proyecto1!$B$54</t>
  </si>
  <si>
    <t>Proyecto1!$B$63</t>
  </si>
  <si>
    <t>Proyecto1!$B$74</t>
  </si>
  <si>
    <t>Proyecto1!$B$83</t>
  </si>
  <si>
    <t>Proyecto1!$B$92</t>
  </si>
  <si>
    <t>Proyecto1!$B$101</t>
  </si>
  <si>
    <t>Proyecto1!$B$110</t>
  </si>
  <si>
    <t>Proyecto1!$B$119</t>
  </si>
  <si>
    <t>Proyecto1!$B$128</t>
  </si>
  <si>
    <t>Proyecto1!$B$139</t>
  </si>
  <si>
    <t>Proyecto1!$B$148</t>
  </si>
  <si>
    <t>Proyecto1!$B$157</t>
  </si>
  <si>
    <t>Proyecto1!$B$166</t>
  </si>
  <si>
    <t>Proyecto1!$B$175</t>
  </si>
  <si>
    <t>Proyecto1!$B$186</t>
  </si>
  <si>
    <t>Proyecto1!$B$195</t>
  </si>
  <si>
    <t>Proyecto1!$B$204</t>
  </si>
  <si>
    <t>Proyecto1!$B$215</t>
  </si>
  <si>
    <t>Proyecto1!$B$224</t>
  </si>
  <si>
    <t>Proyecto1!$B$233</t>
  </si>
  <si>
    <t>Proyecto1!$B$242</t>
  </si>
  <si>
    <t>Proyecto1!$B$251</t>
  </si>
  <si>
    <t>Proyecto1!$B$262</t>
  </si>
  <si>
    <t>Proyecto1!$B$271</t>
  </si>
  <si>
    <t>Proyecto1!$B$280</t>
  </si>
  <si>
    <t>Proyecto1!$B$289</t>
  </si>
  <si>
    <t>Proyecto1!$B$298</t>
  </si>
  <si>
    <t>Proyecto1!$B$309</t>
  </si>
  <si>
    <t>Proyecto1!$B$318</t>
  </si>
  <si>
    <t>Proyecto1!$B$327</t>
  </si>
  <si>
    <t>3</t>
  </si>
  <si>
    <t>Proyecto1!$B$340</t>
  </si>
  <si>
    <t>Proyecto1!$B$349</t>
  </si>
  <si>
    <t>Proyecto1!$B$358</t>
  </si>
  <si>
    <t>4</t>
  </si>
  <si>
    <t>Proyecto1!$B$371</t>
  </si>
  <si>
    <t>Proyecto1!$B$380</t>
  </si>
  <si>
    <t>Proyecto1!$B$389</t>
  </si>
  <si>
    <t>Proyecto1!$B$398</t>
  </si>
  <si>
    <t xml:space="preserve">Proyecto    </t>
  </si>
  <si>
    <t>Incluir</t>
  </si>
  <si>
    <t>TI0016 - Soluciones de TIC para la Administración, servicios electrónicos, aplicaciones</t>
  </si>
  <si>
    <t>Indicadores</t>
  </si>
  <si>
    <t>Tipo de Indicador</t>
  </si>
  <si>
    <t>Código indicador</t>
  </si>
  <si>
    <t>Cantidad</t>
  </si>
  <si>
    <t>Incluido</t>
  </si>
  <si>
    <t>TI0018 - Servicios y aplicaciones informáticos para las capacidades digitales y la inclusión digital</t>
  </si>
  <si>
    <t>TI0013 - Digitalización de pymes (incluidos el negocio y el comercio electrónicos y los procesos empresariales en red, los polos de innovación digital, los laboratorios vivientes, los ciberemprendedores, las empresas emergentes basadas en TIC, el comercio electrónico entre empresas)</t>
  </si>
  <si>
    <t>TI0021 - Desarrollo empresarial e internacionalización de las pymes, incluidas las inversiones productivas</t>
  </si>
  <si>
    <t>Tipo de acción 2. Energía y medioambiente</t>
  </si>
  <si>
    <t>TI0044 - Renovación de la eficiencia energética o medidas de eficiencia energética relativas a infraestructuras públicas, proyectos de demostración y medidas de apoyo</t>
  </si>
  <si>
    <t>TI0045 - Renovación de la eficiencia energética o medidas de eficiencia energética relativas a infraestructuras públicas, proyectos de demostración y medidas de apoyo que cumplan los criterios de eficiencia energética</t>
  </si>
  <si>
    <t>Subtipo de acción 2.2: Energía renovable</t>
  </si>
  <si>
    <t>TI0047 - Energía renovable: eólica</t>
  </si>
  <si>
    <t>TI0048 - Energía renovable: solar</t>
  </si>
  <si>
    <t>TI0049 - Energía renovable: biomasa</t>
  </si>
  <si>
    <t>TI0052 - Otras energías renovables (incluida la geotérmica)</t>
  </si>
  <si>
    <t>TI0053 - Sistemas de energía inteligentes (incluidos las redes inteligentes y los sistemas de TIC) y su almacenamiento</t>
  </si>
  <si>
    <t>TI0054 - Cogeneración de alta eficiencia, calefacción y refrigeración urbanas</t>
  </si>
  <si>
    <t>TI0055 - Cogeneración de alta eficiencia, calefacción y refrigeración urbanas eficientes con pocas emisiones durante el ciclo de vida</t>
  </si>
  <si>
    <t>TI0081 - Infraestructura de transporte urbano limpio</t>
  </si>
  <si>
    <t>TI0082 - Material rodante de transporte urbano limpio</t>
  </si>
  <si>
    <t>TI0083 - Infraestructura para bicicletas</t>
  </si>
  <si>
    <t>TI0084 - Digitalización del transporte urbano</t>
  </si>
  <si>
    <t>TI0085 - Digitalización del transporte cuando se dedique en parte a la reducción de emisiones de gases de efecto invernadero: transporte urbano</t>
  </si>
  <si>
    <t>TI0058 - Medidas de adaptación al cambio climático y prevención y gestión de riesgos relacionados con el clima: inundaciones y corrimientos de tierras (incluidas las acciones de sensibilización, la protección civil y los sistemas de gestión de catástrofes, las infraestructuras y los enfoques ecosistémicos)</t>
  </si>
  <si>
    <t>TI0059 - Medidas de adaptación al cambio climático y prevención y gestión de riesgos relacionados con el clima: incendios (incluidas las acciones de sensibilización, la protección civil y los sistemas de gestión de catástrofes, las infraestructuras y los enfoques ecosistémicos)</t>
  </si>
  <si>
    <t>TI0060 - Medidas de adaptación al cambio climático y prevención y gestión de riesgos relacionados con el clima: otros, como, por ejemplo, tormentas y sequías (incluidas las acciones de concienciación, la protección civil y los sistemas de gestión de catástrofes, las infraestructuras y los enfoques ecosistémicos)</t>
  </si>
  <si>
    <t>TI0062 - Provisión de agua de consumo humano (infraestructura de extracción, tratamiento, almacenamiento y distribución, medidas de eficiencia, suministro de agua potable)</t>
  </si>
  <si>
    <t>TI0063 - Provisión de agua de consumo humano (infraestructura de extracción, tratamiento, almacenamiento y distribución, medidas de eficiencia, suministro de agua potable) de acuerdo con los criterios de eficiencia</t>
  </si>
  <si>
    <t>TI0064 - Gestión del agua y conservación de los recursos hídricos (incluida la gestión de las cuencas fluviales, medidas específicas de adaptación al cambio climático, reutilización, reducción de escapes)</t>
  </si>
  <si>
    <t>TI0065 - Recogida y tratamiento de aguas residuales</t>
  </si>
  <si>
    <t>TI0066 - Recogida y tratamiento de aguas residuales de acuerdo con los criterios de eficiencia energética</t>
  </si>
  <si>
    <t>TI0067 - Gestión de residuos domésticos: medidas de prevención, minimización, separación, reutilización y reciclado</t>
  </si>
  <si>
    <t>TI0068 - Tratamiento de residuos domésticos: tratamiento de desechos residuales</t>
  </si>
  <si>
    <t>TI0069 - Gestión de residuos comerciales e industriales: medidas de prevención, minimización, separación, reutilización y reciclado</t>
  </si>
  <si>
    <t>TI0073 - Rehabilitación de zonas industriales y terrenos contaminados</t>
  </si>
  <si>
    <t>TI0074 - Rehabilitación de zonas industriales y terrenos contaminados de acuerdo con los criterios de eficiencia</t>
  </si>
  <si>
    <t>TI0077 - Medidas de calidad del aire y reducción del ruido</t>
  </si>
  <si>
    <t>TI0079 - Protección de la naturaleza y la biodiversidad, patrimonio y recursos naturales, infraestructuras verdes y azules</t>
  </si>
  <si>
    <t>TI0080 - Otras medidas encaminadas a reducir las emisiones de gases de efecto invernadero en el ámbito de la conservación y restauración de zonas naturales con alto potencial para la absorción y el almacenamiento de carbono, por ejemplo mediante la rehumidificación de turberas o la captura de gases de vertederos</t>
  </si>
  <si>
    <t>Tipo de acción 3. Inclusión social</t>
  </si>
  <si>
    <t xml:space="preserve">Subtipo de acción 3.1: Inclusión social </t>
  </si>
  <si>
    <t>TI00126 - Infraestructuras de vivienda (para personas distintas de los migrantes, refugiados y personas bajo protección internacional o que soliciten protección internacional)</t>
  </si>
  <si>
    <t>TI00127 - Otras infraestructuras sociales que contribuyen a la inclusión social en la comunidad</t>
  </si>
  <si>
    <t>TI00172 - Financiación cruzada en el marco del FEDER (apoyo a acciones asimilables a las del FSE+ necesarias para la ejecución satisfactoria de la parte del FEDER de la operación y relacionadas directamente con ella).</t>
  </si>
  <si>
    <t>Tipo de acción 4. Patrimonio urbano, turismo y cultura</t>
  </si>
  <si>
    <t>TI00165 - Protección, desarrollo y promoción de los activos del turismo público y servicios de turismo</t>
  </si>
  <si>
    <t>TI00166 - Protección, desarrollo y promoción del patrimonio cultural y los servicios culturales</t>
  </si>
  <si>
    <t>TI00167 - Protección, desarrollo y promoción del patrimonio natural y el turismo ecológico, salvo en lo referente a los espacios de Natura 2000</t>
  </si>
  <si>
    <t>TI00168 - Regeneración del entorno físico y seguridad de espacios públicos</t>
  </si>
  <si>
    <t>Código</t>
  </si>
  <si>
    <t>Centros públicos apoyados para desarrollar servicios, productos y procesos digitales</t>
  </si>
  <si>
    <t xml:space="preserve">Centros públicos </t>
  </si>
  <si>
    <t>Empresas apoyadas (de las cuales: microempresas,pequeñas, medianas, grandes)</t>
  </si>
  <si>
    <t>Empresas</t>
  </si>
  <si>
    <t>Edificios públicos con rendimiento
energético mejorado</t>
  </si>
  <si>
    <t>Metros cuadrados (m2)</t>
  </si>
  <si>
    <t>Capacidad de producción adicional
de energía renovable (de la cual: electricidad,
térmica)*</t>
  </si>
  <si>
    <t>KW  </t>
  </si>
  <si>
    <t>RCO54 Intermodal</t>
  </si>
  <si>
    <t>RCO54:Conexiones intermodales</t>
  </si>
  <si>
    <t>RCO 57: Capacidad del material rodante respetuoso con el medio ambiente para el transporte público colectivo*</t>
  </si>
  <si>
    <t>RCO 57:Pasajeros</t>
  </si>
  <si>
    <t>RCO 58: Infraestructuras específicamente para ciclistas apoyadas*</t>
  </si>
  <si>
    <t>RCO 58:  Km</t>
  </si>
  <si>
    <t xml:space="preserve">RCO 59: Infraestructuras de combustibles alternativos (puntos de repostaje/recarga)* </t>
  </si>
  <si>
    <t>RCO 59:Puntos de repostaje/ recarga</t>
  </si>
  <si>
    <t>RCO 24: Inversiones en sistemas nuevos o
mejorados de seguimiento, preparación,
alerta y respuesta ante catástrofes*</t>
  </si>
  <si>
    <t>RCO 24: Euro</t>
  </si>
  <si>
    <t>RCO 26: Infraestructuras verdes construidas
o mejoradas para la adaptación al cambio
climático*</t>
  </si>
  <si>
    <t>RCO 26: Hectáreas</t>
  </si>
  <si>
    <t>RCO 30: Longitud de las tuberías nuevas o
mejoradas para los sistemas de distribución
para el abastecimiento público de agua</t>
  </si>
  <si>
    <t>RCO 30: Km</t>
  </si>
  <si>
    <t>RCO31 Longitud de tuberías nuevas o mejoradas para la red pública de recogida de aguas residuales</t>
  </si>
  <si>
    <t>RCO31: Km</t>
  </si>
  <si>
    <t>RCO 32: Capacidad nueva o mejorada para el
tratamiento de aguas residuales</t>
  </si>
  <si>
    <t>RCO32: Equivalente de población</t>
  </si>
  <si>
    <t>Subtipo de acción 2.6: Gestión de residuos: economía circular.</t>
  </si>
  <si>
    <t>RCO 107: Inversiones en instalaciones para la
recogida selectiva de residuos</t>
  </si>
  <si>
    <t>RCO 107: Euro</t>
  </si>
  <si>
    <t>RCO 34: Capacidad adicional para el reciclaje
de residuos</t>
  </si>
  <si>
    <t>RCO 34: Toneladas/año</t>
  </si>
  <si>
    <t>Superficie de los suelos rehabilitados
apoyados</t>
  </si>
  <si>
    <t>RCO 38: Hectáreas</t>
  </si>
  <si>
    <t>RCO 65: Capacidad de las viviendas sociales nuevas o modernizadas</t>
  </si>
  <si>
    <t>RCO 65: Viviendas</t>
  </si>
  <si>
    <t>RCO 113: Población cubierta por proyectos
en el marco de la inclusión socioeconómica
de las comunidades marginadas, las familias
con bajos ingresos y los colectivos menos
favorecidos*</t>
  </si>
  <si>
    <t>RCO 113:Personas</t>
  </si>
  <si>
    <t>RCO 114: Espacios abiertos creados o rehabilitados en zonas urbanas</t>
  </si>
  <si>
    <t>RCO 114: Metros cuadrados</t>
  </si>
  <si>
    <t>RCO 77: Número de infraestructuras
culturales y turísticas apoyadas*</t>
  </si>
  <si>
    <t>RCO 77:Sitios culturales y turísticos</t>
  </si>
  <si>
    <t>RCR 11: Usuarios de servicios, productos y
procesos digitales públicos nuevos y
mejorados*</t>
  </si>
  <si>
    <t>Usuarios / año</t>
  </si>
  <si>
    <t>RCR 19:Empresas con mayor volumen de negocios</t>
  </si>
  <si>
    <t>RCR 26: Consumo anual primario de energía
(del cual: viviendas, edificios públicos, empresas, otros)</t>
  </si>
  <si>
    <t>MWh/año</t>
  </si>
  <si>
    <t>RCR 32: Capacidad operativa adicional instalada para energía renovable*</t>
  </si>
  <si>
    <t>MW</t>
  </si>
  <si>
    <t>RCR 62: Pasajeros anuales de transporte
público nuevo o modernizado</t>
  </si>
  <si>
    <t>RCR 62: Usuarios / año</t>
  </si>
  <si>
    <t>RCR 64: Usuarios anuales de infraestructuras
específicas para ciclistas</t>
  </si>
  <si>
    <t>RCR 64: Usuarios /año</t>
  </si>
  <si>
    <t>RCR 35: Población que se beneficia de las
medidas de protección frente a las
inundaciones</t>
  </si>
  <si>
    <t>RCR 35:Personas</t>
  </si>
  <si>
    <t>RCR 36: Población que se beneficia de la
protección frente a los incendios forestales</t>
  </si>
  <si>
    <t>RCR 36: Personas</t>
  </si>
  <si>
    <t>RCR 37: Población que se beneficia de
medidas de protección frente a catástrofes
naturales relacionadas con el clima (distintas
de las inundaciones o los incendios
forestales)</t>
  </si>
  <si>
    <t>RCR 37:Personas</t>
  </si>
  <si>
    <t>RCR 41: Población conectada a un
abastecimiento de agua mejorado</t>
  </si>
  <si>
    <t>RCR 41: Personas</t>
  </si>
  <si>
    <t>RCR 42: Población conectada, como mínimo,
a una planta secundaria de tratamiento de
aguas residuales</t>
  </si>
  <si>
    <t>RCR 42:  Personas</t>
  </si>
  <si>
    <t>RCR 52: Suelos rehabilitados utilizados para zonas verdes, vivienda social, actividades económicas u otros usos</t>
  </si>
  <si>
    <t>RCR 52: Hectáreas</t>
  </si>
  <si>
    <r>
      <t xml:space="preserve">RCR103 </t>
    </r>
    <r>
      <rPr>
        <sz val="10"/>
        <color theme="1"/>
        <rFont val="Calibri"/>
        <family val="2"/>
        <scheme val="minor"/>
      </rPr>
      <t>Residuos recogidos de manera selectiva</t>
    </r>
  </si>
  <si>
    <t>RCR 103: Toneladas/ año</t>
  </si>
  <si>
    <t>RCR 47: Residuos reciclados</t>
  </si>
  <si>
    <t>RCR 47: Toneladas/ año</t>
  </si>
  <si>
    <t>RCR 50: Población que se beneficia de
medidas en favor de la calidad del aire*</t>
  </si>
  <si>
    <t>RCR 50: Personas</t>
  </si>
  <si>
    <t>RCR 95: Población que tiene acceso a
infraestructuras verdes nuevas o mejoradas*</t>
  </si>
  <si>
    <t>RCR 95: Personas</t>
  </si>
  <si>
    <t xml:space="preserve">ESR113: Número de personas beneficiarias de actuaciones de inclusión social </t>
  </si>
  <si>
    <t>ESR113:Personas</t>
  </si>
  <si>
    <t>RCR 67:Usuarios anuales de las viviendas sociales nuevas o modernizadas</t>
  </si>
  <si>
    <t>RCR 67: Usuarios/año</t>
  </si>
  <si>
    <t>RCR 77: Visitantes de instalaciones culturales
y turísticas apoyadas*</t>
  </si>
  <si>
    <t>Visitantes / año</t>
  </si>
  <si>
    <t>SeleccionInclusión</t>
  </si>
  <si>
    <t>No Incluir</t>
  </si>
  <si>
    <t>Proyecto2!$B$12</t>
  </si>
  <si>
    <t>Proyecto2!$B$21</t>
  </si>
  <si>
    <t>Proyecto2!$B$32</t>
  </si>
  <si>
    <t>Proyecto2!$B$41</t>
  </si>
  <si>
    <t>Proyecto2!$B$54</t>
  </si>
  <si>
    <t>Proyecto2!$B$63</t>
  </si>
  <si>
    <t>Proyecto2!$B$74</t>
  </si>
  <si>
    <t>Proyecto2!$B$83</t>
  </si>
  <si>
    <t>Proyecto2!$B$92</t>
  </si>
  <si>
    <t>Proyecto2!$B$101</t>
  </si>
  <si>
    <t>Proyecto2!$B$110</t>
  </si>
  <si>
    <t>Proyecto2!$B$119</t>
  </si>
  <si>
    <t>Proyecto2!$B$128</t>
  </si>
  <si>
    <t>Proyecto2!$B$139</t>
  </si>
  <si>
    <t>Proyecto2!$B$148</t>
  </si>
  <si>
    <t>Proyecto2!$B$157</t>
  </si>
  <si>
    <t>Proyecto2!$B$166</t>
  </si>
  <si>
    <t>Proyecto2!$B$175</t>
  </si>
  <si>
    <t>Proyecto2!$B$186</t>
  </si>
  <si>
    <t>Proyecto2!$B$195</t>
  </si>
  <si>
    <t>Proyecto2!$B$204</t>
  </si>
  <si>
    <t>Proyecto2!$B$215</t>
  </si>
  <si>
    <t>Proyecto2!$B$224</t>
  </si>
  <si>
    <t>Proyecto2!$B$233</t>
  </si>
  <si>
    <t>Proyecto2!$B$242</t>
  </si>
  <si>
    <t>Proyecto2!$B$251</t>
  </si>
  <si>
    <t>Proyecto2!$B$262</t>
  </si>
  <si>
    <t>Proyecto2!$B$271</t>
  </si>
  <si>
    <t>Proyecto2!$B$280</t>
  </si>
  <si>
    <t>Proyecto2!$B$289</t>
  </si>
  <si>
    <t>Proyecto2!$B$298</t>
  </si>
  <si>
    <t>Proyecto2!$B$309</t>
  </si>
  <si>
    <t>Proyecto2!$B$318</t>
  </si>
  <si>
    <t>Proyecto2!$B$327</t>
  </si>
  <si>
    <t>Proyecto2!$B$340</t>
  </si>
  <si>
    <t>Proyecto2!$B$349</t>
  </si>
  <si>
    <t>Proyecto2!$B$358</t>
  </si>
  <si>
    <t>Proyecto2!$B$371</t>
  </si>
  <si>
    <t>Proyecto2!$B$380</t>
  </si>
  <si>
    <t>Proyecto2!$B$389</t>
  </si>
  <si>
    <t>Proyecto2!$B$398</t>
  </si>
  <si>
    <t>Proyecto3!$B$12</t>
  </si>
  <si>
    <t>Proyecto3!$B$21</t>
  </si>
  <si>
    <t>Proyecto3!$B$32</t>
  </si>
  <si>
    <t>Proyecto3!$B$41</t>
  </si>
  <si>
    <t>Proyecto3!$B$54</t>
  </si>
  <si>
    <t>Proyecto3!$B$63</t>
  </si>
  <si>
    <t>Proyecto3!$B$74</t>
  </si>
  <si>
    <t>Proyecto3!$B$83</t>
  </si>
  <si>
    <t>Proyecto3!$B$92</t>
  </si>
  <si>
    <t>Proyecto3!$B$101</t>
  </si>
  <si>
    <t>Proyecto3!$B$110</t>
  </si>
  <si>
    <t>Proyecto3!$B$119</t>
  </si>
  <si>
    <t>Proyecto3!$B$128</t>
  </si>
  <si>
    <t>Proyecto3!$B$139</t>
  </si>
  <si>
    <t>Proyecto3!$B$148</t>
  </si>
  <si>
    <t>Proyecto3!$B$157</t>
  </si>
  <si>
    <t>Proyecto3!$B$166</t>
  </si>
  <si>
    <t>Proyecto3!$B$175</t>
  </si>
  <si>
    <t>Proyecto3!$B$186</t>
  </si>
  <si>
    <t>Proyecto3!$B$195</t>
  </si>
  <si>
    <t>Proyecto3!$B$204</t>
  </si>
  <si>
    <t>Proyecto3!$B$215</t>
  </si>
  <si>
    <t>Proyecto3!$B$224</t>
  </si>
  <si>
    <t>Proyecto3!$B$233</t>
  </si>
  <si>
    <t>Proyecto3!$B$242</t>
  </si>
  <si>
    <t>Proyecto3!$B$251</t>
  </si>
  <si>
    <t>Proyecto3!$B$262</t>
  </si>
  <si>
    <t>Proyecto3!$B$271</t>
  </si>
  <si>
    <t>Proyecto3!$B$280</t>
  </si>
  <si>
    <t>Proyecto3!$B$289</t>
  </si>
  <si>
    <t>Proyecto3!$B$298</t>
  </si>
  <si>
    <t>Proyecto3!$B$309</t>
  </si>
  <si>
    <t>Proyecto3!$B$318</t>
  </si>
  <si>
    <t>Proyecto3!$B$327</t>
  </si>
  <si>
    <t>Proyecto3!$B$340</t>
  </si>
  <si>
    <t>Proyecto3!$B$349</t>
  </si>
  <si>
    <t>Proyecto3!$B$358</t>
  </si>
  <si>
    <t>Proyecto3!$B$371</t>
  </si>
  <si>
    <t>Proyecto3!$B$380</t>
  </si>
  <si>
    <t>Proyecto3!$B$389</t>
  </si>
  <si>
    <t>Proyecto3!$B$398</t>
  </si>
  <si>
    <t>Proyecto4!$B$12</t>
  </si>
  <si>
    <t>Proyecto4!$B$21</t>
  </si>
  <si>
    <t>Proyecto4!$B$32</t>
  </si>
  <si>
    <t>Proyecto4!$B$41</t>
  </si>
  <si>
    <t>Proyecto4!$B$54</t>
  </si>
  <si>
    <t>Proyecto4!$B$63</t>
  </si>
  <si>
    <t>Proyecto4!$B$74</t>
  </si>
  <si>
    <t>Proyecto4!$B$83</t>
  </si>
  <si>
    <t>Proyecto4!$B$92</t>
  </si>
  <si>
    <t>Proyecto4!$B$101</t>
  </si>
  <si>
    <t>Proyecto4!$B$110</t>
  </si>
  <si>
    <t>Proyecto4!$B$119</t>
  </si>
  <si>
    <t>Proyecto4!$B$128</t>
  </si>
  <si>
    <t>Proyecto4!$B$139</t>
  </si>
  <si>
    <t>Proyecto4!$B$148</t>
  </si>
  <si>
    <t>Proyecto4!$B$157</t>
  </si>
  <si>
    <t>Proyecto4!$B$166</t>
  </si>
  <si>
    <t>Proyecto4!$B$175</t>
  </si>
  <si>
    <t>Proyecto4!$B$186</t>
  </si>
  <si>
    <t>Proyecto4!$B$195</t>
  </si>
  <si>
    <t>Proyecto4!$B$204</t>
  </si>
  <si>
    <t>Proyecto4!$B$215</t>
  </si>
  <si>
    <t>Proyecto4!$B$224</t>
  </si>
  <si>
    <t>Proyecto4!$B$233</t>
  </si>
  <si>
    <t>Proyecto4!$B$242</t>
  </si>
  <si>
    <t>Proyecto4!$B$251</t>
  </si>
  <si>
    <t>Proyecto4!$B$262</t>
  </si>
  <si>
    <t>Proyecto4!$B$271</t>
  </si>
  <si>
    <t>Proyecto4!$B$280</t>
  </si>
  <si>
    <t>Proyecto4!$B$289</t>
  </si>
  <si>
    <t>Proyecto4!$B$298</t>
  </si>
  <si>
    <t>Proyecto4!$B$309</t>
  </si>
  <si>
    <t>Proyecto4!$B$318</t>
  </si>
  <si>
    <t>Proyecto4!$B$327</t>
  </si>
  <si>
    <t>Proyecto4!$B$340</t>
  </si>
  <si>
    <t>Proyecto4!$B$349</t>
  </si>
  <si>
    <t>Proyecto4!$B$358</t>
  </si>
  <si>
    <t>Proyecto4!$B$371</t>
  </si>
  <si>
    <t>Proyecto4!$B$380</t>
  </si>
  <si>
    <t>Proyecto4!$B$389</t>
  </si>
  <si>
    <t>Proyecto4!$B$398</t>
  </si>
  <si>
    <t>Proyecto5!$B$12</t>
  </si>
  <si>
    <t>Proyecto5!$B$21</t>
  </si>
  <si>
    <t>Proyecto5!$B$32</t>
  </si>
  <si>
    <t>Proyecto5!$B$41</t>
  </si>
  <si>
    <t>Proyecto5!$B$54</t>
  </si>
  <si>
    <t>Proyecto5!$B$63</t>
  </si>
  <si>
    <t>Proyecto5!$B$74</t>
  </si>
  <si>
    <t>Proyecto5!$B$83</t>
  </si>
  <si>
    <t>Proyecto5!$B$92</t>
  </si>
  <si>
    <t>Proyecto5!$B$101</t>
  </si>
  <si>
    <t>Proyecto5!$B$110</t>
  </si>
  <si>
    <t>Proyecto5!$B$119</t>
  </si>
  <si>
    <t>Proyecto5!$B$128</t>
  </si>
  <si>
    <t>Proyecto5!$B$139</t>
  </si>
  <si>
    <t>Proyecto5!$B$148</t>
  </si>
  <si>
    <t>Proyecto5!$B$157</t>
  </si>
  <si>
    <t>Proyecto5!$B$166</t>
  </si>
  <si>
    <t>Proyecto5!$B$175</t>
  </si>
  <si>
    <t>Proyecto5!$B$186</t>
  </si>
  <si>
    <t>Proyecto5!$B$195</t>
  </si>
  <si>
    <t>Proyecto5!$B$204</t>
  </si>
  <si>
    <t>Proyecto5!$B$215</t>
  </si>
  <si>
    <t>Proyecto5!$B$224</t>
  </si>
  <si>
    <t>Proyecto5!$B$233</t>
  </si>
  <si>
    <t>Proyecto5!$B$242</t>
  </si>
  <si>
    <t>Proyecto5!$B$251</t>
  </si>
  <si>
    <t>Proyecto5!$B$262</t>
  </si>
  <si>
    <t>Proyecto5!$B$271</t>
  </si>
  <si>
    <t>Proyecto5!$B$280</t>
  </si>
  <si>
    <t>Proyecto5!$B$289</t>
  </si>
  <si>
    <t>Proyecto5!$B$298</t>
  </si>
  <si>
    <t>Proyecto5!$B$309</t>
  </si>
  <si>
    <t>Proyecto5!$B$318</t>
  </si>
  <si>
    <t>Proyecto5!$B$327</t>
  </si>
  <si>
    <t>Proyecto5!$B$340</t>
  </si>
  <si>
    <t>Proyecto5!$B$349</t>
  </si>
  <si>
    <t>Proyecto5!$B$358</t>
  </si>
  <si>
    <t>Proyecto5!$B$371</t>
  </si>
  <si>
    <t>Proyecto5!$B$380</t>
  </si>
  <si>
    <t>Proyecto5!$B$389</t>
  </si>
  <si>
    <t>Proyecto5!$B$398</t>
  </si>
  <si>
    <t>Proyecto6!$B$12</t>
  </si>
  <si>
    <t>Proyecto6!$B$21</t>
  </si>
  <si>
    <t>Proyecto6!$B$32</t>
  </si>
  <si>
    <t>Proyecto6!$B$41</t>
  </si>
  <si>
    <t>Proyecto6!$B$54</t>
  </si>
  <si>
    <t>Proyecto6!$B$63</t>
  </si>
  <si>
    <t>Proyecto6!$B$74</t>
  </si>
  <si>
    <t>Proyecto6!$B$83</t>
  </si>
  <si>
    <t>Proyecto6!$B$92</t>
  </si>
  <si>
    <t>Proyecto6!$B$101</t>
  </si>
  <si>
    <t>Proyecto6!$B$110</t>
  </si>
  <si>
    <t>Proyecto6!$B$119</t>
  </si>
  <si>
    <t>Proyecto6!$B$128</t>
  </si>
  <si>
    <t>Proyecto6!$B$139</t>
  </si>
  <si>
    <t>Proyecto6!$B$148</t>
  </si>
  <si>
    <t>Proyecto6!$B$157</t>
  </si>
  <si>
    <t>Proyecto6!$B$166</t>
  </si>
  <si>
    <t>Proyecto6!$B$175</t>
  </si>
  <si>
    <t>Proyecto6!$B$186</t>
  </si>
  <si>
    <t>Proyecto6!$B$195</t>
  </si>
  <si>
    <t>Proyecto6!$B$204</t>
  </si>
  <si>
    <t>Proyecto6!$B$215</t>
  </si>
  <si>
    <t>Proyecto6!$B$224</t>
  </si>
  <si>
    <t>Proyecto6!$B$233</t>
  </si>
  <si>
    <t>Proyecto6!$B$242</t>
  </si>
  <si>
    <t>Proyecto6!$B$251</t>
  </si>
  <si>
    <t>Proyecto6!$B$262</t>
  </si>
  <si>
    <t>Proyecto6!$B$271</t>
  </si>
  <si>
    <t>Proyecto6!$B$280</t>
  </si>
  <si>
    <t>Proyecto6!$B$289</t>
  </si>
  <si>
    <t>Proyecto6!$B$298</t>
  </si>
  <si>
    <t>Proyecto6!$B$309</t>
  </si>
  <si>
    <t>Proyecto6!$B$318</t>
  </si>
  <si>
    <t>Proyecto6!$B$327</t>
  </si>
  <si>
    <t>Proyecto6!$B$340</t>
  </si>
  <si>
    <t>Proyecto6!$B$349</t>
  </si>
  <si>
    <t>Proyecto6!$B$358</t>
  </si>
  <si>
    <t>Proyecto6!$B$371</t>
  </si>
  <si>
    <t>Proyecto6!$B$380</t>
  </si>
  <si>
    <t>Proyecto6!$B$389</t>
  </si>
  <si>
    <t>Proyecto6!$B$398</t>
  </si>
  <si>
    <t>Proyecto7!$B$12</t>
  </si>
  <si>
    <t>Proyecto7!$B$21</t>
  </si>
  <si>
    <t>Proyecto7!$B$32</t>
  </si>
  <si>
    <t>Proyecto7!$B$41</t>
  </si>
  <si>
    <t>Proyecto7!$B$54</t>
  </si>
  <si>
    <t>Proyecto7!$B$63</t>
  </si>
  <si>
    <t>Proyecto7!$B$74</t>
  </si>
  <si>
    <t>Proyecto7!$B$83</t>
  </si>
  <si>
    <t>Proyecto7!$B$92</t>
  </si>
  <si>
    <t>Proyecto7!$B$101</t>
  </si>
  <si>
    <t>Proyecto7!$B$110</t>
  </si>
  <si>
    <t>Proyecto7!$B$119</t>
  </si>
  <si>
    <t>Proyecto7!$B$128</t>
  </si>
  <si>
    <t>Proyecto7!$B$139</t>
  </si>
  <si>
    <t>Proyecto7!$B$148</t>
  </si>
  <si>
    <t>Proyecto7!$B$157</t>
  </si>
  <si>
    <t>Proyecto7!$B$166</t>
  </si>
  <si>
    <t>Proyecto7!$B$175</t>
  </si>
  <si>
    <t>Proyecto7!$B$186</t>
  </si>
  <si>
    <t>Proyecto7!$B$195</t>
  </si>
  <si>
    <t>Proyecto7!$B$204</t>
  </si>
  <si>
    <t>Proyecto7!$B$215</t>
  </si>
  <si>
    <t>Proyecto7!$B$224</t>
  </si>
  <si>
    <t>Proyecto7!$B$233</t>
  </si>
  <si>
    <t>Proyecto7!$B$242</t>
  </si>
  <si>
    <t>Proyecto7!$B$251</t>
  </si>
  <si>
    <t>Proyecto7!$B$262</t>
  </si>
  <si>
    <t>Proyecto7!$B$271</t>
  </si>
  <si>
    <t>Proyecto7!$B$280</t>
  </si>
  <si>
    <t>Proyecto7!$B$289</t>
  </si>
  <si>
    <t>Proyecto7!$B$298</t>
  </si>
  <si>
    <t>Proyecto7!$B$309</t>
  </si>
  <si>
    <t>Proyecto7!$B$318</t>
  </si>
  <si>
    <t>Proyecto7!$B$327</t>
  </si>
  <si>
    <t>Proyecto7!$B$340</t>
  </si>
  <si>
    <t>Proyecto7!$B$349</t>
  </si>
  <si>
    <t>Proyecto7!$B$358</t>
  </si>
  <si>
    <t>Proyecto7!$B$371</t>
  </si>
  <si>
    <t>Proyecto7!$B$380</t>
  </si>
  <si>
    <t>Proyecto7!$B$389</t>
  </si>
  <si>
    <t>Proyecto7!$B$398</t>
  </si>
  <si>
    <t>Proyecto8!$B$12</t>
  </si>
  <si>
    <t>Proyecto8!$B$21</t>
  </si>
  <si>
    <t>Proyecto8!$B$32</t>
  </si>
  <si>
    <t>Proyecto8!$B$41</t>
  </si>
  <si>
    <t>Proyecto8!$B$54</t>
  </si>
  <si>
    <t>Proyecto8!$B$63</t>
  </si>
  <si>
    <t>Proyecto8!$B$74</t>
  </si>
  <si>
    <t>Proyecto8!$B$83</t>
  </si>
  <si>
    <t>Proyecto8!$B$92</t>
  </si>
  <si>
    <t>Proyecto8!$B$101</t>
  </si>
  <si>
    <t>Proyecto8!$B$110</t>
  </si>
  <si>
    <t>Proyecto8!$B$119</t>
  </si>
  <si>
    <t>Proyecto8!$B$128</t>
  </si>
  <si>
    <t>Proyecto8!$B$139</t>
  </si>
  <si>
    <t>Proyecto8!$B$148</t>
  </si>
  <si>
    <t>Proyecto8!$B$157</t>
  </si>
  <si>
    <t>Proyecto8!$B$166</t>
  </si>
  <si>
    <t>Proyecto8!$B$175</t>
  </si>
  <si>
    <t>Proyecto8!$B$186</t>
  </si>
  <si>
    <t>Proyecto8!$B$195</t>
  </si>
  <si>
    <t>Proyecto8!$B$204</t>
  </si>
  <si>
    <t>Proyecto8!$B$215</t>
  </si>
  <si>
    <t>Proyecto8!$B$224</t>
  </si>
  <si>
    <t>Proyecto8!$B$233</t>
  </si>
  <si>
    <t>Proyecto8!$B$242</t>
  </si>
  <si>
    <t>Proyecto8!$B$251</t>
  </si>
  <si>
    <t>Proyecto8!$B$262</t>
  </si>
  <si>
    <t>Proyecto8!$B$271</t>
  </si>
  <si>
    <t>Proyecto8!$B$280</t>
  </si>
  <si>
    <t>Proyecto8!$B$289</t>
  </si>
  <si>
    <t>Proyecto8!$B$298</t>
  </si>
  <si>
    <t>Proyecto8!$B$309</t>
  </si>
  <si>
    <t>Proyecto8!$B$318</t>
  </si>
  <si>
    <t>Proyecto8!$B$327</t>
  </si>
  <si>
    <t>Proyecto8!$B$340</t>
  </si>
  <si>
    <t>Proyecto8!$B$349</t>
  </si>
  <si>
    <t>Proyecto8!$B$358</t>
  </si>
  <si>
    <t>Proyecto8!$B$371</t>
  </si>
  <si>
    <t>Proyecto8!$B$380</t>
  </si>
  <si>
    <t>Proyecto8!$B$389</t>
  </si>
  <si>
    <t>Proyecto8!$B$398</t>
  </si>
  <si>
    <t>Proyecto9!$B$12</t>
  </si>
  <si>
    <t>Proyecto9!$B$21</t>
  </si>
  <si>
    <t>Proyecto9!$B$32</t>
  </si>
  <si>
    <t>Proyecto9!$B$41</t>
  </si>
  <si>
    <t>Proyecto9!$B$54</t>
  </si>
  <si>
    <t>Proyecto9!$B$63</t>
  </si>
  <si>
    <t>Proyecto9!$B$74</t>
  </si>
  <si>
    <t>Proyecto9!$B$83</t>
  </si>
  <si>
    <t>Proyecto9!$B$92</t>
  </si>
  <si>
    <t>Proyecto9!$B$101</t>
  </si>
  <si>
    <t>Proyecto9!$B$110</t>
  </si>
  <si>
    <t>Proyecto9!$B$119</t>
  </si>
  <si>
    <t>Proyecto9!$B$128</t>
  </si>
  <si>
    <t>Proyecto9!$B$139</t>
  </si>
  <si>
    <t>Proyecto9!$B$148</t>
  </si>
  <si>
    <t>Proyecto9!$B$157</t>
  </si>
  <si>
    <t>Proyecto9!$B$166</t>
  </si>
  <si>
    <t>Proyecto9!$B$175</t>
  </si>
  <si>
    <t>Proyecto9!$B$186</t>
  </si>
  <si>
    <t>Proyecto9!$B$195</t>
  </si>
  <si>
    <t>Proyecto9!$B$204</t>
  </si>
  <si>
    <t>Proyecto9!$B$215</t>
  </si>
  <si>
    <t>Proyecto9!$B$224</t>
  </si>
  <si>
    <t>Proyecto9!$B$233</t>
  </si>
  <si>
    <t>Proyecto9!$B$242</t>
  </si>
  <si>
    <t>Proyecto9!$B$251</t>
  </si>
  <si>
    <t>Proyecto9!$B$262</t>
  </si>
  <si>
    <t>Proyecto9!$B$271</t>
  </si>
  <si>
    <t>Proyecto9!$B$280</t>
  </si>
  <si>
    <t>Proyecto9!$B$289</t>
  </si>
  <si>
    <t>Proyecto9!$B$298</t>
  </si>
  <si>
    <t>Proyecto9!$B$309</t>
  </si>
  <si>
    <t>Proyecto9!$B$318</t>
  </si>
  <si>
    <t>Proyecto9!$B$327</t>
  </si>
  <si>
    <t>Proyecto9!$B$340</t>
  </si>
  <si>
    <t>Proyecto9!$B$349</t>
  </si>
  <si>
    <t>Proyecto9!$B$358</t>
  </si>
  <si>
    <t>Proyecto9!$B$371</t>
  </si>
  <si>
    <t>Proyecto9!$B$380</t>
  </si>
  <si>
    <t>Proyecto9!$B$389</t>
  </si>
  <si>
    <t>Proyecto9!$B$398</t>
  </si>
  <si>
    <t>Proyecto10!$B$12</t>
  </si>
  <si>
    <t>Proyecto10!$B$21</t>
  </si>
  <si>
    <t>Proyecto10!$B$32</t>
  </si>
  <si>
    <t>Proyecto10!$B$41</t>
  </si>
  <si>
    <t>Proyecto10!$B$54</t>
  </si>
  <si>
    <t>Proyecto10!$B$63</t>
  </si>
  <si>
    <t>Proyecto10!$B$74</t>
  </si>
  <si>
    <t>Proyecto10!$B$83</t>
  </si>
  <si>
    <t>Proyecto10!$B$92</t>
  </si>
  <si>
    <t>Proyecto10!$B$101</t>
  </si>
  <si>
    <t>Proyecto10!$B$110</t>
  </si>
  <si>
    <t>Proyecto10!$B$119</t>
  </si>
  <si>
    <t>Proyecto10!$B$128</t>
  </si>
  <si>
    <t>Proyecto10!$B$139</t>
  </si>
  <si>
    <t>Proyecto10!$B$148</t>
  </si>
  <si>
    <t>Proyecto10!$B$157</t>
  </si>
  <si>
    <t>Proyecto10!$B$166</t>
  </si>
  <si>
    <t>Proyecto10!$B$175</t>
  </si>
  <si>
    <t>Proyecto10!$B$186</t>
  </si>
  <si>
    <t>Proyecto10!$B$195</t>
  </si>
  <si>
    <t>Proyecto10!$B$204</t>
  </si>
  <si>
    <t>Proyecto10!$B$215</t>
  </si>
  <si>
    <t>Proyecto10!$B$224</t>
  </si>
  <si>
    <t>Proyecto10!$B$233</t>
  </si>
  <si>
    <t>Proyecto10!$B$242</t>
  </si>
  <si>
    <t>Proyecto10!$B$251</t>
  </si>
  <si>
    <t>Proyecto10!$B$262</t>
  </si>
  <si>
    <t>Proyecto10!$B$271</t>
  </si>
  <si>
    <t>Proyecto10!$B$280</t>
  </si>
  <si>
    <t>Proyecto10!$B$289</t>
  </si>
  <si>
    <t>Proyecto10!$B$298</t>
  </si>
  <si>
    <t>Proyecto10!$B$309</t>
  </si>
  <si>
    <t>Proyecto10!$B$318</t>
  </si>
  <si>
    <t>Proyecto10!$B$327</t>
  </si>
  <si>
    <t>Proyecto10!$B$340</t>
  </si>
  <si>
    <t>Proyecto10!$B$349</t>
  </si>
  <si>
    <t>Proyecto10!$B$358</t>
  </si>
  <si>
    <t>Proyecto10!$B$371</t>
  </si>
  <si>
    <t>Proyecto10!$B$380</t>
  </si>
  <si>
    <t>Proyecto10!$B$389</t>
  </si>
  <si>
    <t>Proyecto10!$B$398</t>
  </si>
  <si>
    <t>Aparecerán con fondo gris las filas en las que los indicadores encuadrados en el respectivo Ámbito de Intervención no hayan sido seleccionados.</t>
  </si>
  <si>
    <t>Aparecerán con fondo gris las celdas en las que el Ámbito de Intervención afectado en el respectivo proyecto no haya sido seleccionado para el Plan de Actuación Integral (PAI).</t>
  </si>
  <si>
    <t>Presupuesto total Proyecto1</t>
  </si>
  <si>
    <t>Nombre Entidad Solicitante</t>
  </si>
  <si>
    <t>Presupuesto total del Proyecto 1:</t>
  </si>
  <si>
    <t>Presupuesto total del Proyecto 2:</t>
  </si>
  <si>
    <t>Presupuesto total del Proyecto 3:</t>
  </si>
  <si>
    <t>Presupuesto total del Proyecto 4:</t>
  </si>
  <si>
    <t>Presupuesto total Proyecto 5</t>
  </si>
  <si>
    <t>Presupuesto total del Proyecto 5:</t>
  </si>
  <si>
    <t>Presupuesto total del Proyecto 6:</t>
  </si>
  <si>
    <t>Presupuesto total Proyecto 6</t>
  </si>
  <si>
    <t>Presupuesto total Proyecto 4</t>
  </si>
  <si>
    <t>Presupuesto total Proyecto 2</t>
  </si>
  <si>
    <t>Presupuesto total Proyecto 3</t>
  </si>
  <si>
    <t>Presupuesto total Proyecto 7</t>
  </si>
  <si>
    <t>Presupuesto total del Proyecto 7:</t>
  </si>
  <si>
    <t>Presupuesto total Proyecto 8</t>
  </si>
  <si>
    <t>Presupuesto total del Proyecto 8:</t>
  </si>
  <si>
    <t>Presupuesto total Proyecto 9</t>
  </si>
  <si>
    <t>Presupuesto total del Proyecto 9:</t>
  </si>
  <si>
    <t>Presupuesto total Proyecto 10</t>
  </si>
  <si>
    <t>Presupuesto total del Proyecto 10:</t>
  </si>
  <si>
    <t>Presupuesto total PAI: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</si>
</sst>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4" formatCode="_-* #,##0.00\ &quot;€&quot;_-;\-* #,##0.00\ &quot;€&quot;_-;_-* &quot;-&quot;??\ &quot;€&quot;_-;_-@_-"/>
    <numFmt numFmtId="43" formatCode="_-* #,##0.00_-;\-* #,##0.00_-;_-* &quot;-&quot;??_-;_-@_-"/>
    <numFmt numFmtId="164" formatCode="#,##0.00\ &quot;€&quot;"/>
  </numFmts>
  <fonts count="18" x14ac:knownFonts="1">
    <font>
      <sz val="11"/>
      <color theme="1"/>
      <name val="Calibri"/>
      <family val="2"/>
      <scheme val="minor"/>
    </font>
    <font>
      <sz val="11"/>
      <color rgb="FFFF0000"/>
      <name val="Calibri"/>
      <family val="2"/>
      <scheme val="minor"/>
    </font>
    <font>
      <b/>
      <sz val="11"/>
      <color theme="1"/>
      <name val="Calibri"/>
      <family val="2"/>
      <scheme val="minor"/>
    </font>
    <font>
      <sz val="10"/>
      <color theme="1"/>
      <name val="Calibri"/>
      <family val="2"/>
      <scheme val="minor"/>
    </font>
    <font>
      <sz val="11"/>
      <name val="Calibri"/>
      <family val="2"/>
      <scheme val="minor"/>
    </font>
    <font>
      <b/>
      <sz val="12"/>
      <color theme="1"/>
      <name val="Calibri"/>
      <family val="2"/>
      <scheme val="minor"/>
    </font>
    <font>
      <sz val="11"/>
      <color theme="1"/>
      <name val="Calibri"/>
      <family val="2"/>
      <scheme val="minor"/>
    </font>
    <font>
      <sz val="8"/>
      <name val="Calibri"/>
      <family val="2"/>
      <scheme val="minor"/>
    </font>
    <font>
      <b/>
      <sz val="16"/>
      <color theme="1"/>
      <name val="Calibri"/>
      <family val="2"/>
      <scheme val="minor"/>
    </font>
    <font>
      <b/>
      <sz val="11"/>
      <color theme="0"/>
      <name val="Calibri"/>
      <family val="2"/>
      <scheme val="minor"/>
    </font>
    <font>
      <u/>
      <sz val="11"/>
      <color theme="10"/>
      <name val="Calibri"/>
      <family val="2"/>
      <scheme val="minor"/>
    </font>
    <font>
      <b/>
      <sz val="11"/>
      <color rgb="FF000000"/>
      <name val="Arial"/>
      <family val="2"/>
    </font>
    <font>
      <b/>
      <sz val="12"/>
      <color theme="1"/>
      <name val="Arial"/>
      <family val="2"/>
    </font>
    <font>
      <sz val="11"/>
      <color rgb="FF000000"/>
      <name val="Arial"/>
      <family val="2"/>
    </font>
    <font>
      <sz val="11"/>
      <color theme="1"/>
      <name val="Arial"/>
      <family val="2"/>
    </font>
    <font>
      <b/>
      <u/>
      <sz val="11"/>
      <color theme="10"/>
      <name val="Calibri"/>
      <family val="2"/>
      <scheme val="minor"/>
    </font>
    <font>
      <b/>
      <i/>
      <sz val="12"/>
      <color theme="1"/>
      <name val="Calibri"/>
      <family val="2"/>
      <scheme val="minor"/>
    </font>
    <font>
      <sz val="12"/>
      <color theme="1"/>
      <name val="Aptos"/>
      <family val="2"/>
    </font>
  </fonts>
  <fills count="16">
    <fill>
      <patternFill patternType="none"/>
    </fill>
    <fill>
      <patternFill patternType="gray125"/>
    </fill>
    <fill>
      <patternFill patternType="solid">
        <fgColor theme="4" tint="0.79998168889431442"/>
        <bgColor indexed="64"/>
      </patternFill>
    </fill>
    <fill>
      <patternFill patternType="solid">
        <fgColor theme="9" tint="0.39997558519241921"/>
        <bgColor indexed="64"/>
      </patternFill>
    </fill>
    <fill>
      <patternFill patternType="solid">
        <fgColor theme="8"/>
        <bgColor theme="8"/>
      </patternFill>
    </fill>
    <fill>
      <patternFill patternType="solid">
        <fgColor theme="0" tint="-4.9989318521683403E-2"/>
        <bgColor indexed="64"/>
      </patternFill>
    </fill>
    <fill>
      <patternFill patternType="solid">
        <fgColor rgb="FFAEAAAA"/>
        <bgColor indexed="64"/>
      </patternFill>
    </fill>
    <fill>
      <patternFill patternType="solid">
        <fgColor rgb="FFD9E1F2"/>
        <bgColor indexed="64"/>
      </patternFill>
    </fill>
    <fill>
      <patternFill patternType="solid">
        <fgColor rgb="FFD9E2F3"/>
        <bgColor indexed="64"/>
      </patternFill>
    </fill>
    <fill>
      <patternFill patternType="solid">
        <fgColor rgb="FFC6E0B4"/>
        <bgColor indexed="64"/>
      </patternFill>
    </fill>
    <fill>
      <patternFill patternType="solid">
        <fgColor rgb="FFC5E0B3"/>
        <bgColor indexed="64"/>
      </patternFill>
    </fill>
    <fill>
      <patternFill patternType="solid">
        <fgColor rgb="FFFFE699"/>
        <bgColor indexed="64"/>
      </patternFill>
    </fill>
    <fill>
      <patternFill patternType="solid">
        <fgColor rgb="FFF8CBAD"/>
        <bgColor indexed="64"/>
      </patternFill>
    </fill>
    <fill>
      <patternFill patternType="solid">
        <fgColor rgb="FFF2F2F2"/>
        <bgColor rgb="FF000000"/>
      </patternFill>
    </fill>
    <fill>
      <patternFill patternType="solid">
        <fgColor theme="6" tint="0.79998168889431442"/>
        <bgColor indexed="65"/>
      </patternFill>
    </fill>
    <fill>
      <patternFill patternType="solid">
        <fgColor theme="6" tint="0.59999389629810485"/>
        <bgColor indexed="65"/>
      </patternFill>
    </fill>
  </fills>
  <borders count="25">
    <border>
      <left/>
      <right/>
      <top/>
      <bottom/>
      <diagonal/>
    </border>
    <border>
      <left/>
      <right/>
      <top/>
      <bottom style="thin">
        <color indexed="64"/>
      </bottom>
      <diagonal/>
    </border>
    <border>
      <left/>
      <right/>
      <top style="thin">
        <color indexed="64"/>
      </top>
      <bottom style="thin">
        <color indexed="64"/>
      </bottom>
      <diagonal/>
    </border>
    <border>
      <left/>
      <right/>
      <top style="thin">
        <color indexed="64"/>
      </top>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right/>
      <top/>
      <bottom style="medium">
        <color theme="9"/>
      </bottom>
      <diagonal/>
    </border>
    <border>
      <left style="thin">
        <color auto="1"/>
      </left>
      <right/>
      <top style="thin">
        <color auto="1"/>
      </top>
      <bottom style="thin">
        <color auto="1"/>
      </bottom>
      <diagonal/>
    </border>
    <border>
      <left style="medium">
        <color indexed="64"/>
      </left>
      <right/>
      <top/>
      <bottom/>
      <diagonal/>
    </border>
    <border>
      <left style="thin">
        <color indexed="64"/>
      </left>
      <right style="thin">
        <color indexed="64"/>
      </right>
      <top/>
      <bottom/>
      <diagonal/>
    </border>
    <border>
      <left style="thin">
        <color indexed="64"/>
      </left>
      <right style="thin">
        <color indexed="64"/>
      </right>
      <top style="medium">
        <color indexed="64"/>
      </top>
      <bottom style="thin">
        <color indexed="64"/>
      </bottom>
      <diagonal/>
    </border>
    <border>
      <left/>
      <right/>
      <top/>
      <bottom style="thin">
        <color theme="9"/>
      </bottom>
      <diagonal/>
    </border>
    <border>
      <left style="thin">
        <color indexed="64"/>
      </left>
      <right/>
      <top style="medium">
        <color indexed="64"/>
      </top>
      <bottom style="thin">
        <color indexed="64"/>
      </bottom>
      <diagonal/>
    </border>
    <border>
      <left/>
      <right/>
      <top/>
      <bottom style="medium">
        <color rgb="FF000000"/>
      </bottom>
      <diagonal/>
    </border>
    <border>
      <left/>
      <right style="thin">
        <color indexed="64"/>
      </right>
      <top style="medium">
        <color indexed="64"/>
      </top>
      <bottom style="thin">
        <color indexed="64"/>
      </bottom>
      <diagonal/>
    </border>
    <border>
      <left style="thin">
        <color indexed="64"/>
      </left>
      <right/>
      <top/>
      <bottom/>
      <diagonal/>
    </border>
    <border>
      <left style="medium">
        <color indexed="64"/>
      </left>
      <right style="thin">
        <color indexed="64"/>
      </right>
      <top/>
      <bottom/>
      <diagonal/>
    </border>
    <border>
      <left/>
      <right/>
      <top/>
      <bottom style="thin">
        <color rgb="FF92D050"/>
      </bottom>
      <diagonal/>
    </border>
  </borders>
  <cellStyleXfs count="6">
    <xf numFmtId="0" fontId="0" fillId="0" borderId="0"/>
    <xf numFmtId="44" fontId="6" fillId="0" borderId="0" applyFont="0" applyFill="0" applyBorder="0" applyAlignment="0" applyProtection="0"/>
    <xf numFmtId="0" fontId="10" fillId="0" borderId="0" applyNumberFormat="0" applyFill="0" applyBorder="0" applyAlignment="0" applyProtection="0"/>
    <xf numFmtId="43" fontId="6" fillId="0" borderId="0" applyFont="0" applyFill="0" applyBorder="0" applyAlignment="0" applyProtection="0"/>
    <xf numFmtId="0" fontId="6" fillId="14" borderId="0" applyNumberFormat="0" applyBorder="0" applyAlignment="0" applyProtection="0"/>
    <xf numFmtId="0" fontId="6" fillId="15" borderId="0" applyNumberFormat="0" applyBorder="0" applyAlignment="0" applyProtection="0"/>
  </cellStyleXfs>
  <cellXfs count="188">
    <xf numFmtId="0" fontId="0" fillId="0" borderId="0" xfId="0"/>
    <xf numFmtId="0" fontId="0" fillId="0" borderId="0" xfId="0" applyAlignment="1">
      <alignment wrapText="1"/>
    </xf>
    <xf numFmtId="0" fontId="0" fillId="0" borderId="11" xfId="0" applyBorder="1"/>
    <xf numFmtId="0" fontId="2" fillId="0" borderId="0" xfId="0" applyFont="1"/>
    <xf numFmtId="0" fontId="0" fillId="3" borderId="0" xfId="0" applyFill="1"/>
    <xf numFmtId="0" fontId="5" fillId="3" borderId="0" xfId="0" applyFont="1" applyFill="1"/>
    <xf numFmtId="0" fontId="0" fillId="0" borderId="5" xfId="0" applyBorder="1" applyAlignment="1">
      <alignment wrapText="1"/>
    </xf>
    <xf numFmtId="0" fontId="2" fillId="0" borderId="4" xfId="0" applyFont="1" applyBorder="1" applyAlignment="1">
      <alignment wrapText="1"/>
    </xf>
    <xf numFmtId="0" fontId="2" fillId="0" borderId="8" xfId="0" applyFont="1" applyBorder="1"/>
    <xf numFmtId="0" fontId="0" fillId="0" borderId="9" xfId="0" applyBorder="1" applyAlignment="1">
      <alignment wrapText="1"/>
    </xf>
    <xf numFmtId="0" fontId="5" fillId="3" borderId="0" xfId="0" applyFont="1" applyFill="1" applyAlignment="1">
      <alignment wrapText="1"/>
    </xf>
    <xf numFmtId="0" fontId="2" fillId="0" borderId="8" xfId="0" applyFont="1" applyBorder="1" applyAlignment="1">
      <alignment wrapText="1"/>
    </xf>
    <xf numFmtId="0" fontId="0" fillId="0" borderId="11" xfId="0" applyBorder="1" applyAlignment="1">
      <alignment wrapText="1"/>
    </xf>
    <xf numFmtId="0" fontId="9" fillId="4" borderId="11" xfId="0" applyFont="1" applyFill="1" applyBorder="1"/>
    <xf numFmtId="0" fontId="9" fillId="4" borderId="6" xfId="0" applyFont="1" applyFill="1" applyBorder="1"/>
    <xf numFmtId="0" fontId="0" fillId="0" borderId="15" xfId="0" applyBorder="1"/>
    <xf numFmtId="44" fontId="0" fillId="0" borderId="0" xfId="1" applyFont="1" applyBorder="1" applyProtection="1"/>
    <xf numFmtId="0" fontId="0" fillId="5" borderId="0" xfId="0" applyFill="1"/>
    <xf numFmtId="0" fontId="0" fillId="5" borderId="0" xfId="0" applyFill="1" applyAlignment="1">
      <alignment wrapText="1"/>
    </xf>
    <xf numFmtId="44" fontId="0" fillId="5" borderId="0" xfId="1" applyFont="1" applyFill="1" applyBorder="1" applyAlignment="1" applyProtection="1">
      <alignment wrapText="1"/>
    </xf>
    <xf numFmtId="0" fontId="0" fillId="5" borderId="0" xfId="0" applyFill="1" applyAlignment="1">
      <alignment vertical="center" wrapText="1"/>
    </xf>
    <xf numFmtId="44" fontId="0" fillId="0" borderId="0" xfId="1" applyFont="1" applyBorder="1"/>
    <xf numFmtId="0" fontId="11" fillId="6" borderId="17" xfId="0" applyFont="1" applyFill="1" applyBorder="1" applyAlignment="1">
      <alignment horizontal="left" vertical="center" wrapText="1"/>
    </xf>
    <xf numFmtId="0" fontId="13" fillId="7" borderId="11" xfId="0" applyFont="1" applyFill="1" applyBorder="1" applyAlignment="1">
      <alignment horizontal="left" vertical="center" wrapText="1"/>
    </xf>
    <xf numFmtId="0" fontId="13" fillId="8" borderId="11" xfId="0" applyFont="1" applyFill="1" applyBorder="1" applyAlignment="1">
      <alignment horizontal="left" vertical="center" wrapText="1"/>
    </xf>
    <xf numFmtId="0" fontId="13" fillId="9" borderId="11" xfId="0" applyFont="1" applyFill="1" applyBorder="1" applyAlignment="1">
      <alignment horizontal="left" vertical="center" wrapText="1"/>
    </xf>
    <xf numFmtId="0" fontId="14" fillId="9" borderId="11" xfId="0" applyFont="1" applyFill="1" applyBorder="1" applyAlignment="1">
      <alignment horizontal="left" vertical="center" wrapText="1"/>
    </xf>
    <xf numFmtId="0" fontId="13" fillId="11" borderId="11" xfId="0" applyFont="1" applyFill="1" applyBorder="1" applyAlignment="1">
      <alignment horizontal="left" vertical="center" wrapText="1"/>
    </xf>
    <xf numFmtId="0" fontId="13" fillId="12" borderId="11" xfId="0" applyFont="1" applyFill="1" applyBorder="1" applyAlignment="1">
      <alignment horizontal="left" vertical="center" wrapText="1"/>
    </xf>
    <xf numFmtId="0" fontId="15" fillId="0" borderId="0" xfId="2" applyFont="1" applyAlignment="1">
      <alignment horizontal="center" vertical="center" wrapText="1"/>
    </xf>
    <xf numFmtId="0" fontId="2" fillId="0" borderId="0" xfId="0" applyFont="1" applyAlignment="1">
      <alignment horizontal="center" wrapText="1"/>
    </xf>
    <xf numFmtId="0" fontId="9" fillId="0" borderId="0" xfId="0" applyFont="1"/>
    <xf numFmtId="0" fontId="11" fillId="6" borderId="19" xfId="0" applyFont="1" applyFill="1" applyBorder="1" applyAlignment="1">
      <alignment horizontal="left" vertical="center" wrapText="1"/>
    </xf>
    <xf numFmtId="0" fontId="13" fillId="7" borderId="14" xfId="0" applyFont="1" applyFill="1" applyBorder="1" applyAlignment="1">
      <alignment horizontal="left" vertical="center" wrapText="1"/>
    </xf>
    <xf numFmtId="0" fontId="13" fillId="8" borderId="14" xfId="0" applyFont="1" applyFill="1" applyBorder="1" applyAlignment="1">
      <alignment horizontal="left" vertical="center" wrapText="1"/>
    </xf>
    <xf numFmtId="0" fontId="13" fillId="9" borderId="14" xfId="0" applyFont="1" applyFill="1" applyBorder="1" applyAlignment="1">
      <alignment horizontal="left" vertical="center" wrapText="1"/>
    </xf>
    <xf numFmtId="0" fontId="10" fillId="9" borderId="14" xfId="2" applyFill="1" applyBorder="1" applyAlignment="1">
      <alignment horizontal="left" vertical="center" wrapText="1"/>
    </xf>
    <xf numFmtId="0" fontId="13" fillId="11" borderId="14" xfId="0" applyFont="1" applyFill="1" applyBorder="1" applyAlignment="1">
      <alignment horizontal="left" vertical="center" wrapText="1"/>
    </xf>
    <xf numFmtId="0" fontId="13" fillId="12" borderId="14" xfId="0" applyFont="1" applyFill="1" applyBorder="1" applyAlignment="1">
      <alignment horizontal="left" vertical="center" wrapText="1"/>
    </xf>
    <xf numFmtId="44" fontId="0" fillId="0" borderId="0" xfId="1" applyFont="1"/>
    <xf numFmtId="44" fontId="0" fillId="5" borderId="0" xfId="1" applyFont="1" applyFill="1" applyAlignment="1" applyProtection="1">
      <alignment wrapText="1"/>
    </xf>
    <xf numFmtId="0" fontId="13" fillId="11" borderId="11" xfId="0" applyFont="1" applyFill="1" applyBorder="1" applyAlignment="1">
      <alignment vertical="center" wrapText="1"/>
    </xf>
    <xf numFmtId="0" fontId="13" fillId="12" borderId="11" xfId="0" applyFont="1" applyFill="1" applyBorder="1" applyAlignment="1">
      <alignment vertical="center" wrapText="1"/>
    </xf>
    <xf numFmtId="0" fontId="13" fillId="10" borderId="11" xfId="0" applyFont="1" applyFill="1" applyBorder="1" applyAlignment="1">
      <alignment vertical="center" wrapText="1"/>
    </xf>
    <xf numFmtId="0" fontId="13" fillId="9" borderId="11" xfId="0" applyFont="1" applyFill="1" applyBorder="1" applyAlignment="1">
      <alignment vertical="center" wrapText="1"/>
    </xf>
    <xf numFmtId="0" fontId="13" fillId="7" borderId="11" xfId="0" applyFont="1" applyFill="1" applyBorder="1" applyAlignment="1">
      <alignment vertical="center" wrapText="1"/>
    </xf>
    <xf numFmtId="0" fontId="13" fillId="8" borderId="11" xfId="0" applyFont="1" applyFill="1" applyBorder="1" applyAlignment="1">
      <alignment vertical="center" wrapText="1"/>
    </xf>
    <xf numFmtId="44" fontId="0" fillId="0" borderId="0" xfId="1" applyFont="1" applyBorder="1" applyAlignment="1" applyProtection="1">
      <alignment wrapText="1"/>
    </xf>
    <xf numFmtId="0" fontId="0" fillId="13" borderId="0" xfId="0" applyFill="1"/>
    <xf numFmtId="0" fontId="0" fillId="0" borderId="20" xfId="0" applyBorder="1"/>
    <xf numFmtId="0" fontId="11" fillId="6" borderId="21" xfId="0" applyFont="1" applyFill="1" applyBorder="1" applyAlignment="1">
      <alignment horizontal="center" vertical="center" wrapText="1"/>
    </xf>
    <xf numFmtId="0" fontId="11" fillId="7" borderId="5" xfId="0" applyFont="1" applyFill="1" applyBorder="1" applyAlignment="1">
      <alignment vertical="center" wrapText="1"/>
    </xf>
    <xf numFmtId="0" fontId="11" fillId="9" borderId="5" xfId="0" applyFont="1" applyFill="1" applyBorder="1" applyAlignment="1">
      <alignment vertical="center" wrapText="1"/>
    </xf>
    <xf numFmtId="0" fontId="11" fillId="11" borderId="5" xfId="0" applyFont="1" applyFill="1" applyBorder="1" applyAlignment="1">
      <alignment vertical="center" wrapText="1"/>
    </xf>
    <xf numFmtId="0" fontId="11" fillId="12" borderId="5" xfId="0" applyFont="1" applyFill="1" applyBorder="1" applyAlignment="1">
      <alignment vertical="center" wrapText="1"/>
    </xf>
    <xf numFmtId="44" fontId="0" fillId="5" borderId="0" xfId="1" applyFont="1" applyFill="1" applyAlignment="1">
      <alignment wrapText="1"/>
    </xf>
    <xf numFmtId="44" fontId="0" fillId="0" borderId="14" xfId="1" applyFont="1" applyBorder="1" applyAlignment="1">
      <alignment wrapText="1"/>
    </xf>
    <xf numFmtId="44" fontId="0" fillId="0" borderId="2" xfId="1" applyFont="1" applyBorder="1" applyAlignment="1">
      <alignment wrapText="1"/>
    </xf>
    <xf numFmtId="44" fontId="0" fillId="0" borderId="5" xfId="1" applyFont="1" applyBorder="1" applyAlignment="1">
      <alignment wrapText="1"/>
    </xf>
    <xf numFmtId="44" fontId="11" fillId="6" borderId="11" xfId="1" applyFont="1" applyFill="1" applyBorder="1" applyAlignment="1">
      <alignment horizontal="left" vertical="center" wrapText="1"/>
    </xf>
    <xf numFmtId="44" fontId="0" fillId="0" borderId="11" xfId="1" applyFont="1" applyBorder="1"/>
    <xf numFmtId="44" fontId="0" fillId="0" borderId="0" xfId="1" applyFont="1" applyAlignment="1">
      <alignment wrapText="1"/>
    </xf>
    <xf numFmtId="0" fontId="9" fillId="4" borderId="5" xfId="0" applyFont="1" applyFill="1" applyBorder="1" applyAlignment="1">
      <alignment wrapText="1"/>
    </xf>
    <xf numFmtId="0" fontId="9" fillId="4" borderId="0" xfId="0" applyFont="1" applyFill="1"/>
    <xf numFmtId="0" fontId="2" fillId="0" borderId="14" xfId="0" applyFont="1" applyBorder="1"/>
    <xf numFmtId="44" fontId="6" fillId="0" borderId="7" xfId="0" applyNumberFormat="1" applyFont="1" applyBorder="1"/>
    <xf numFmtId="0" fontId="0" fillId="0" borderId="11" xfId="0" applyBorder="1" applyAlignment="1">
      <alignment vertical="center"/>
    </xf>
    <xf numFmtId="0" fontId="0" fillId="3" borderId="0" xfId="0" applyFill="1" applyAlignment="1">
      <alignment wrapText="1"/>
    </xf>
    <xf numFmtId="0" fontId="0" fillId="0" borderId="0" xfId="0" applyAlignment="1">
      <alignment vertical="top" wrapText="1"/>
    </xf>
    <xf numFmtId="0" fontId="0" fillId="0" borderId="0" xfId="0" applyAlignment="1">
      <alignment vertical="top"/>
    </xf>
    <xf numFmtId="0" fontId="0" fillId="0" borderId="11" xfId="0" applyBorder="1" applyAlignment="1">
      <alignment vertical="top" wrapText="1"/>
    </xf>
    <xf numFmtId="0" fontId="0" fillId="0" borderId="2" xfId="0" applyBorder="1" applyAlignment="1">
      <alignment vertical="top" wrapText="1"/>
    </xf>
    <xf numFmtId="0" fontId="0" fillId="0" borderId="7" xfId="0" applyBorder="1" applyAlignment="1">
      <alignment vertical="top" wrapText="1"/>
    </xf>
    <xf numFmtId="0" fontId="0" fillId="0" borderId="1" xfId="0" applyBorder="1" applyAlignment="1">
      <alignment vertical="top" wrapText="1"/>
    </xf>
    <xf numFmtId="0" fontId="0" fillId="0" borderId="2" xfId="0" applyBorder="1" applyAlignment="1">
      <alignment vertical="top"/>
    </xf>
    <xf numFmtId="0" fontId="0" fillId="0" borderId="3" xfId="0" applyBorder="1" applyAlignment="1">
      <alignment vertical="top" wrapText="1"/>
    </xf>
    <xf numFmtId="0" fontId="0" fillId="0" borderId="3" xfId="0" applyBorder="1" applyAlignment="1">
      <alignment vertical="top"/>
    </xf>
    <xf numFmtId="0" fontId="0" fillId="0" borderId="14" xfId="0" applyBorder="1" applyAlignment="1">
      <alignment vertical="top" wrapText="1"/>
    </xf>
    <xf numFmtId="0" fontId="0" fillId="0" borderId="16" xfId="0" applyBorder="1" applyAlignment="1">
      <alignment vertical="top" wrapText="1"/>
    </xf>
    <xf numFmtId="0" fontId="0" fillId="0" borderId="12" xfId="0" applyBorder="1" applyAlignment="1">
      <alignment vertical="top" wrapText="1"/>
    </xf>
    <xf numFmtId="0" fontId="0" fillId="0" borderId="1" xfId="0" applyBorder="1" applyAlignment="1">
      <alignment vertical="top"/>
    </xf>
    <xf numFmtId="0" fontId="4" fillId="0" borderId="2" xfId="0" applyFont="1" applyBorder="1" applyAlignment="1">
      <alignment vertical="top"/>
    </xf>
    <xf numFmtId="0" fontId="9" fillId="0" borderId="6" xfId="0" applyFont="1" applyBorder="1"/>
    <xf numFmtId="0" fontId="0" fillId="0" borderId="5" xfId="0" applyBorder="1" applyAlignment="1">
      <alignment vertical="top" wrapText="1"/>
    </xf>
    <xf numFmtId="44" fontId="2" fillId="0" borderId="11" xfId="1" applyFont="1" applyFill="1" applyBorder="1"/>
    <xf numFmtId="44" fontId="6" fillId="0" borderId="11" xfId="1" applyFont="1" applyFill="1" applyBorder="1"/>
    <xf numFmtId="44" fontId="0" fillId="0" borderId="11" xfId="1" applyFont="1" applyFill="1" applyBorder="1"/>
    <xf numFmtId="44" fontId="0" fillId="0" borderId="8" xfId="1" applyFont="1" applyFill="1" applyBorder="1"/>
    <xf numFmtId="44" fontId="0" fillId="0" borderId="14" xfId="1" applyFont="1" applyFill="1" applyBorder="1"/>
    <xf numFmtId="0" fontId="0" fillId="0" borderId="11" xfId="0" applyBorder="1" applyAlignment="1">
      <alignment vertical="center" wrapText="1"/>
    </xf>
    <xf numFmtId="0" fontId="0" fillId="0" borderId="7" xfId="0" applyBorder="1"/>
    <xf numFmtId="0" fontId="0" fillId="0" borderId="7" xfId="0" applyBorder="1" applyAlignment="1">
      <alignment wrapText="1"/>
    </xf>
    <xf numFmtId="44" fontId="2" fillId="0" borderId="7" xfId="1" applyFont="1" applyFill="1" applyBorder="1"/>
    <xf numFmtId="44" fontId="0" fillId="0" borderId="7" xfId="1" applyFont="1" applyFill="1" applyBorder="1"/>
    <xf numFmtId="44" fontId="0" fillId="0" borderId="10" xfId="1" applyFont="1" applyFill="1" applyBorder="1"/>
    <xf numFmtId="0" fontId="11" fillId="0" borderId="9" xfId="0" applyFont="1" applyBorder="1" applyAlignment="1">
      <alignment vertical="center" wrapText="1"/>
    </xf>
    <xf numFmtId="0" fontId="13" fillId="0" borderId="7" xfId="0" applyFont="1" applyBorder="1" applyAlignment="1">
      <alignment vertical="center" wrapText="1"/>
    </xf>
    <xf numFmtId="0" fontId="13" fillId="0" borderId="7" xfId="0" applyFont="1" applyBorder="1" applyAlignment="1">
      <alignment horizontal="left" vertical="center" wrapText="1"/>
    </xf>
    <xf numFmtId="0" fontId="13" fillId="0" borderId="10" xfId="0" applyFont="1" applyBorder="1" applyAlignment="1">
      <alignment horizontal="left" vertical="center" wrapText="1"/>
    </xf>
    <xf numFmtId="44" fontId="2" fillId="0" borderId="11" xfId="1" applyFont="1" applyBorder="1" applyAlignment="1">
      <alignment wrapText="1"/>
    </xf>
    <xf numFmtId="44" fontId="2" fillId="0" borderId="7" xfId="0" applyNumberFormat="1" applyFont="1" applyBorder="1" applyAlignment="1">
      <alignment wrapText="1"/>
    </xf>
    <xf numFmtId="0" fontId="4" fillId="2" borderId="23" xfId="0" applyFont="1" applyFill="1" applyBorder="1"/>
    <xf numFmtId="0" fontId="4" fillId="2" borderId="16" xfId="0" applyFont="1" applyFill="1" applyBorder="1"/>
    <xf numFmtId="0" fontId="4" fillId="2" borderId="22" xfId="0" applyFont="1" applyFill="1" applyBorder="1"/>
    <xf numFmtId="0" fontId="4" fillId="2" borderId="16" xfId="0" applyFont="1" applyFill="1" applyBorder="1" applyAlignment="1">
      <alignment wrapText="1"/>
    </xf>
    <xf numFmtId="43" fontId="0" fillId="0" borderId="11" xfId="0" applyNumberFormat="1" applyBorder="1"/>
    <xf numFmtId="0" fontId="6" fillId="14" borderId="0" xfId="4"/>
    <xf numFmtId="0" fontId="6" fillId="14" borderId="0" xfId="4" applyAlignment="1">
      <alignment wrapText="1"/>
    </xf>
    <xf numFmtId="0" fontId="6" fillId="14" borderId="0" xfId="4" applyAlignment="1">
      <alignment horizontal="right" vertical="top"/>
    </xf>
    <xf numFmtId="0" fontId="6" fillId="14" borderId="13" xfId="4" applyBorder="1"/>
    <xf numFmtId="0" fontId="6" fillId="14" borderId="13" xfId="4" applyBorder="1" applyAlignment="1">
      <alignment wrapText="1"/>
    </xf>
    <xf numFmtId="0" fontId="6" fillId="14" borderId="11" xfId="4" applyBorder="1"/>
    <xf numFmtId="0" fontId="6" fillId="14" borderId="18" xfId="4" applyBorder="1"/>
    <xf numFmtId="0" fontId="6" fillId="14" borderId="18" xfId="4" applyBorder="1" applyAlignment="1">
      <alignment wrapText="1"/>
    </xf>
    <xf numFmtId="0" fontId="6" fillId="14" borderId="0" xfId="4" applyAlignment="1">
      <alignment vertical="center"/>
    </xf>
    <xf numFmtId="0" fontId="6" fillId="14" borderId="6" xfId="4" applyBorder="1"/>
    <xf numFmtId="0" fontId="0" fillId="0" borderId="11" xfId="0" applyBorder="1" applyProtection="1">
      <protection locked="0"/>
    </xf>
    <xf numFmtId="0" fontId="2" fillId="0" borderId="8" xfId="0" applyFont="1" applyBorder="1" applyAlignment="1" applyProtection="1">
      <alignment wrapText="1"/>
      <protection locked="0"/>
    </xf>
    <xf numFmtId="0" fontId="6" fillId="14" borderId="6" xfId="4" applyBorder="1" applyAlignment="1">
      <alignment wrapText="1"/>
    </xf>
    <xf numFmtId="0" fontId="6" fillId="14" borderId="0" xfId="4" applyBorder="1"/>
    <xf numFmtId="0" fontId="6" fillId="14" borderId="0" xfId="4" applyBorder="1" applyAlignment="1">
      <alignment wrapText="1"/>
    </xf>
    <xf numFmtId="0" fontId="6" fillId="14" borderId="1" xfId="4" applyBorder="1"/>
    <xf numFmtId="0" fontId="6" fillId="14" borderId="1" xfId="4" applyBorder="1" applyAlignment="1">
      <alignment wrapText="1"/>
    </xf>
    <xf numFmtId="0" fontId="6" fillId="14" borderId="4" xfId="4" applyBorder="1"/>
    <xf numFmtId="0" fontId="0" fillId="5" borderId="0" xfId="3" applyNumberFormat="1" applyFont="1" applyFill="1" applyAlignment="1">
      <alignment wrapText="1"/>
    </xf>
    <xf numFmtId="0" fontId="0" fillId="5" borderId="0" xfId="0" applyFill="1" applyAlignment="1">
      <alignment vertical="top" wrapText="1"/>
    </xf>
    <xf numFmtId="0" fontId="0" fillId="13" borderId="0" xfId="0" applyFill="1" applyAlignment="1">
      <alignment wrapText="1"/>
    </xf>
    <xf numFmtId="0" fontId="0" fillId="13" borderId="0" xfId="3" applyNumberFormat="1" applyFont="1" applyFill="1" applyAlignment="1" applyProtection="1">
      <alignment wrapText="1"/>
    </xf>
    <xf numFmtId="0" fontId="6" fillId="15" borderId="0" xfId="5" applyNumberFormat="1" applyProtection="1"/>
    <xf numFmtId="0" fontId="6" fillId="15" borderId="0" xfId="5" applyProtection="1"/>
    <xf numFmtId="0" fontId="6" fillId="15" borderId="0" xfId="5" applyNumberFormat="1"/>
    <xf numFmtId="0" fontId="6" fillId="15" borderId="0" xfId="5" applyAlignment="1" applyProtection="1">
      <alignment vertical="center" wrapText="1"/>
    </xf>
    <xf numFmtId="0" fontId="6" fillId="15" borderId="0" xfId="5" applyAlignment="1">
      <alignment vertical="center" wrapText="1"/>
    </xf>
    <xf numFmtId="44" fontId="6" fillId="15" borderId="0" xfId="5" applyNumberFormat="1" applyBorder="1" applyAlignment="1" applyProtection="1">
      <alignment wrapText="1"/>
    </xf>
    <xf numFmtId="0" fontId="6" fillId="15" borderId="0" xfId="5" applyAlignment="1" applyProtection="1">
      <alignment wrapText="1"/>
    </xf>
    <xf numFmtId="0" fontId="6" fillId="15" borderId="0" xfId="5" applyNumberFormat="1" applyAlignment="1" applyProtection="1">
      <alignment wrapText="1"/>
    </xf>
    <xf numFmtId="44" fontId="6" fillId="15" borderId="0" xfId="5" applyNumberFormat="1" applyAlignment="1" applyProtection="1">
      <alignment wrapText="1"/>
    </xf>
    <xf numFmtId="0" fontId="6" fillId="15" borderId="0" xfId="5" applyAlignment="1" applyProtection="1">
      <alignment vertical="top" wrapText="1"/>
    </xf>
    <xf numFmtId="44" fontId="6" fillId="0" borderId="11" xfId="0" applyNumberFormat="1" applyFont="1" applyBorder="1"/>
    <xf numFmtId="0" fontId="6" fillId="14" borderId="22" xfId="4" applyBorder="1"/>
    <xf numFmtId="0" fontId="6" fillId="14" borderId="5" xfId="4" applyBorder="1"/>
    <xf numFmtId="44" fontId="6" fillId="14" borderId="11" xfId="4" applyNumberFormat="1" applyBorder="1"/>
    <xf numFmtId="0" fontId="6" fillId="14" borderId="12" xfId="4" applyBorder="1"/>
    <xf numFmtId="0" fontId="6" fillId="14" borderId="0" xfId="4" applyBorder="1" applyAlignment="1">
      <alignment horizontal="right"/>
    </xf>
    <xf numFmtId="0" fontId="6" fillId="14" borderId="10" xfId="4" applyBorder="1"/>
    <xf numFmtId="0" fontId="6" fillId="14" borderId="3" xfId="4" applyBorder="1"/>
    <xf numFmtId="0" fontId="6" fillId="14" borderId="9" xfId="4" applyBorder="1"/>
    <xf numFmtId="0" fontId="8" fillId="14" borderId="0" xfId="4" applyFont="1" applyBorder="1"/>
    <xf numFmtId="0" fontId="2" fillId="14" borderId="11" xfId="4" applyFont="1" applyBorder="1"/>
    <xf numFmtId="0" fontId="2" fillId="14" borderId="14" xfId="4" applyFont="1" applyBorder="1" applyAlignment="1">
      <alignment horizontal="right"/>
    </xf>
    <xf numFmtId="0" fontId="6" fillId="14" borderId="6" xfId="4" applyBorder="1" applyAlignment="1">
      <alignment horizontal="left" wrapText="1"/>
    </xf>
    <xf numFmtId="0" fontId="6" fillId="14" borderId="24" xfId="4" applyBorder="1"/>
    <xf numFmtId="0" fontId="6" fillId="14" borderId="6" xfId="4" applyBorder="1" applyAlignment="1">
      <alignment horizontal="center"/>
    </xf>
    <xf numFmtId="0" fontId="6" fillId="14" borderId="11" xfId="4" applyBorder="1" applyAlignment="1">
      <alignment vertical="top" wrapText="1"/>
    </xf>
    <xf numFmtId="0" fontId="0" fillId="0" borderId="11" xfId="0" applyBorder="1" applyAlignment="1" applyProtection="1">
      <alignment vertical="top" wrapText="1"/>
      <protection locked="0"/>
    </xf>
    <xf numFmtId="0" fontId="6" fillId="14" borderId="11" xfId="4" applyBorder="1" applyAlignment="1">
      <alignment vertical="top"/>
    </xf>
    <xf numFmtId="0" fontId="0" fillId="0" borderId="11" xfId="0" applyBorder="1" applyAlignment="1" applyProtection="1">
      <alignment vertical="top"/>
      <protection locked="0"/>
    </xf>
    <xf numFmtId="0" fontId="0" fillId="0" borderId="0" xfId="0" applyProtection="1">
      <protection locked="0"/>
    </xf>
    <xf numFmtId="0" fontId="6" fillId="14" borderId="0" xfId="4" applyBorder="1" applyAlignment="1">
      <alignment vertical="top" wrapText="1"/>
    </xf>
    <xf numFmtId="44" fontId="2" fillId="14" borderId="11" xfId="4" applyNumberFormat="1" applyFont="1" applyBorder="1" applyAlignment="1">
      <alignment vertical="top" wrapText="1"/>
    </xf>
    <xf numFmtId="0" fontId="2" fillId="14" borderId="13" xfId="4" applyFont="1" applyBorder="1"/>
    <xf numFmtId="0" fontId="17" fillId="0" borderId="0" xfId="0" applyFont="1" applyAlignment="1">
      <alignment vertical="center"/>
    </xf>
    <xf numFmtId="164" fontId="0" fillId="0" borderId="11" xfId="0" applyNumberFormat="1" applyBorder="1" applyProtection="1">
      <protection locked="0"/>
    </xf>
    <xf numFmtId="164" fontId="6" fillId="14" borderId="1" xfId="4" applyNumberFormat="1" applyBorder="1"/>
    <xf numFmtId="44" fontId="6" fillId="14" borderId="0" xfId="4" applyNumberFormat="1" applyBorder="1"/>
    <xf numFmtId="0" fontId="2" fillId="14" borderId="0" xfId="4" applyFont="1" applyBorder="1" applyAlignment="1">
      <alignment horizontal="right"/>
    </xf>
    <xf numFmtId="0" fontId="0" fillId="0" borderId="14" xfId="0" applyBorder="1" applyAlignment="1" applyProtection="1">
      <alignment horizontal="center"/>
      <protection locked="0"/>
    </xf>
    <xf numFmtId="0" fontId="0" fillId="0" borderId="5" xfId="0" applyBorder="1" applyAlignment="1" applyProtection="1">
      <alignment horizontal="center"/>
      <protection locked="0"/>
    </xf>
    <xf numFmtId="0" fontId="6" fillId="14" borderId="14" xfId="4" applyBorder="1" applyAlignment="1">
      <alignment horizontal="center"/>
    </xf>
    <xf numFmtId="0" fontId="6" fillId="14" borderId="5" xfId="4" applyBorder="1" applyAlignment="1">
      <alignment horizontal="center"/>
    </xf>
    <xf numFmtId="0" fontId="2" fillId="14" borderId="11" xfId="4" applyFont="1" applyBorder="1" applyAlignment="1">
      <alignment horizontal="left"/>
    </xf>
    <xf numFmtId="0" fontId="6" fillId="14" borderId="14" xfId="4" applyBorder="1" applyAlignment="1">
      <alignment horizontal="center" vertical="center" wrapText="1"/>
    </xf>
    <xf numFmtId="0" fontId="6" fillId="14" borderId="2" xfId="4" applyBorder="1" applyAlignment="1">
      <alignment horizontal="center" vertical="center" wrapText="1"/>
    </xf>
    <xf numFmtId="0" fontId="6" fillId="14" borderId="5" xfId="4" applyBorder="1" applyAlignment="1">
      <alignment horizontal="center" vertical="center" wrapText="1"/>
    </xf>
    <xf numFmtId="0" fontId="1" fillId="14" borderId="22" xfId="4" applyFont="1" applyBorder="1" applyAlignment="1">
      <alignment wrapText="1"/>
    </xf>
    <xf numFmtId="0" fontId="1" fillId="14" borderId="0" xfId="4" applyFont="1" applyBorder="1" applyAlignment="1">
      <alignment wrapText="1"/>
    </xf>
    <xf numFmtId="0" fontId="6" fillId="14" borderId="18" xfId="4" applyBorder="1" applyAlignment="1">
      <alignment horizontal="left" wrapText="1"/>
    </xf>
    <xf numFmtId="0" fontId="6" fillId="14" borderId="24" xfId="4" applyBorder="1" applyAlignment="1">
      <alignment horizontal="left" vertical="top" wrapText="1"/>
    </xf>
    <xf numFmtId="0" fontId="6" fillId="14" borderId="24" xfId="4" applyBorder="1" applyAlignment="1">
      <alignment horizontal="left" wrapText="1"/>
    </xf>
    <xf numFmtId="0" fontId="16" fillId="14" borderId="0" xfId="4" applyFont="1" applyBorder="1" applyAlignment="1">
      <alignment horizontal="left" vertical="center" wrapText="1"/>
    </xf>
    <xf numFmtId="0" fontId="16" fillId="14" borderId="6" xfId="4" applyFont="1" applyBorder="1" applyAlignment="1">
      <alignment horizontal="left" vertical="center" wrapText="1"/>
    </xf>
    <xf numFmtId="0" fontId="0" fillId="0" borderId="14" xfId="0" applyBorder="1" applyAlignment="1" applyProtection="1">
      <alignment horizontal="left" vertical="top"/>
      <protection locked="0"/>
    </xf>
    <xf numFmtId="0" fontId="0" fillId="0" borderId="2" xfId="0" applyBorder="1" applyAlignment="1" applyProtection="1">
      <alignment horizontal="left" vertical="top"/>
      <protection locked="0"/>
    </xf>
    <xf numFmtId="0" fontId="0" fillId="0" borderId="5" xfId="0" applyBorder="1" applyAlignment="1" applyProtection="1">
      <alignment horizontal="left" vertical="top"/>
      <protection locked="0"/>
    </xf>
    <xf numFmtId="0" fontId="6" fillId="14" borderId="3" xfId="4" applyBorder="1" applyAlignment="1">
      <alignment horizontal="center" wrapText="1"/>
    </xf>
    <xf numFmtId="0" fontId="6" fillId="14" borderId="0" xfId="4" applyAlignment="1">
      <alignment horizontal="center" wrapText="1"/>
    </xf>
    <xf numFmtId="0" fontId="6" fillId="14" borderId="18" xfId="4" applyBorder="1" applyAlignment="1">
      <alignment wrapText="1"/>
    </xf>
    <xf numFmtId="0" fontId="6" fillId="14" borderId="18" xfId="4" applyBorder="1"/>
  </cellXfs>
  <cellStyles count="6">
    <cellStyle name="20% - Énfasis3" xfId="4" builtinId="38"/>
    <cellStyle name="40% - Énfasis3" xfId="5" builtinId="39"/>
    <cellStyle name="Hipervínculo" xfId="2" builtinId="8"/>
    <cellStyle name="Millares" xfId="3" builtinId="3"/>
    <cellStyle name="Moneda" xfId="1" builtinId="4"/>
    <cellStyle name="Normal" xfId="0" builtinId="0"/>
  </cellStyles>
  <dxfs count="7362">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1" tint="0.499984740745262"/>
      </font>
      <fill>
        <patternFill>
          <bgColor theme="0" tint="-0.14996795556505021"/>
        </patternFill>
      </fill>
    </dxf>
    <dxf>
      <fill>
        <patternFill>
          <bgColor theme="0" tint="-0.1499679555650502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border outline="0">
        <right style="thin">
          <color indexed="64"/>
        </right>
        <bottom style="thin">
          <color indexed="64"/>
        </bottom>
      </border>
    </dxf>
    <dxf>
      <fill>
        <patternFill patternType="none">
          <fgColor indexed="64"/>
          <bgColor auto="1"/>
        </patternFill>
      </fill>
    </dxf>
    <dxf>
      <font>
        <b/>
        <i val="0"/>
        <strike val="0"/>
        <condense val="0"/>
        <extend val="0"/>
        <outline val="0"/>
        <shadow val="0"/>
        <u val="none"/>
        <vertAlign val="baseline"/>
        <sz val="11"/>
        <color theme="0"/>
        <name val="Calibri"/>
        <family val="2"/>
        <scheme val="minor"/>
      </font>
      <fill>
        <patternFill patternType="none">
          <fgColor indexed="64"/>
          <bgColor auto="1"/>
        </patternFill>
      </fill>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FF0000"/>
        <name val="Calibri"/>
        <family val="2"/>
        <scheme val="minor"/>
      </font>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indexed="65"/>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top style="thin">
          <color rgb="FF000000"/>
        </top>
      </border>
    </dxf>
    <dxf>
      <border outline="0">
        <left style="thin">
          <color rgb="FF000000"/>
        </left>
        <right style="thin">
          <color rgb="FF000000"/>
        </right>
        <top style="thin">
          <color auto="1"/>
        </top>
        <bottom style="thin">
          <color auto="1"/>
        </bottom>
      </border>
    </dxf>
    <dxf>
      <fill>
        <patternFill patternType="none">
          <fgColor rgb="FF000000"/>
          <bgColor auto="1"/>
        </patternFill>
      </fill>
      <alignment horizontal="general" vertical="top" textRotation="0" wrapText="1" indent="0" justifyLastLine="0" shrinkToFit="0" readingOrder="0"/>
    </dxf>
    <dxf>
      <border outline="0">
        <bottom style="thin">
          <color rgb="FF000000"/>
        </bottom>
      </border>
    </dxf>
    <dxf>
      <font>
        <b/>
        <i val="0"/>
        <strike val="0"/>
        <condense val="0"/>
        <extend val="0"/>
        <outline val="0"/>
        <shadow val="0"/>
        <u val="none"/>
        <vertAlign val="baseline"/>
        <sz val="11"/>
        <color theme="1"/>
        <name val="Calibri"/>
        <family val="2"/>
        <scheme val="minor"/>
      </font>
      <fill>
        <patternFill patternType="none">
          <fgColor indexed="64"/>
          <bgColor auto="1"/>
        </patternFill>
      </fill>
      <border diagonalUp="0" diagonalDown="0" outline="0">
        <left style="thin">
          <color indexed="64"/>
        </left>
        <right style="thin">
          <color indexed="64"/>
        </right>
        <top/>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FF0000"/>
        <name val="Calibri"/>
        <family val="2"/>
        <scheme val="minor"/>
      </font>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indexed="65"/>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top style="thin">
          <color rgb="FF000000"/>
        </top>
      </border>
    </dxf>
    <dxf>
      <border outline="0">
        <left style="thin">
          <color rgb="FF000000"/>
        </left>
        <right style="thin">
          <color rgb="FF000000"/>
        </right>
        <top style="thin">
          <color auto="1"/>
        </top>
        <bottom style="thin">
          <color auto="1"/>
        </bottom>
      </border>
    </dxf>
    <dxf>
      <fill>
        <patternFill patternType="none">
          <fgColor rgb="FF000000"/>
          <bgColor auto="1"/>
        </patternFill>
      </fill>
      <alignment horizontal="general" vertical="top" textRotation="0" wrapText="1" indent="0" justifyLastLine="0" shrinkToFit="0" readingOrder="0"/>
    </dxf>
    <dxf>
      <border outline="0">
        <bottom style="thin">
          <color rgb="FF000000"/>
        </bottom>
      </border>
    </dxf>
    <dxf>
      <font>
        <b/>
        <i val="0"/>
        <strike val="0"/>
        <condense val="0"/>
        <extend val="0"/>
        <outline val="0"/>
        <shadow val="0"/>
        <u val="none"/>
        <vertAlign val="baseline"/>
        <sz val="11"/>
        <color theme="1"/>
        <name val="Calibri"/>
        <family val="2"/>
        <scheme val="minor"/>
      </font>
      <fill>
        <patternFill patternType="none">
          <fgColor indexed="64"/>
          <bgColor auto="1"/>
        </patternFill>
      </fill>
      <border diagonalUp="0" diagonalDown="0" outline="0">
        <left style="thin">
          <color indexed="64"/>
        </left>
        <right style="thin">
          <color indexed="64"/>
        </right>
        <top/>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FF0000"/>
        <name val="Calibri"/>
        <family val="2"/>
        <scheme val="minor"/>
      </font>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indexed="65"/>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top style="thin">
          <color rgb="FF000000"/>
        </top>
      </border>
    </dxf>
    <dxf>
      <border outline="0">
        <left style="thin">
          <color rgb="FF000000"/>
        </left>
        <right style="thin">
          <color rgb="FF000000"/>
        </right>
        <top style="thin">
          <color auto="1"/>
        </top>
        <bottom style="thin">
          <color auto="1"/>
        </bottom>
      </border>
    </dxf>
    <dxf>
      <fill>
        <patternFill patternType="none">
          <fgColor rgb="FF000000"/>
          <bgColor auto="1"/>
        </patternFill>
      </fill>
      <alignment horizontal="general" vertical="top" textRotation="0" wrapText="1" indent="0" justifyLastLine="0" shrinkToFit="0" readingOrder="0"/>
    </dxf>
    <dxf>
      <border outline="0">
        <bottom style="thin">
          <color rgb="FF000000"/>
        </bottom>
      </border>
    </dxf>
    <dxf>
      <font>
        <b/>
        <i val="0"/>
        <strike val="0"/>
        <condense val="0"/>
        <extend val="0"/>
        <outline val="0"/>
        <shadow val="0"/>
        <u val="none"/>
        <vertAlign val="baseline"/>
        <sz val="11"/>
        <color theme="1"/>
        <name val="Calibri"/>
        <family val="2"/>
        <scheme val="minor"/>
      </font>
      <fill>
        <patternFill patternType="none">
          <fgColor indexed="64"/>
          <bgColor auto="1"/>
        </patternFill>
      </fill>
      <border diagonalUp="0" diagonalDown="0" outline="0">
        <left style="thin">
          <color indexed="64"/>
        </left>
        <right style="thin">
          <color indexed="64"/>
        </right>
        <top/>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FF0000"/>
        <name val="Calibri"/>
        <family val="2"/>
        <scheme val="minor"/>
      </font>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indexed="65"/>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top style="thin">
          <color rgb="FF000000"/>
        </top>
      </border>
    </dxf>
    <dxf>
      <border outline="0">
        <left style="thin">
          <color rgb="FF000000"/>
        </left>
        <right style="thin">
          <color rgb="FF000000"/>
        </right>
        <top style="thin">
          <color auto="1"/>
        </top>
        <bottom style="thin">
          <color auto="1"/>
        </bottom>
      </border>
    </dxf>
    <dxf>
      <fill>
        <patternFill patternType="none">
          <fgColor rgb="FF000000"/>
          <bgColor auto="1"/>
        </patternFill>
      </fill>
      <alignment horizontal="general" vertical="top" textRotation="0" wrapText="1" indent="0" justifyLastLine="0" shrinkToFit="0" readingOrder="0"/>
    </dxf>
    <dxf>
      <border outline="0">
        <bottom style="thin">
          <color rgb="FF000000"/>
        </bottom>
      </border>
    </dxf>
    <dxf>
      <font>
        <b/>
        <i val="0"/>
        <strike val="0"/>
        <condense val="0"/>
        <extend val="0"/>
        <outline val="0"/>
        <shadow val="0"/>
        <u val="none"/>
        <vertAlign val="baseline"/>
        <sz val="11"/>
        <color theme="1"/>
        <name val="Calibri"/>
        <family val="2"/>
        <scheme val="minor"/>
      </font>
      <fill>
        <patternFill patternType="none">
          <fgColor indexed="64"/>
          <bgColor auto="1"/>
        </patternFill>
      </fill>
      <border diagonalUp="0" diagonalDown="0" outline="0">
        <left style="thin">
          <color indexed="64"/>
        </left>
        <right style="thin">
          <color indexed="64"/>
        </right>
        <top/>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FF0000"/>
        <name val="Calibri"/>
        <family val="2"/>
        <scheme val="minor"/>
      </font>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indexed="65"/>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top style="thin">
          <color rgb="FF000000"/>
        </top>
      </border>
    </dxf>
    <dxf>
      <border outline="0">
        <left style="thin">
          <color rgb="FF000000"/>
        </left>
        <right style="thin">
          <color rgb="FF000000"/>
        </right>
        <top style="thin">
          <color auto="1"/>
        </top>
        <bottom style="thin">
          <color auto="1"/>
        </bottom>
      </border>
    </dxf>
    <dxf>
      <fill>
        <patternFill patternType="none">
          <fgColor rgb="FF000000"/>
          <bgColor auto="1"/>
        </patternFill>
      </fill>
      <alignment horizontal="general" vertical="top" textRotation="0" wrapText="1" indent="0" justifyLastLine="0" shrinkToFit="0" readingOrder="0"/>
    </dxf>
    <dxf>
      <border outline="0">
        <bottom style="thin">
          <color rgb="FF000000"/>
        </bottom>
      </border>
    </dxf>
    <dxf>
      <font>
        <b/>
        <i val="0"/>
        <strike val="0"/>
        <condense val="0"/>
        <extend val="0"/>
        <outline val="0"/>
        <shadow val="0"/>
        <u val="none"/>
        <vertAlign val="baseline"/>
        <sz val="11"/>
        <color theme="1"/>
        <name val="Calibri"/>
        <family val="2"/>
        <scheme val="minor"/>
      </font>
      <fill>
        <patternFill patternType="none">
          <fgColor indexed="64"/>
          <bgColor auto="1"/>
        </patternFill>
      </fill>
      <border diagonalUp="0" diagonalDown="0" outline="0">
        <left style="thin">
          <color indexed="64"/>
        </left>
        <right style="thin">
          <color indexed="64"/>
        </right>
        <top/>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FF0000"/>
        <name val="Calibri"/>
        <family val="2"/>
        <scheme val="minor"/>
      </font>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indexed="65"/>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top style="thin">
          <color rgb="FF000000"/>
        </top>
      </border>
    </dxf>
    <dxf>
      <border outline="0">
        <left style="thin">
          <color rgb="FF000000"/>
        </left>
        <right style="thin">
          <color rgb="FF000000"/>
        </right>
        <top style="thin">
          <color auto="1"/>
        </top>
        <bottom style="thin">
          <color auto="1"/>
        </bottom>
      </border>
    </dxf>
    <dxf>
      <fill>
        <patternFill patternType="none">
          <fgColor rgb="FF000000"/>
          <bgColor auto="1"/>
        </patternFill>
      </fill>
      <alignment horizontal="general" vertical="top" textRotation="0" wrapText="1" indent="0" justifyLastLine="0" shrinkToFit="0" readingOrder="0"/>
    </dxf>
    <dxf>
      <border outline="0">
        <bottom style="thin">
          <color rgb="FF000000"/>
        </bottom>
      </border>
    </dxf>
    <dxf>
      <font>
        <b/>
        <i val="0"/>
        <strike val="0"/>
        <condense val="0"/>
        <extend val="0"/>
        <outline val="0"/>
        <shadow val="0"/>
        <u val="none"/>
        <vertAlign val="baseline"/>
        <sz val="11"/>
        <color theme="1"/>
        <name val="Calibri"/>
        <family val="2"/>
        <scheme val="minor"/>
      </font>
      <fill>
        <patternFill patternType="none">
          <fgColor indexed="64"/>
          <bgColor auto="1"/>
        </patternFill>
      </fill>
      <border diagonalUp="0" diagonalDown="0" outline="0">
        <left style="thin">
          <color indexed="64"/>
        </left>
        <right style="thin">
          <color indexed="64"/>
        </right>
        <top/>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FF0000"/>
        <name val="Calibri"/>
        <family val="2"/>
        <scheme val="minor"/>
      </font>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indexed="65"/>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top style="thin">
          <color rgb="FF000000"/>
        </top>
      </border>
    </dxf>
    <dxf>
      <border outline="0">
        <left style="thin">
          <color rgb="FF000000"/>
        </left>
        <right style="thin">
          <color rgb="FF000000"/>
        </right>
        <top style="thin">
          <color auto="1"/>
        </top>
        <bottom style="thin">
          <color auto="1"/>
        </bottom>
      </border>
    </dxf>
    <dxf>
      <fill>
        <patternFill patternType="none">
          <fgColor rgb="FF000000"/>
          <bgColor auto="1"/>
        </patternFill>
      </fill>
      <alignment horizontal="general" vertical="top" textRotation="0" wrapText="1" indent="0" justifyLastLine="0" shrinkToFit="0" readingOrder="0"/>
    </dxf>
    <dxf>
      <border outline="0">
        <bottom style="thin">
          <color rgb="FF000000"/>
        </bottom>
      </border>
    </dxf>
    <dxf>
      <font>
        <b/>
        <i val="0"/>
        <strike val="0"/>
        <condense val="0"/>
        <extend val="0"/>
        <outline val="0"/>
        <shadow val="0"/>
        <u val="none"/>
        <vertAlign val="baseline"/>
        <sz val="11"/>
        <color theme="1"/>
        <name val="Calibri"/>
        <family val="2"/>
        <scheme val="minor"/>
      </font>
      <fill>
        <patternFill patternType="none">
          <fgColor indexed="64"/>
          <bgColor auto="1"/>
        </patternFill>
      </fill>
      <border diagonalUp="0" diagonalDown="0" outline="0">
        <left style="thin">
          <color indexed="64"/>
        </left>
        <right style="thin">
          <color indexed="64"/>
        </right>
        <top/>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FF0000"/>
        <name val="Calibri"/>
        <family val="2"/>
        <scheme val="minor"/>
      </font>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indexed="65"/>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top style="thin">
          <color rgb="FF000000"/>
        </top>
      </border>
    </dxf>
    <dxf>
      <border outline="0">
        <left style="thin">
          <color rgb="FF000000"/>
        </left>
        <right style="thin">
          <color rgb="FF000000"/>
        </right>
        <top style="thin">
          <color auto="1"/>
        </top>
        <bottom style="thin">
          <color auto="1"/>
        </bottom>
      </border>
    </dxf>
    <dxf>
      <fill>
        <patternFill patternType="none">
          <fgColor rgb="FF000000"/>
          <bgColor auto="1"/>
        </patternFill>
      </fill>
      <alignment horizontal="general" vertical="top" textRotation="0" wrapText="1" indent="0" justifyLastLine="0" shrinkToFit="0" readingOrder="0"/>
    </dxf>
    <dxf>
      <border outline="0">
        <bottom style="thin">
          <color rgb="FF000000"/>
        </bottom>
      </border>
    </dxf>
    <dxf>
      <font>
        <b/>
        <i val="0"/>
        <strike val="0"/>
        <condense val="0"/>
        <extend val="0"/>
        <outline val="0"/>
        <shadow val="0"/>
        <u val="none"/>
        <vertAlign val="baseline"/>
        <sz val="11"/>
        <color theme="1"/>
        <name val="Calibri"/>
        <family val="2"/>
        <scheme val="minor"/>
      </font>
      <fill>
        <patternFill patternType="none">
          <fgColor indexed="64"/>
          <bgColor auto="1"/>
        </patternFill>
      </fill>
      <border diagonalUp="0" diagonalDown="0" outline="0">
        <left style="thin">
          <color indexed="64"/>
        </left>
        <right style="thin">
          <color indexed="64"/>
        </right>
        <top/>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FF0000"/>
        <name val="Calibri"/>
        <family val="2"/>
        <scheme val="minor"/>
      </font>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indexed="65"/>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top style="thin">
          <color rgb="FF000000"/>
        </top>
      </border>
    </dxf>
    <dxf>
      <border outline="0">
        <left style="thin">
          <color rgb="FF000000"/>
        </left>
        <right style="thin">
          <color rgb="FF000000"/>
        </right>
        <top style="thin">
          <color auto="1"/>
        </top>
        <bottom style="thin">
          <color auto="1"/>
        </bottom>
      </border>
    </dxf>
    <dxf>
      <fill>
        <patternFill patternType="none">
          <fgColor rgb="FF000000"/>
          <bgColor auto="1"/>
        </patternFill>
      </fill>
      <alignment horizontal="general" vertical="top" textRotation="0" wrapText="1" indent="0" justifyLastLine="0" shrinkToFit="0" readingOrder="0"/>
    </dxf>
    <dxf>
      <border outline="0">
        <bottom style="thin">
          <color rgb="FF000000"/>
        </bottom>
      </border>
    </dxf>
    <dxf>
      <font>
        <b/>
        <i val="0"/>
        <strike val="0"/>
        <condense val="0"/>
        <extend val="0"/>
        <outline val="0"/>
        <shadow val="0"/>
        <u val="none"/>
        <vertAlign val="baseline"/>
        <sz val="11"/>
        <color theme="1"/>
        <name val="Calibri"/>
        <family val="2"/>
        <scheme val="minor"/>
      </font>
      <fill>
        <patternFill patternType="none">
          <fgColor indexed="64"/>
          <bgColor auto="1"/>
        </patternFill>
      </fill>
      <border diagonalUp="0" diagonalDown="0" outline="0">
        <left style="thin">
          <color indexed="64"/>
        </left>
        <right style="thin">
          <color indexed="64"/>
        </right>
        <top/>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FF0000"/>
        <name val="Calibri"/>
        <family val="2"/>
        <scheme val="minor"/>
      </font>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indexed="65"/>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top style="thin">
          <color rgb="FF000000"/>
        </top>
      </border>
    </dxf>
    <dxf>
      <border outline="0">
        <left style="thin">
          <color rgb="FF000000"/>
        </left>
        <right style="thin">
          <color rgb="FF000000"/>
        </right>
        <top style="thin">
          <color auto="1"/>
        </top>
        <bottom style="thin">
          <color auto="1"/>
        </bottom>
      </border>
    </dxf>
    <dxf>
      <fill>
        <patternFill patternType="none">
          <fgColor rgb="FF000000"/>
          <bgColor auto="1"/>
        </patternFill>
      </fill>
      <alignment horizontal="general" vertical="top" textRotation="0" wrapText="1" indent="0" justifyLastLine="0" shrinkToFit="0" readingOrder="0"/>
    </dxf>
    <dxf>
      <border outline="0">
        <bottom style="thin">
          <color rgb="FF000000"/>
        </bottom>
      </border>
    </dxf>
    <dxf>
      <font>
        <b/>
        <i val="0"/>
        <strike val="0"/>
        <condense val="0"/>
        <extend val="0"/>
        <outline val="0"/>
        <shadow val="0"/>
        <u val="none"/>
        <vertAlign val="baseline"/>
        <sz val="11"/>
        <color theme="1"/>
        <name val="Calibri"/>
        <family val="2"/>
        <scheme val="minor"/>
      </font>
      <fill>
        <patternFill patternType="none">
          <fgColor indexed="64"/>
          <bgColor auto="1"/>
        </patternFill>
      </fill>
      <border diagonalUp="0" diagonalDown="0" outline="0">
        <left style="thin">
          <color indexed="64"/>
        </left>
        <right style="thin">
          <color indexed="64"/>
        </right>
        <top/>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FF0000"/>
        <name val="Calibri"/>
        <family val="2"/>
        <scheme val="minor"/>
      </font>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indexed="65"/>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top style="thin">
          <color rgb="FF000000"/>
        </top>
      </border>
    </dxf>
    <dxf>
      <border outline="0">
        <left style="thin">
          <color rgb="FF000000"/>
        </left>
        <right style="thin">
          <color rgb="FF000000"/>
        </right>
        <top style="thin">
          <color auto="1"/>
        </top>
        <bottom style="thin">
          <color auto="1"/>
        </bottom>
      </border>
    </dxf>
    <dxf>
      <fill>
        <patternFill patternType="none">
          <fgColor rgb="FF000000"/>
          <bgColor auto="1"/>
        </patternFill>
      </fill>
      <alignment horizontal="general" vertical="top" textRotation="0" wrapText="1" indent="0" justifyLastLine="0" shrinkToFit="0" readingOrder="0"/>
    </dxf>
    <dxf>
      <border outline="0">
        <bottom style="thin">
          <color rgb="FF000000"/>
        </bottom>
      </border>
    </dxf>
    <dxf>
      <font>
        <b/>
        <i val="0"/>
        <strike val="0"/>
        <condense val="0"/>
        <extend val="0"/>
        <outline val="0"/>
        <shadow val="0"/>
        <u val="none"/>
        <vertAlign val="baseline"/>
        <sz val="11"/>
        <color theme="1"/>
        <name val="Calibri"/>
        <family val="2"/>
        <scheme val="minor"/>
      </font>
      <fill>
        <patternFill patternType="none">
          <fgColor indexed="64"/>
          <bgColor auto="1"/>
        </patternFill>
      </fill>
      <border diagonalUp="0" diagonalDown="0" outline="0">
        <left style="thin">
          <color indexed="64"/>
        </left>
        <right style="thin">
          <color indexed="64"/>
        </right>
        <top/>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FF0000"/>
        <name val="Calibri"/>
        <family val="2"/>
        <scheme val="minor"/>
      </font>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indexed="65"/>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top style="thin">
          <color rgb="FF000000"/>
        </top>
      </border>
    </dxf>
    <dxf>
      <border outline="0">
        <left style="thin">
          <color rgb="FF000000"/>
        </left>
        <right style="thin">
          <color rgb="FF000000"/>
        </right>
        <top style="thin">
          <color auto="1"/>
        </top>
        <bottom style="thin">
          <color auto="1"/>
        </bottom>
      </border>
    </dxf>
    <dxf>
      <fill>
        <patternFill patternType="none">
          <fgColor rgb="FF000000"/>
          <bgColor auto="1"/>
        </patternFill>
      </fill>
      <alignment horizontal="general" vertical="top" textRotation="0" wrapText="1" indent="0" justifyLastLine="0" shrinkToFit="0" readingOrder="0"/>
    </dxf>
    <dxf>
      <border outline="0">
        <bottom style="thin">
          <color rgb="FF000000"/>
        </bottom>
      </border>
    </dxf>
    <dxf>
      <font>
        <b/>
        <i val="0"/>
        <strike val="0"/>
        <condense val="0"/>
        <extend val="0"/>
        <outline val="0"/>
        <shadow val="0"/>
        <u val="none"/>
        <vertAlign val="baseline"/>
        <sz val="11"/>
        <color theme="1"/>
        <name val="Calibri"/>
        <family val="2"/>
        <scheme val="minor"/>
      </font>
      <fill>
        <patternFill patternType="none">
          <fgColor indexed="64"/>
          <bgColor auto="1"/>
        </patternFill>
      </fill>
      <border diagonalUp="0" diagonalDown="0" outline="0">
        <left style="thin">
          <color indexed="64"/>
        </left>
        <right style="thin">
          <color indexed="64"/>
        </right>
        <top/>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FF0000"/>
        <name val="Calibri"/>
        <family val="2"/>
        <scheme val="minor"/>
      </font>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indexed="65"/>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top style="thin">
          <color rgb="FF000000"/>
        </top>
      </border>
    </dxf>
    <dxf>
      <border outline="0">
        <left style="thin">
          <color rgb="FF000000"/>
        </left>
        <right style="thin">
          <color rgb="FF000000"/>
        </right>
        <top style="thin">
          <color auto="1"/>
        </top>
        <bottom style="thin">
          <color auto="1"/>
        </bottom>
      </border>
    </dxf>
    <dxf>
      <fill>
        <patternFill patternType="none">
          <fgColor rgb="FF000000"/>
          <bgColor auto="1"/>
        </patternFill>
      </fill>
      <alignment horizontal="general" vertical="top" textRotation="0" wrapText="1" indent="0" justifyLastLine="0" shrinkToFit="0" readingOrder="0"/>
    </dxf>
    <dxf>
      <border outline="0">
        <bottom style="thin">
          <color rgb="FF000000"/>
        </bottom>
      </border>
    </dxf>
    <dxf>
      <font>
        <b/>
        <i val="0"/>
        <strike val="0"/>
        <condense val="0"/>
        <extend val="0"/>
        <outline val="0"/>
        <shadow val="0"/>
        <u val="none"/>
        <vertAlign val="baseline"/>
        <sz val="11"/>
        <color theme="1"/>
        <name val="Calibri"/>
        <family val="2"/>
        <scheme val="minor"/>
      </font>
      <fill>
        <patternFill patternType="none">
          <fgColor indexed="64"/>
          <bgColor auto="1"/>
        </patternFill>
      </fill>
      <border diagonalUp="0" diagonalDown="0" outline="0">
        <left style="thin">
          <color indexed="64"/>
        </left>
        <right style="thin">
          <color indexed="64"/>
        </right>
        <top/>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FF0000"/>
        <name val="Calibri"/>
        <family val="2"/>
        <scheme val="minor"/>
      </font>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indexed="65"/>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top style="thin">
          <color rgb="FF000000"/>
        </top>
      </border>
    </dxf>
    <dxf>
      <border outline="0">
        <left style="thin">
          <color rgb="FF000000"/>
        </left>
        <right style="thin">
          <color rgb="FF000000"/>
        </right>
        <top style="thin">
          <color auto="1"/>
        </top>
        <bottom style="thin">
          <color auto="1"/>
        </bottom>
      </border>
    </dxf>
    <dxf>
      <fill>
        <patternFill patternType="none">
          <fgColor rgb="FF000000"/>
          <bgColor auto="1"/>
        </patternFill>
      </fill>
      <alignment horizontal="general" vertical="top" textRotation="0" wrapText="1" indent="0" justifyLastLine="0" shrinkToFit="0" readingOrder="0"/>
    </dxf>
    <dxf>
      <border outline="0">
        <bottom style="thin">
          <color rgb="FF000000"/>
        </bottom>
      </border>
    </dxf>
    <dxf>
      <font>
        <b/>
        <i val="0"/>
        <strike val="0"/>
        <condense val="0"/>
        <extend val="0"/>
        <outline val="0"/>
        <shadow val="0"/>
        <u val="none"/>
        <vertAlign val="baseline"/>
        <sz val="11"/>
        <color theme="1"/>
        <name val="Calibri"/>
        <family val="2"/>
        <scheme val="minor"/>
      </font>
      <fill>
        <patternFill patternType="none">
          <fgColor indexed="64"/>
          <bgColor auto="1"/>
        </patternFill>
      </fill>
      <border diagonalUp="0" diagonalDown="0" outline="0">
        <left style="thin">
          <color indexed="64"/>
        </left>
        <right style="thin">
          <color indexed="64"/>
        </right>
        <top/>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FF0000"/>
        <name val="Calibri"/>
        <family val="2"/>
        <scheme val="minor"/>
      </font>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indexed="65"/>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top style="thin">
          <color rgb="FF000000"/>
        </top>
      </border>
    </dxf>
    <dxf>
      <border outline="0">
        <left style="thin">
          <color rgb="FF000000"/>
        </left>
        <right style="thin">
          <color rgb="FF000000"/>
        </right>
        <top style="thin">
          <color auto="1"/>
        </top>
        <bottom style="thin">
          <color auto="1"/>
        </bottom>
      </border>
    </dxf>
    <dxf>
      <fill>
        <patternFill patternType="none">
          <fgColor rgb="FF000000"/>
          <bgColor auto="1"/>
        </patternFill>
      </fill>
      <alignment horizontal="general" vertical="top" textRotation="0" wrapText="1" indent="0" justifyLastLine="0" shrinkToFit="0" readingOrder="0"/>
    </dxf>
    <dxf>
      <border outline="0">
        <bottom style="thin">
          <color rgb="FF000000"/>
        </bottom>
      </border>
    </dxf>
    <dxf>
      <font>
        <b/>
        <i val="0"/>
        <strike val="0"/>
        <condense val="0"/>
        <extend val="0"/>
        <outline val="0"/>
        <shadow val="0"/>
        <u val="none"/>
        <vertAlign val="baseline"/>
        <sz val="11"/>
        <color theme="1"/>
        <name val="Calibri"/>
        <family val="2"/>
        <scheme val="minor"/>
      </font>
      <fill>
        <patternFill patternType="none">
          <fgColor indexed="64"/>
          <bgColor auto="1"/>
        </patternFill>
      </fill>
      <border diagonalUp="0" diagonalDown="0" outline="0">
        <left style="thin">
          <color indexed="64"/>
        </left>
        <right style="thin">
          <color indexed="64"/>
        </right>
        <top/>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FF0000"/>
        <name val="Calibri"/>
        <family val="2"/>
        <scheme val="minor"/>
      </font>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indexed="65"/>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top style="thin">
          <color rgb="FF000000"/>
        </top>
      </border>
    </dxf>
    <dxf>
      <border outline="0">
        <left style="thin">
          <color rgb="FF000000"/>
        </left>
        <right style="thin">
          <color rgb="FF000000"/>
        </right>
        <top style="thin">
          <color auto="1"/>
        </top>
        <bottom style="thin">
          <color auto="1"/>
        </bottom>
      </border>
    </dxf>
    <dxf>
      <fill>
        <patternFill patternType="none">
          <fgColor rgb="FF000000"/>
          <bgColor auto="1"/>
        </patternFill>
      </fill>
      <alignment horizontal="general" vertical="top" textRotation="0" wrapText="1" indent="0" justifyLastLine="0" shrinkToFit="0" readingOrder="0"/>
    </dxf>
    <dxf>
      <border outline="0">
        <bottom style="thin">
          <color rgb="FF000000"/>
        </bottom>
      </border>
    </dxf>
    <dxf>
      <font>
        <b/>
        <i val="0"/>
        <strike val="0"/>
        <condense val="0"/>
        <extend val="0"/>
        <outline val="0"/>
        <shadow val="0"/>
        <u val="none"/>
        <vertAlign val="baseline"/>
        <sz val="11"/>
        <color theme="1"/>
        <name val="Calibri"/>
        <family val="2"/>
        <scheme val="minor"/>
      </font>
      <fill>
        <patternFill patternType="none">
          <fgColor indexed="64"/>
          <bgColor auto="1"/>
        </patternFill>
      </fill>
      <border diagonalUp="0" diagonalDown="0" outline="0">
        <left style="thin">
          <color indexed="64"/>
        </left>
        <right style="thin">
          <color indexed="64"/>
        </right>
        <top/>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FF0000"/>
        <name val="Calibri"/>
        <family val="2"/>
        <scheme val="minor"/>
      </font>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indexed="65"/>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top style="thin">
          <color rgb="FF000000"/>
        </top>
      </border>
    </dxf>
    <dxf>
      <border outline="0">
        <left style="thin">
          <color rgb="FF000000"/>
        </left>
        <right style="thin">
          <color rgb="FF000000"/>
        </right>
        <top style="thin">
          <color auto="1"/>
        </top>
        <bottom style="thin">
          <color auto="1"/>
        </bottom>
      </border>
    </dxf>
    <dxf>
      <fill>
        <patternFill patternType="none">
          <fgColor rgb="FF000000"/>
          <bgColor auto="1"/>
        </patternFill>
      </fill>
      <alignment horizontal="general" vertical="top" textRotation="0" wrapText="1" indent="0" justifyLastLine="0" shrinkToFit="0" readingOrder="0"/>
    </dxf>
    <dxf>
      <border outline="0">
        <bottom style="thin">
          <color rgb="FF000000"/>
        </bottom>
      </border>
    </dxf>
    <dxf>
      <font>
        <b/>
        <i val="0"/>
        <strike val="0"/>
        <condense val="0"/>
        <extend val="0"/>
        <outline val="0"/>
        <shadow val="0"/>
        <u val="none"/>
        <vertAlign val="baseline"/>
        <sz val="11"/>
        <color theme="1"/>
        <name val="Calibri"/>
        <family val="2"/>
        <scheme val="minor"/>
      </font>
      <fill>
        <patternFill patternType="none">
          <fgColor indexed="64"/>
          <bgColor auto="1"/>
        </patternFill>
      </fill>
      <border diagonalUp="0" diagonalDown="0" outline="0">
        <left style="thin">
          <color indexed="64"/>
        </left>
        <right style="thin">
          <color indexed="64"/>
        </right>
        <top/>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FF0000"/>
        <name val="Calibri"/>
        <family val="2"/>
        <scheme val="minor"/>
      </font>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indexed="65"/>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top style="thin">
          <color rgb="FF000000"/>
        </top>
      </border>
    </dxf>
    <dxf>
      <border outline="0">
        <left style="thin">
          <color rgb="FF000000"/>
        </left>
        <right style="thin">
          <color rgb="FF000000"/>
        </right>
        <top style="thin">
          <color auto="1"/>
        </top>
        <bottom style="thin">
          <color auto="1"/>
        </bottom>
      </border>
    </dxf>
    <dxf>
      <fill>
        <patternFill patternType="none">
          <fgColor rgb="FF000000"/>
          <bgColor auto="1"/>
        </patternFill>
      </fill>
      <alignment horizontal="general" vertical="top" textRotation="0" wrapText="1" indent="0" justifyLastLine="0" shrinkToFit="0" readingOrder="0"/>
    </dxf>
    <dxf>
      <border outline="0">
        <bottom style="thin">
          <color rgb="FF000000"/>
        </bottom>
      </border>
    </dxf>
    <dxf>
      <font>
        <b/>
        <i val="0"/>
        <strike val="0"/>
        <condense val="0"/>
        <extend val="0"/>
        <outline val="0"/>
        <shadow val="0"/>
        <u val="none"/>
        <vertAlign val="baseline"/>
        <sz val="11"/>
        <color theme="1"/>
        <name val="Calibri"/>
        <family val="2"/>
        <scheme val="minor"/>
      </font>
      <fill>
        <patternFill patternType="none">
          <fgColor indexed="64"/>
          <bgColor auto="1"/>
        </patternFill>
      </fill>
      <border diagonalUp="0" diagonalDown="0" outline="0">
        <left style="thin">
          <color indexed="64"/>
        </left>
        <right style="thin">
          <color indexed="64"/>
        </right>
        <top/>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FF0000"/>
        <name val="Calibri"/>
        <family val="2"/>
        <scheme val="minor"/>
      </font>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indexed="65"/>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top style="thin">
          <color rgb="FF000000"/>
        </top>
      </border>
    </dxf>
    <dxf>
      <border outline="0">
        <left style="thin">
          <color rgb="FF000000"/>
        </left>
        <right style="thin">
          <color rgb="FF000000"/>
        </right>
        <top style="thin">
          <color auto="1"/>
        </top>
        <bottom style="thin">
          <color auto="1"/>
        </bottom>
      </border>
    </dxf>
    <dxf>
      <fill>
        <patternFill patternType="none">
          <fgColor rgb="FF000000"/>
          <bgColor auto="1"/>
        </patternFill>
      </fill>
      <alignment horizontal="general" vertical="top" textRotation="0" wrapText="1" indent="0" justifyLastLine="0" shrinkToFit="0" readingOrder="0"/>
    </dxf>
    <dxf>
      <border outline="0">
        <bottom style="thin">
          <color rgb="FF000000"/>
        </bottom>
      </border>
    </dxf>
    <dxf>
      <font>
        <b/>
        <i val="0"/>
        <strike val="0"/>
        <condense val="0"/>
        <extend val="0"/>
        <outline val="0"/>
        <shadow val="0"/>
        <u val="none"/>
        <vertAlign val="baseline"/>
        <sz val="11"/>
        <color theme="1"/>
        <name val="Calibri"/>
        <family val="2"/>
        <scheme val="minor"/>
      </font>
      <fill>
        <patternFill patternType="none">
          <fgColor indexed="64"/>
          <bgColor auto="1"/>
        </patternFill>
      </fill>
      <border diagonalUp="0" diagonalDown="0" outline="0">
        <left style="thin">
          <color indexed="64"/>
        </left>
        <right style="thin">
          <color indexed="64"/>
        </right>
        <top/>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FF0000"/>
        <name val="Calibri"/>
        <family val="2"/>
        <scheme val="minor"/>
      </font>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indexed="65"/>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top style="thin">
          <color rgb="FF000000"/>
        </top>
      </border>
    </dxf>
    <dxf>
      <border outline="0">
        <left style="thin">
          <color rgb="FF000000"/>
        </left>
        <right style="thin">
          <color rgb="FF000000"/>
        </right>
        <top style="thin">
          <color auto="1"/>
        </top>
        <bottom style="thin">
          <color auto="1"/>
        </bottom>
      </border>
    </dxf>
    <dxf>
      <fill>
        <patternFill patternType="none">
          <fgColor rgb="FF000000"/>
          <bgColor auto="1"/>
        </patternFill>
      </fill>
      <alignment horizontal="general" vertical="top" textRotation="0" wrapText="1" indent="0" justifyLastLine="0" shrinkToFit="0" readingOrder="0"/>
    </dxf>
    <dxf>
      <border outline="0">
        <bottom style="thin">
          <color rgb="FF000000"/>
        </bottom>
      </border>
    </dxf>
    <dxf>
      <font>
        <b/>
        <i val="0"/>
        <strike val="0"/>
        <condense val="0"/>
        <extend val="0"/>
        <outline val="0"/>
        <shadow val="0"/>
        <u val="none"/>
        <vertAlign val="baseline"/>
        <sz val="11"/>
        <color theme="1"/>
        <name val="Calibri"/>
        <family val="2"/>
        <scheme val="minor"/>
      </font>
      <fill>
        <patternFill patternType="none">
          <fgColor indexed="64"/>
          <bgColor auto="1"/>
        </patternFill>
      </fill>
      <border diagonalUp="0" diagonalDown="0" outline="0">
        <left style="thin">
          <color indexed="64"/>
        </left>
        <right style="thin">
          <color indexed="64"/>
        </right>
        <top/>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FF0000"/>
        <name val="Calibri"/>
        <family val="2"/>
        <scheme val="minor"/>
      </font>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indexed="65"/>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top style="thin">
          <color rgb="FF000000"/>
        </top>
      </border>
    </dxf>
    <dxf>
      <border outline="0">
        <left style="thin">
          <color rgb="FF000000"/>
        </left>
        <right style="thin">
          <color rgb="FF000000"/>
        </right>
        <top style="thin">
          <color auto="1"/>
        </top>
        <bottom style="thin">
          <color auto="1"/>
        </bottom>
      </border>
    </dxf>
    <dxf>
      <fill>
        <patternFill patternType="none">
          <fgColor rgb="FF000000"/>
          <bgColor auto="1"/>
        </patternFill>
      </fill>
      <alignment horizontal="general" vertical="top" textRotation="0" wrapText="1" indent="0" justifyLastLine="0" shrinkToFit="0" readingOrder="0"/>
    </dxf>
    <dxf>
      <border outline="0">
        <bottom style="thin">
          <color rgb="FF000000"/>
        </bottom>
      </border>
    </dxf>
    <dxf>
      <font>
        <b/>
        <i val="0"/>
        <strike val="0"/>
        <condense val="0"/>
        <extend val="0"/>
        <outline val="0"/>
        <shadow val="0"/>
        <u val="none"/>
        <vertAlign val="baseline"/>
        <sz val="11"/>
        <color theme="1"/>
        <name val="Calibri"/>
        <family val="2"/>
        <scheme val="minor"/>
      </font>
      <fill>
        <patternFill patternType="none">
          <fgColor indexed="64"/>
          <bgColor auto="1"/>
        </patternFill>
      </fill>
      <border diagonalUp="0" diagonalDown="0" outline="0">
        <left style="thin">
          <color indexed="64"/>
        </left>
        <right style="thin">
          <color indexed="64"/>
        </right>
        <top/>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FF0000"/>
        <name val="Calibri"/>
        <family val="2"/>
        <scheme val="minor"/>
      </font>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indexed="65"/>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top style="thin">
          <color rgb="FF000000"/>
        </top>
      </border>
    </dxf>
    <dxf>
      <border outline="0">
        <left style="thin">
          <color rgb="FF000000"/>
        </left>
        <right style="thin">
          <color rgb="FF000000"/>
        </right>
        <top style="thin">
          <color auto="1"/>
        </top>
        <bottom style="thin">
          <color auto="1"/>
        </bottom>
      </border>
    </dxf>
    <dxf>
      <fill>
        <patternFill patternType="none">
          <fgColor rgb="FF000000"/>
          <bgColor auto="1"/>
        </patternFill>
      </fill>
      <alignment horizontal="general" vertical="top" textRotation="0" wrapText="1" indent="0" justifyLastLine="0" shrinkToFit="0" readingOrder="0"/>
    </dxf>
    <dxf>
      <border outline="0">
        <bottom style="thin">
          <color rgb="FF000000"/>
        </bottom>
      </border>
    </dxf>
    <dxf>
      <font>
        <b/>
        <i val="0"/>
        <strike val="0"/>
        <condense val="0"/>
        <extend val="0"/>
        <outline val="0"/>
        <shadow val="0"/>
        <u val="none"/>
        <vertAlign val="baseline"/>
        <sz val="11"/>
        <color theme="1"/>
        <name val="Calibri"/>
        <family val="2"/>
        <scheme val="minor"/>
      </font>
      <fill>
        <patternFill patternType="none">
          <fgColor indexed="64"/>
          <bgColor auto="1"/>
        </patternFill>
      </fill>
      <border diagonalUp="0" diagonalDown="0" outline="0">
        <left style="thin">
          <color indexed="64"/>
        </left>
        <right style="thin">
          <color indexed="64"/>
        </right>
        <top/>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FF0000"/>
        <name val="Calibri"/>
        <family val="2"/>
        <scheme val="minor"/>
      </font>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indexed="65"/>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top style="thin">
          <color rgb="FF000000"/>
        </top>
      </border>
    </dxf>
    <dxf>
      <border outline="0">
        <left style="thin">
          <color rgb="FF000000"/>
        </left>
        <right style="thin">
          <color rgb="FF000000"/>
        </right>
        <top style="thin">
          <color auto="1"/>
        </top>
        <bottom style="thin">
          <color auto="1"/>
        </bottom>
      </border>
    </dxf>
    <dxf>
      <fill>
        <patternFill patternType="none">
          <fgColor rgb="FF000000"/>
          <bgColor auto="1"/>
        </patternFill>
      </fill>
      <alignment horizontal="general" vertical="top" textRotation="0" wrapText="1" indent="0" justifyLastLine="0" shrinkToFit="0" readingOrder="0"/>
    </dxf>
    <dxf>
      <border outline="0">
        <bottom style="thin">
          <color rgb="FF000000"/>
        </bottom>
      </border>
    </dxf>
    <dxf>
      <font>
        <b/>
        <i val="0"/>
        <strike val="0"/>
        <condense val="0"/>
        <extend val="0"/>
        <outline val="0"/>
        <shadow val="0"/>
        <u val="none"/>
        <vertAlign val="baseline"/>
        <sz val="11"/>
        <color theme="1"/>
        <name val="Calibri"/>
        <family val="2"/>
        <scheme val="minor"/>
      </font>
      <fill>
        <patternFill patternType="none">
          <fgColor indexed="64"/>
          <bgColor auto="1"/>
        </patternFill>
      </fill>
      <border diagonalUp="0" diagonalDown="0" outline="0">
        <left style="thin">
          <color indexed="64"/>
        </left>
        <right style="thin">
          <color indexed="64"/>
        </right>
        <top/>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FF0000"/>
        <name val="Calibri"/>
        <family val="2"/>
        <scheme val="minor"/>
      </font>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indexed="65"/>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top style="thin">
          <color rgb="FF000000"/>
        </top>
      </border>
    </dxf>
    <dxf>
      <border outline="0">
        <left style="thin">
          <color rgb="FF000000"/>
        </left>
        <right style="thin">
          <color rgb="FF000000"/>
        </right>
        <top style="thin">
          <color auto="1"/>
        </top>
        <bottom style="thin">
          <color auto="1"/>
        </bottom>
      </border>
    </dxf>
    <dxf>
      <fill>
        <patternFill patternType="none">
          <fgColor rgb="FF000000"/>
          <bgColor auto="1"/>
        </patternFill>
      </fill>
      <alignment horizontal="general" vertical="top" textRotation="0" wrapText="1" indent="0" justifyLastLine="0" shrinkToFit="0" readingOrder="0"/>
    </dxf>
    <dxf>
      <border outline="0">
        <bottom style="thin">
          <color rgb="FF000000"/>
        </bottom>
      </border>
    </dxf>
    <dxf>
      <font>
        <b/>
        <i val="0"/>
        <strike val="0"/>
        <condense val="0"/>
        <extend val="0"/>
        <outline val="0"/>
        <shadow val="0"/>
        <u val="none"/>
        <vertAlign val="baseline"/>
        <sz val="11"/>
        <color theme="1"/>
        <name val="Calibri"/>
        <family val="2"/>
        <scheme val="minor"/>
      </font>
      <fill>
        <patternFill patternType="none">
          <fgColor indexed="64"/>
          <bgColor auto="1"/>
        </patternFill>
      </fill>
      <border diagonalUp="0" diagonalDown="0" outline="0">
        <left style="thin">
          <color indexed="64"/>
        </left>
        <right style="thin">
          <color indexed="64"/>
        </right>
        <top/>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FF0000"/>
        <name val="Calibri"/>
        <family val="2"/>
        <scheme val="minor"/>
      </font>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indexed="65"/>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top style="thin">
          <color rgb="FF000000"/>
        </top>
      </border>
    </dxf>
    <dxf>
      <border outline="0">
        <left style="thin">
          <color rgb="FF000000"/>
        </left>
        <right style="thin">
          <color rgb="FF000000"/>
        </right>
        <top style="thin">
          <color auto="1"/>
        </top>
        <bottom style="thin">
          <color auto="1"/>
        </bottom>
      </border>
    </dxf>
    <dxf>
      <fill>
        <patternFill patternType="none">
          <fgColor rgb="FF000000"/>
          <bgColor auto="1"/>
        </patternFill>
      </fill>
      <alignment horizontal="general" vertical="top" textRotation="0" wrapText="1" indent="0" justifyLastLine="0" shrinkToFit="0" readingOrder="0"/>
    </dxf>
    <dxf>
      <border outline="0">
        <bottom style="thin">
          <color rgb="FF000000"/>
        </bottom>
      </border>
    </dxf>
    <dxf>
      <font>
        <b/>
        <i val="0"/>
        <strike val="0"/>
        <condense val="0"/>
        <extend val="0"/>
        <outline val="0"/>
        <shadow val="0"/>
        <u val="none"/>
        <vertAlign val="baseline"/>
        <sz val="11"/>
        <color theme="1"/>
        <name val="Calibri"/>
        <family val="2"/>
        <scheme val="minor"/>
      </font>
      <fill>
        <patternFill patternType="none">
          <fgColor indexed="64"/>
          <bgColor auto="1"/>
        </patternFill>
      </fill>
      <border diagonalUp="0" diagonalDown="0" outline="0">
        <left style="thin">
          <color indexed="64"/>
        </left>
        <right style="thin">
          <color indexed="64"/>
        </right>
        <top/>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FF0000"/>
        <name val="Calibri"/>
        <family val="2"/>
        <scheme val="minor"/>
      </font>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indexed="65"/>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top style="thin">
          <color rgb="FF000000"/>
        </top>
      </border>
    </dxf>
    <dxf>
      <border outline="0">
        <left style="thin">
          <color rgb="FF000000"/>
        </left>
        <right style="thin">
          <color rgb="FF000000"/>
        </right>
        <top style="thin">
          <color auto="1"/>
        </top>
        <bottom style="thin">
          <color auto="1"/>
        </bottom>
      </border>
    </dxf>
    <dxf>
      <fill>
        <patternFill patternType="none">
          <fgColor rgb="FF000000"/>
          <bgColor auto="1"/>
        </patternFill>
      </fill>
      <alignment horizontal="general" vertical="top" textRotation="0" wrapText="1" indent="0" justifyLastLine="0" shrinkToFit="0" readingOrder="0"/>
    </dxf>
    <dxf>
      <border outline="0">
        <bottom style="thin">
          <color rgb="FF000000"/>
        </bottom>
      </border>
    </dxf>
    <dxf>
      <font>
        <b/>
        <i val="0"/>
        <strike val="0"/>
        <condense val="0"/>
        <extend val="0"/>
        <outline val="0"/>
        <shadow val="0"/>
        <u val="none"/>
        <vertAlign val="baseline"/>
        <sz val="11"/>
        <color theme="1"/>
        <name val="Calibri"/>
        <family val="2"/>
        <scheme val="minor"/>
      </font>
      <fill>
        <patternFill patternType="none">
          <fgColor indexed="64"/>
          <bgColor auto="1"/>
        </patternFill>
      </fill>
      <border diagonalUp="0" diagonalDown="0" outline="0">
        <left style="thin">
          <color indexed="64"/>
        </left>
        <right style="thin">
          <color indexed="64"/>
        </right>
        <top/>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FF0000"/>
        <name val="Calibri"/>
        <family val="2"/>
        <scheme val="minor"/>
      </font>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indexed="65"/>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top style="thin">
          <color rgb="FF000000"/>
        </top>
      </border>
    </dxf>
    <dxf>
      <border outline="0">
        <left style="thin">
          <color rgb="FF000000"/>
        </left>
        <right style="thin">
          <color rgb="FF000000"/>
        </right>
        <top style="thin">
          <color auto="1"/>
        </top>
        <bottom style="thin">
          <color auto="1"/>
        </bottom>
      </border>
    </dxf>
    <dxf>
      <fill>
        <patternFill patternType="none">
          <fgColor rgb="FF000000"/>
          <bgColor auto="1"/>
        </patternFill>
      </fill>
      <alignment horizontal="general" vertical="top" textRotation="0" wrapText="1" indent="0" justifyLastLine="0" shrinkToFit="0" readingOrder="0"/>
    </dxf>
    <dxf>
      <border outline="0">
        <bottom style="thin">
          <color rgb="FF000000"/>
        </bottom>
      </border>
    </dxf>
    <dxf>
      <font>
        <b/>
        <i val="0"/>
        <strike val="0"/>
        <condense val="0"/>
        <extend val="0"/>
        <outline val="0"/>
        <shadow val="0"/>
        <u val="none"/>
        <vertAlign val="baseline"/>
        <sz val="11"/>
        <color theme="1"/>
        <name val="Calibri"/>
        <family val="2"/>
        <scheme val="minor"/>
      </font>
      <fill>
        <patternFill patternType="none">
          <fgColor indexed="64"/>
          <bgColor auto="1"/>
        </patternFill>
      </fill>
      <border diagonalUp="0" diagonalDown="0" outline="0">
        <left style="thin">
          <color indexed="64"/>
        </left>
        <right style="thin">
          <color indexed="64"/>
        </right>
        <top/>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FF0000"/>
        <name val="Calibri"/>
        <family val="2"/>
        <scheme val="minor"/>
      </font>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indexed="65"/>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top style="thin">
          <color rgb="FF000000"/>
        </top>
      </border>
    </dxf>
    <dxf>
      <border outline="0">
        <left style="thin">
          <color rgb="FF000000"/>
        </left>
        <right style="thin">
          <color rgb="FF000000"/>
        </right>
        <top style="thin">
          <color auto="1"/>
        </top>
        <bottom style="thin">
          <color auto="1"/>
        </bottom>
      </border>
    </dxf>
    <dxf>
      <fill>
        <patternFill patternType="none">
          <fgColor rgb="FF000000"/>
          <bgColor auto="1"/>
        </patternFill>
      </fill>
      <alignment horizontal="general" vertical="top" textRotation="0" wrapText="1" indent="0" justifyLastLine="0" shrinkToFit="0" readingOrder="0"/>
    </dxf>
    <dxf>
      <border outline="0">
        <bottom style="thin">
          <color rgb="FF000000"/>
        </bottom>
      </border>
    </dxf>
    <dxf>
      <font>
        <b/>
        <i val="0"/>
        <strike val="0"/>
        <condense val="0"/>
        <extend val="0"/>
        <outline val="0"/>
        <shadow val="0"/>
        <u val="none"/>
        <vertAlign val="baseline"/>
        <sz val="11"/>
        <color theme="1"/>
        <name val="Calibri"/>
        <family val="2"/>
        <scheme val="minor"/>
      </font>
      <fill>
        <patternFill patternType="none">
          <fgColor indexed="64"/>
          <bgColor auto="1"/>
        </patternFill>
      </fill>
      <border diagonalUp="0" diagonalDown="0" outline="0">
        <left style="thin">
          <color indexed="64"/>
        </left>
        <right style="thin">
          <color indexed="64"/>
        </right>
        <top/>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FF0000"/>
        <name val="Calibri"/>
        <family val="2"/>
        <scheme val="minor"/>
      </font>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indexed="65"/>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top style="thin">
          <color rgb="FF000000"/>
        </top>
      </border>
    </dxf>
    <dxf>
      <border outline="0">
        <left style="thin">
          <color rgb="FF000000"/>
        </left>
        <right style="thin">
          <color rgb="FF000000"/>
        </right>
        <top style="thin">
          <color auto="1"/>
        </top>
        <bottom style="thin">
          <color auto="1"/>
        </bottom>
      </border>
    </dxf>
    <dxf>
      <fill>
        <patternFill patternType="none">
          <fgColor rgb="FF000000"/>
          <bgColor auto="1"/>
        </patternFill>
      </fill>
      <alignment horizontal="general" vertical="top" textRotation="0" wrapText="1" indent="0" justifyLastLine="0" shrinkToFit="0" readingOrder="0"/>
    </dxf>
    <dxf>
      <border outline="0">
        <bottom style="thin">
          <color rgb="FF000000"/>
        </bottom>
      </border>
    </dxf>
    <dxf>
      <font>
        <b/>
        <i val="0"/>
        <strike val="0"/>
        <condense val="0"/>
        <extend val="0"/>
        <outline val="0"/>
        <shadow val="0"/>
        <u val="none"/>
        <vertAlign val="baseline"/>
        <sz val="11"/>
        <color theme="1"/>
        <name val="Calibri"/>
        <family val="2"/>
        <scheme val="minor"/>
      </font>
      <fill>
        <patternFill patternType="none">
          <fgColor indexed="64"/>
          <bgColor auto="1"/>
        </patternFill>
      </fill>
      <border diagonalUp="0" diagonalDown="0" outline="0">
        <left style="thin">
          <color indexed="64"/>
        </left>
        <right style="thin">
          <color indexed="64"/>
        </right>
        <top/>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FF0000"/>
        <name val="Calibri"/>
        <family val="2"/>
        <scheme val="minor"/>
      </font>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indexed="65"/>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top style="thin">
          <color rgb="FF000000"/>
        </top>
      </border>
    </dxf>
    <dxf>
      <border outline="0">
        <left style="thin">
          <color rgb="FF000000"/>
        </left>
        <right style="thin">
          <color rgb="FF000000"/>
        </right>
        <top style="thin">
          <color auto="1"/>
        </top>
        <bottom style="thin">
          <color auto="1"/>
        </bottom>
      </border>
    </dxf>
    <dxf>
      <fill>
        <patternFill patternType="none">
          <fgColor rgb="FF000000"/>
          <bgColor auto="1"/>
        </patternFill>
      </fill>
      <alignment horizontal="general" vertical="top" textRotation="0" wrapText="1" indent="0" justifyLastLine="0" shrinkToFit="0" readingOrder="0"/>
    </dxf>
    <dxf>
      <border outline="0">
        <bottom style="thin">
          <color rgb="FF000000"/>
        </bottom>
      </border>
    </dxf>
    <dxf>
      <font>
        <b/>
        <i val="0"/>
        <strike val="0"/>
        <condense val="0"/>
        <extend val="0"/>
        <outline val="0"/>
        <shadow val="0"/>
        <u val="none"/>
        <vertAlign val="baseline"/>
        <sz val="11"/>
        <color theme="1"/>
        <name val="Calibri"/>
        <family val="2"/>
        <scheme val="minor"/>
      </font>
      <fill>
        <patternFill patternType="none">
          <fgColor indexed="64"/>
          <bgColor auto="1"/>
        </patternFill>
      </fill>
      <border diagonalUp="0" diagonalDown="0" outline="0">
        <left style="thin">
          <color indexed="64"/>
        </left>
        <right style="thin">
          <color indexed="64"/>
        </right>
        <top/>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FF0000"/>
        <name val="Calibri"/>
        <family val="2"/>
        <scheme val="minor"/>
      </font>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indexed="65"/>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top style="thin">
          <color rgb="FF000000"/>
        </top>
      </border>
    </dxf>
    <dxf>
      <border outline="0">
        <left style="thin">
          <color rgb="FF000000"/>
        </left>
        <right style="thin">
          <color rgb="FF000000"/>
        </right>
        <top style="thin">
          <color auto="1"/>
        </top>
        <bottom style="thin">
          <color auto="1"/>
        </bottom>
      </border>
    </dxf>
    <dxf>
      <fill>
        <patternFill patternType="none">
          <fgColor rgb="FF000000"/>
          <bgColor auto="1"/>
        </patternFill>
      </fill>
      <alignment horizontal="general" vertical="top" textRotation="0" wrapText="1" indent="0" justifyLastLine="0" shrinkToFit="0" readingOrder="0"/>
    </dxf>
    <dxf>
      <border outline="0">
        <bottom style="thin">
          <color rgb="FF000000"/>
        </bottom>
      </border>
    </dxf>
    <dxf>
      <font>
        <b/>
        <i val="0"/>
        <strike val="0"/>
        <condense val="0"/>
        <extend val="0"/>
        <outline val="0"/>
        <shadow val="0"/>
        <u val="none"/>
        <vertAlign val="baseline"/>
        <sz val="11"/>
        <color theme="1"/>
        <name val="Calibri"/>
        <family val="2"/>
        <scheme val="minor"/>
      </font>
      <fill>
        <patternFill patternType="none">
          <fgColor indexed="64"/>
          <bgColor auto="1"/>
        </patternFill>
      </fill>
      <border diagonalUp="0" diagonalDown="0" outline="0">
        <left style="thin">
          <color indexed="64"/>
        </left>
        <right style="thin">
          <color indexed="64"/>
        </right>
        <top/>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FF0000"/>
        <name val="Calibri"/>
        <family val="2"/>
        <scheme val="minor"/>
      </font>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indexed="65"/>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top style="thin">
          <color rgb="FF000000"/>
        </top>
      </border>
    </dxf>
    <dxf>
      <border outline="0">
        <left style="thin">
          <color rgb="FF000000"/>
        </left>
        <right style="thin">
          <color rgb="FF000000"/>
        </right>
        <top style="thin">
          <color auto="1"/>
        </top>
        <bottom style="thin">
          <color auto="1"/>
        </bottom>
      </border>
    </dxf>
    <dxf>
      <fill>
        <patternFill patternType="none">
          <fgColor rgb="FF000000"/>
          <bgColor auto="1"/>
        </patternFill>
      </fill>
      <alignment horizontal="general" vertical="top" textRotation="0" wrapText="1" indent="0" justifyLastLine="0" shrinkToFit="0" readingOrder="0"/>
    </dxf>
    <dxf>
      <border outline="0">
        <bottom style="thin">
          <color rgb="FF000000"/>
        </bottom>
      </border>
    </dxf>
    <dxf>
      <font>
        <b/>
        <i val="0"/>
        <strike val="0"/>
        <condense val="0"/>
        <extend val="0"/>
        <outline val="0"/>
        <shadow val="0"/>
        <u val="none"/>
        <vertAlign val="baseline"/>
        <sz val="11"/>
        <color theme="1"/>
        <name val="Calibri"/>
        <family val="2"/>
        <scheme val="minor"/>
      </font>
      <fill>
        <patternFill patternType="none">
          <fgColor indexed="64"/>
          <bgColor auto="1"/>
        </patternFill>
      </fill>
      <border diagonalUp="0" diagonalDown="0" outline="0">
        <left style="thin">
          <color indexed="64"/>
        </left>
        <right style="thin">
          <color indexed="64"/>
        </right>
        <top/>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FF0000"/>
        <name val="Calibri"/>
        <family val="2"/>
        <scheme val="minor"/>
      </font>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indexed="65"/>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top style="thin">
          <color rgb="FF000000"/>
        </top>
      </border>
    </dxf>
    <dxf>
      <border outline="0">
        <left style="thin">
          <color rgb="FF000000"/>
        </left>
        <right style="thin">
          <color rgb="FF000000"/>
        </right>
        <top style="thin">
          <color auto="1"/>
        </top>
        <bottom style="thin">
          <color auto="1"/>
        </bottom>
      </border>
    </dxf>
    <dxf>
      <fill>
        <patternFill patternType="none">
          <fgColor rgb="FF000000"/>
          <bgColor auto="1"/>
        </patternFill>
      </fill>
      <alignment horizontal="general" vertical="top" textRotation="0" wrapText="1" indent="0" justifyLastLine="0" shrinkToFit="0" readingOrder="0"/>
    </dxf>
    <dxf>
      <border outline="0">
        <bottom style="thin">
          <color rgb="FF000000"/>
        </bottom>
      </border>
    </dxf>
    <dxf>
      <font>
        <b/>
        <i val="0"/>
        <strike val="0"/>
        <condense val="0"/>
        <extend val="0"/>
        <outline val="0"/>
        <shadow val="0"/>
        <u val="none"/>
        <vertAlign val="baseline"/>
        <sz val="11"/>
        <color theme="1"/>
        <name val="Calibri"/>
        <family val="2"/>
        <scheme val="minor"/>
      </font>
      <fill>
        <patternFill patternType="none">
          <fgColor indexed="64"/>
          <bgColor auto="1"/>
        </patternFill>
      </fill>
      <border diagonalUp="0" diagonalDown="0" outline="0">
        <left style="thin">
          <color indexed="64"/>
        </left>
        <right style="thin">
          <color indexed="64"/>
        </right>
        <top/>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FF0000"/>
        <name val="Calibri"/>
        <family val="2"/>
        <scheme val="minor"/>
      </font>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indexed="65"/>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top style="thin">
          <color rgb="FF000000"/>
        </top>
      </border>
    </dxf>
    <dxf>
      <border outline="0">
        <left style="thin">
          <color rgb="FF000000"/>
        </left>
        <right style="thin">
          <color rgb="FF000000"/>
        </right>
        <top style="thin">
          <color auto="1"/>
        </top>
        <bottom style="thin">
          <color auto="1"/>
        </bottom>
      </border>
    </dxf>
    <dxf>
      <fill>
        <patternFill patternType="none">
          <fgColor rgb="FF000000"/>
          <bgColor auto="1"/>
        </patternFill>
      </fill>
      <alignment horizontal="general" vertical="top" textRotation="0" wrapText="1" indent="0" justifyLastLine="0" shrinkToFit="0" readingOrder="0"/>
    </dxf>
    <dxf>
      <border outline="0">
        <bottom style="thin">
          <color rgb="FF000000"/>
        </bottom>
      </border>
    </dxf>
    <dxf>
      <font>
        <b/>
        <i val="0"/>
        <strike val="0"/>
        <condense val="0"/>
        <extend val="0"/>
        <outline val="0"/>
        <shadow val="0"/>
        <u val="none"/>
        <vertAlign val="baseline"/>
        <sz val="11"/>
        <color theme="1"/>
        <name val="Calibri"/>
        <family val="2"/>
        <scheme val="minor"/>
      </font>
      <fill>
        <patternFill patternType="none">
          <fgColor indexed="64"/>
          <bgColor auto="1"/>
        </patternFill>
      </fill>
      <border diagonalUp="0" diagonalDown="0" outline="0">
        <left style="thin">
          <color indexed="64"/>
        </left>
        <right style="thin">
          <color indexed="64"/>
        </right>
        <top/>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numFmt numFmtId="0" formatCode="Genera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FF0000"/>
        <name val="Calibri"/>
        <family val="2"/>
        <scheme val="minor"/>
      </font>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indexed="65"/>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right style="thin">
          <color indexed="64"/>
        </right>
        <top style="thin">
          <color indexed="64"/>
        </top>
        <bottom/>
      </border>
    </dxf>
    <dxf>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top style="thin">
          <color rgb="FF000000"/>
        </top>
      </border>
    </dxf>
    <dxf>
      <border outline="0">
        <left style="thin">
          <color rgb="FF000000"/>
        </left>
        <right style="thin">
          <color rgb="FF000000"/>
        </right>
        <top style="thin">
          <color auto="1"/>
        </top>
        <bottom style="thin">
          <color auto="1"/>
        </bottom>
      </border>
    </dxf>
    <dxf>
      <border outline="0">
        <bottom style="thin">
          <color rgb="FF000000"/>
        </bottom>
      </border>
    </dxf>
    <dxf>
      <font>
        <b/>
        <i val="0"/>
        <strike val="0"/>
        <condense val="0"/>
        <extend val="0"/>
        <outline val="0"/>
        <shadow val="0"/>
        <u val="none"/>
        <vertAlign val="baseline"/>
        <sz val="11"/>
        <color theme="1"/>
        <name val="Calibri"/>
        <family val="2"/>
        <scheme val="minor"/>
      </font>
      <fill>
        <patternFill patternType="none">
          <fgColor indexed="64"/>
          <bgColor auto="1"/>
        </patternFill>
      </fill>
      <border diagonalUp="0" diagonalDown="0" outline="0">
        <left style="thin">
          <color indexed="64"/>
        </left>
        <right style="thin">
          <color indexed="64"/>
        </right>
        <top/>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numFmt numFmtId="0" formatCode="General"/>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FF0000"/>
        <name val="Calibri"/>
        <family val="2"/>
        <scheme val="minor"/>
      </font>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indexed="65"/>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top style="thin">
          <color rgb="FF000000"/>
        </top>
      </border>
    </dxf>
    <dxf>
      <border outline="0">
        <left style="thin">
          <color rgb="FF000000"/>
        </left>
        <right style="thin">
          <color rgb="FF000000"/>
        </right>
        <top style="thin">
          <color auto="1"/>
        </top>
        <bottom style="thin">
          <color auto="1"/>
        </bottom>
      </border>
    </dxf>
    <dxf>
      <border outline="0">
        <bottom style="thin">
          <color rgb="FF000000"/>
        </bottom>
      </border>
    </dxf>
    <dxf>
      <font>
        <b/>
        <i val="0"/>
        <strike val="0"/>
        <condense val="0"/>
        <extend val="0"/>
        <outline val="0"/>
        <shadow val="0"/>
        <u val="none"/>
        <vertAlign val="baseline"/>
        <sz val="11"/>
        <color theme="1"/>
        <name val="Calibri"/>
        <family val="2"/>
        <scheme val="minor"/>
      </font>
      <fill>
        <patternFill patternType="none">
          <fgColor indexed="64"/>
          <bgColor auto="1"/>
        </patternFill>
      </fill>
      <border diagonalUp="0" diagonalDown="0" outline="0">
        <left style="thin">
          <color indexed="64"/>
        </left>
        <right style="thin">
          <color indexed="64"/>
        </right>
        <top/>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numFmt numFmtId="0" formatCode="General"/>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FF0000"/>
        <name val="Calibri"/>
        <family val="2"/>
        <scheme val="minor"/>
      </font>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indexed="65"/>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top style="thin">
          <color rgb="FF000000"/>
        </top>
      </border>
    </dxf>
    <dxf>
      <border outline="0">
        <left style="thin">
          <color rgb="FF000000"/>
        </left>
        <right style="thin">
          <color rgb="FF000000"/>
        </right>
        <top style="thin">
          <color auto="1"/>
        </top>
        <bottom style="thin">
          <color auto="1"/>
        </bottom>
      </border>
    </dxf>
    <dxf>
      <border outline="0">
        <bottom style="thin">
          <color rgb="FF000000"/>
        </bottom>
      </border>
    </dxf>
    <dxf>
      <font>
        <b/>
        <i val="0"/>
        <strike val="0"/>
        <condense val="0"/>
        <extend val="0"/>
        <outline val="0"/>
        <shadow val="0"/>
        <u val="none"/>
        <vertAlign val="baseline"/>
        <sz val="11"/>
        <color theme="1"/>
        <name val="Calibri"/>
        <family val="2"/>
        <scheme val="minor"/>
      </font>
      <fill>
        <patternFill patternType="none">
          <fgColor indexed="64"/>
          <bgColor auto="1"/>
        </patternFill>
      </fill>
      <border diagonalUp="0" diagonalDown="0" outline="0">
        <left style="thin">
          <color indexed="64"/>
        </left>
        <right style="thin">
          <color indexed="64"/>
        </right>
        <top/>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FF0000"/>
        <name val="Calibri"/>
        <family val="2"/>
        <scheme val="minor"/>
      </font>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indexed="65"/>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top style="thin">
          <color rgb="FF000000"/>
        </top>
      </border>
    </dxf>
    <dxf>
      <border outline="0">
        <left style="thin">
          <color rgb="FF000000"/>
        </left>
        <right style="thin">
          <color rgb="FF000000"/>
        </right>
        <top style="thin">
          <color auto="1"/>
        </top>
        <bottom style="thin">
          <color auto="1"/>
        </bottom>
      </border>
    </dxf>
    <dxf>
      <fill>
        <patternFill patternType="none">
          <fgColor rgb="FF000000"/>
          <bgColor auto="1"/>
        </patternFill>
      </fill>
      <alignment horizontal="general" vertical="top" textRotation="0" wrapText="1" indent="0" justifyLastLine="0" shrinkToFit="0" readingOrder="0"/>
    </dxf>
    <dxf>
      <border outline="0">
        <bottom style="thin">
          <color rgb="FF000000"/>
        </bottom>
      </border>
    </dxf>
    <dxf>
      <border diagonalUp="0" diagonalDown="0">
        <left style="thin">
          <color indexed="64"/>
        </left>
        <right style="thin">
          <color indexed="64"/>
        </right>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ill>
        <patternFill patternType="none">
          <fgColor indexed="64"/>
          <bgColor auto="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indexed="65"/>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top style="thin">
          <color rgb="FF000000"/>
        </top>
      </border>
    </dxf>
    <dxf>
      <border outline="0">
        <left style="thin">
          <color rgb="FF000000"/>
        </left>
        <right style="thin">
          <color rgb="FF000000"/>
        </right>
        <top style="thin">
          <color auto="1"/>
        </top>
        <bottom style="thin">
          <color auto="1"/>
        </bottom>
      </border>
    </dxf>
    <dxf>
      <fill>
        <patternFill patternType="none">
          <fgColor rgb="FF000000"/>
          <bgColor auto="1"/>
        </patternFill>
      </fill>
      <alignment horizontal="general" vertical="top" textRotation="0" wrapText="1" indent="0" justifyLastLine="0" shrinkToFit="0" readingOrder="0"/>
    </dxf>
    <dxf>
      <border outline="0">
        <bottom style="thin">
          <color rgb="FF000000"/>
        </bottom>
      </border>
    </dxf>
    <dxf>
      <border diagonalUp="0" diagonalDown="0">
        <left style="thin">
          <color indexed="64"/>
        </left>
        <right style="thin">
          <color indexed="64"/>
        </right>
        <top/>
        <bottom/>
      </border>
    </dxf>
    <dxf>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FF0000"/>
        <name val="Calibri"/>
        <family val="2"/>
        <scheme val="minor"/>
      </font>
      <border diagonalUp="0" diagonalDown="0" outline="0">
        <left style="thin">
          <color indexed="64"/>
        </left>
        <right style="thin">
          <color indexed="64"/>
        </right>
        <top style="thin">
          <color indexed="64"/>
        </top>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right style="thin">
          <color indexed="64"/>
        </right>
        <top style="thin">
          <color indexed="64"/>
        </top>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right style="thin">
          <color indexed="64"/>
        </right>
        <top style="thin">
          <color indexed="64"/>
        </top>
        <bottom/>
      </border>
    </dxf>
    <dxf>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top style="thin">
          <color rgb="FF000000"/>
        </top>
      </border>
    </dxf>
    <dxf>
      <border outline="0">
        <left style="thin">
          <color rgb="FF000000"/>
        </left>
        <right style="thin">
          <color rgb="FF000000"/>
        </right>
        <top style="thin">
          <color auto="1"/>
        </top>
        <bottom style="thin">
          <color auto="1"/>
        </bottom>
      </border>
    </dxf>
    <dxf>
      <alignment horizontal="general" vertical="top" textRotation="0" wrapText="1" indent="0" justifyLastLine="0" shrinkToFit="0" readingOrder="0"/>
    </dxf>
    <dxf>
      <border outline="0">
        <bottom style="thin">
          <color rgb="FF000000"/>
        </bottom>
      </border>
    </dxf>
    <dxf>
      <numFmt numFmtId="0" formatCode="General"/>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FF0000"/>
        <name val="Calibri"/>
        <family val="2"/>
        <scheme val="minor"/>
      </font>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numFmt numFmtId="0" formatCode="General"/>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indexed="65"/>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top style="thin">
          <color rgb="FF000000"/>
        </top>
      </border>
    </dxf>
    <dxf>
      <border outline="0">
        <left style="thin">
          <color rgb="FF000000"/>
        </left>
        <right style="thin">
          <color rgb="FF000000"/>
        </right>
        <top style="thin">
          <color auto="1"/>
        </top>
        <bottom style="thin">
          <color auto="1"/>
        </bottom>
      </border>
    </dxf>
    <dxf>
      <border outline="0">
        <bottom style="thin">
          <color rgb="FF000000"/>
        </bottom>
      </border>
    </dxf>
    <dxf>
      <font>
        <b/>
        <i val="0"/>
        <strike val="0"/>
        <condense val="0"/>
        <extend val="0"/>
        <outline val="0"/>
        <shadow val="0"/>
        <u val="none"/>
        <vertAlign val="baseline"/>
        <sz val="11"/>
        <color theme="1"/>
        <name val="Calibri"/>
        <family val="2"/>
        <scheme val="minor"/>
      </font>
      <fill>
        <patternFill patternType="none">
          <fgColor indexed="64"/>
          <bgColor auto="1"/>
        </patternFill>
      </fill>
      <border diagonalUp="0" diagonalDown="0" outline="0">
        <left style="thin">
          <color indexed="64"/>
        </left>
        <right style="thin">
          <color indexed="64"/>
        </right>
        <top/>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FF0000"/>
        <name val="Calibri"/>
        <family val="2"/>
        <scheme val="minor"/>
      </font>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indexed="65"/>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top style="thin">
          <color rgb="FF000000"/>
        </top>
      </border>
    </dxf>
    <dxf>
      <border outline="0">
        <left style="thin">
          <color rgb="FF000000"/>
        </left>
        <right style="thin">
          <color rgb="FF000000"/>
        </right>
        <top style="thin">
          <color auto="1"/>
        </top>
        <bottom style="thin">
          <color auto="1"/>
        </bottom>
      </border>
    </dxf>
    <dxf>
      <fill>
        <patternFill patternType="none">
          <fgColor rgb="FF000000"/>
          <bgColor auto="1"/>
        </patternFill>
      </fill>
      <alignment horizontal="general" vertical="top" textRotation="0" wrapText="1" indent="0" justifyLastLine="0" shrinkToFit="0" readingOrder="0"/>
    </dxf>
    <dxf>
      <border outline="0">
        <bottom style="thin">
          <color rgb="FF000000"/>
        </bottom>
      </border>
    </dxf>
    <dxf>
      <font>
        <b/>
        <i val="0"/>
        <strike val="0"/>
        <condense val="0"/>
        <extend val="0"/>
        <outline val="0"/>
        <shadow val="0"/>
        <u val="none"/>
        <vertAlign val="baseline"/>
        <sz val="11"/>
        <color theme="1"/>
        <name val="Calibri"/>
        <family val="2"/>
        <scheme val="minor"/>
      </font>
      <fill>
        <patternFill patternType="none">
          <fgColor indexed="64"/>
          <bgColor auto="1"/>
        </patternFill>
      </fill>
      <border diagonalUp="0" diagonalDown="0" outline="0">
        <left style="thin">
          <color indexed="64"/>
        </left>
        <right style="thin">
          <color indexed="64"/>
        </right>
        <top/>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FF0000"/>
        <name val="Calibri"/>
        <family val="2"/>
        <scheme val="minor"/>
      </font>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indexed="65"/>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top style="thin">
          <color rgb="FF000000"/>
        </top>
      </border>
    </dxf>
    <dxf>
      <border outline="0">
        <left style="thin">
          <color rgb="FF000000"/>
        </left>
        <right style="thin">
          <color rgb="FF000000"/>
        </right>
        <top style="thin">
          <color auto="1"/>
        </top>
        <bottom style="thin">
          <color auto="1"/>
        </bottom>
      </border>
    </dxf>
    <dxf>
      <fill>
        <patternFill patternType="none">
          <fgColor rgb="FF000000"/>
          <bgColor auto="1"/>
        </patternFill>
      </fill>
      <alignment horizontal="general" vertical="top" textRotation="0" wrapText="1" indent="0" justifyLastLine="0" shrinkToFit="0" readingOrder="0"/>
    </dxf>
    <dxf>
      <border outline="0">
        <bottom style="thin">
          <color rgb="FF000000"/>
        </bottom>
      </border>
    </dxf>
    <dxf>
      <font>
        <b/>
        <i val="0"/>
        <strike val="0"/>
        <condense val="0"/>
        <extend val="0"/>
        <outline val="0"/>
        <shadow val="0"/>
        <u val="none"/>
        <vertAlign val="baseline"/>
        <sz val="11"/>
        <color theme="1"/>
        <name val="Calibri"/>
        <family val="2"/>
        <scheme val="minor"/>
      </font>
      <fill>
        <patternFill patternType="none">
          <fgColor indexed="64"/>
          <bgColor auto="1"/>
        </patternFill>
      </fill>
      <border diagonalUp="0" diagonalDown="0" outline="0">
        <left style="thin">
          <color indexed="64"/>
        </left>
        <right style="thin">
          <color indexed="64"/>
        </right>
        <top/>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FF0000"/>
        <name val="Calibri"/>
        <family val="2"/>
        <scheme val="minor"/>
      </font>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indexed="65"/>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top style="thin">
          <color rgb="FF000000"/>
        </top>
      </border>
    </dxf>
    <dxf>
      <border outline="0">
        <left style="thin">
          <color rgb="FF000000"/>
        </left>
        <right style="thin">
          <color rgb="FF000000"/>
        </right>
        <top style="thin">
          <color auto="1"/>
        </top>
        <bottom style="thin">
          <color auto="1"/>
        </bottom>
      </border>
    </dxf>
    <dxf>
      <fill>
        <patternFill patternType="none">
          <fgColor rgb="FF000000"/>
          <bgColor auto="1"/>
        </patternFill>
      </fill>
      <alignment horizontal="general" vertical="top" textRotation="0" wrapText="1" indent="0" justifyLastLine="0" shrinkToFit="0" readingOrder="0"/>
    </dxf>
    <dxf>
      <border outline="0">
        <bottom style="thin">
          <color rgb="FF000000"/>
        </bottom>
      </border>
    </dxf>
    <dxf>
      <font>
        <b/>
        <i val="0"/>
        <strike val="0"/>
        <condense val="0"/>
        <extend val="0"/>
        <outline val="0"/>
        <shadow val="0"/>
        <u val="none"/>
        <vertAlign val="baseline"/>
        <sz val="11"/>
        <color theme="1"/>
        <name val="Calibri"/>
        <family val="2"/>
        <scheme val="minor"/>
      </font>
      <fill>
        <patternFill patternType="none">
          <fgColor indexed="64"/>
          <bgColor auto="1"/>
        </patternFill>
      </fill>
      <border diagonalUp="0" diagonalDown="0" outline="0">
        <left style="thin">
          <color indexed="64"/>
        </left>
        <right style="thin">
          <color indexed="64"/>
        </right>
        <top/>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FF0000"/>
        <name val="Calibri"/>
        <family val="2"/>
        <scheme val="minor"/>
      </font>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indexed="65"/>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top style="thin">
          <color rgb="FF000000"/>
        </top>
      </border>
    </dxf>
    <dxf>
      <border outline="0">
        <left style="thin">
          <color rgb="FF000000"/>
        </left>
        <right style="thin">
          <color rgb="FF000000"/>
        </right>
        <top style="thin">
          <color auto="1"/>
        </top>
        <bottom style="thin">
          <color auto="1"/>
        </bottom>
      </border>
    </dxf>
    <dxf>
      <fill>
        <patternFill patternType="none">
          <fgColor rgb="FF000000"/>
          <bgColor auto="1"/>
        </patternFill>
      </fill>
      <alignment horizontal="general" vertical="top" textRotation="0" wrapText="1" indent="0" justifyLastLine="0" shrinkToFit="0" readingOrder="0"/>
    </dxf>
    <dxf>
      <border outline="0">
        <bottom style="thin">
          <color rgb="FF000000"/>
        </bottom>
      </border>
    </dxf>
    <dxf>
      <font>
        <b/>
        <i val="0"/>
        <strike val="0"/>
        <condense val="0"/>
        <extend val="0"/>
        <outline val="0"/>
        <shadow val="0"/>
        <u val="none"/>
        <vertAlign val="baseline"/>
        <sz val="11"/>
        <color theme="1"/>
        <name val="Calibri"/>
        <family val="2"/>
        <scheme val="minor"/>
      </font>
      <fill>
        <patternFill patternType="none">
          <fgColor indexed="64"/>
          <bgColor auto="1"/>
        </patternFill>
      </fill>
      <border diagonalUp="0" diagonalDown="0" outline="0">
        <left style="thin">
          <color indexed="64"/>
        </left>
        <right style="thin">
          <color indexed="64"/>
        </right>
        <top/>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FF0000"/>
        <name val="Calibri"/>
        <family val="2"/>
        <scheme val="minor"/>
      </font>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indexed="65"/>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top style="thin">
          <color rgb="FF000000"/>
        </top>
      </border>
    </dxf>
    <dxf>
      <border outline="0">
        <left style="thin">
          <color rgb="FF000000"/>
        </left>
        <right style="thin">
          <color rgb="FF000000"/>
        </right>
        <top style="thin">
          <color auto="1"/>
        </top>
        <bottom style="thin">
          <color auto="1"/>
        </bottom>
      </border>
    </dxf>
    <dxf>
      <fill>
        <patternFill patternType="none">
          <fgColor rgb="FF000000"/>
          <bgColor auto="1"/>
        </patternFill>
      </fill>
      <alignment horizontal="general" vertical="top" textRotation="0" wrapText="1" indent="0" justifyLastLine="0" shrinkToFit="0" readingOrder="0"/>
    </dxf>
    <dxf>
      <border outline="0">
        <bottom style="thin">
          <color rgb="FF000000"/>
        </bottom>
      </border>
    </dxf>
    <dxf>
      <font>
        <b/>
        <i val="0"/>
        <strike val="0"/>
        <condense val="0"/>
        <extend val="0"/>
        <outline val="0"/>
        <shadow val="0"/>
        <u val="none"/>
        <vertAlign val="baseline"/>
        <sz val="11"/>
        <color theme="1"/>
        <name val="Calibri"/>
        <family val="2"/>
        <scheme val="minor"/>
      </font>
      <fill>
        <patternFill patternType="none">
          <fgColor indexed="64"/>
          <bgColor auto="1"/>
        </patternFill>
      </fill>
      <border diagonalUp="0" diagonalDown="0" outline="0">
        <left style="thin">
          <color indexed="64"/>
        </left>
        <right style="thin">
          <color indexed="64"/>
        </right>
        <top/>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FF0000"/>
        <name val="Calibri"/>
        <family val="2"/>
        <scheme val="minor"/>
      </font>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indexed="65"/>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top style="thin">
          <color rgb="FF000000"/>
        </top>
      </border>
    </dxf>
    <dxf>
      <border outline="0">
        <left style="thin">
          <color rgb="FF000000"/>
        </left>
        <right style="thin">
          <color rgb="FF000000"/>
        </right>
        <top style="thin">
          <color auto="1"/>
        </top>
        <bottom style="thin">
          <color auto="1"/>
        </bottom>
      </border>
    </dxf>
    <dxf>
      <fill>
        <patternFill patternType="none">
          <fgColor rgb="FF000000"/>
          <bgColor auto="1"/>
        </patternFill>
      </fill>
      <alignment horizontal="general" vertical="top" textRotation="0" wrapText="1" indent="0" justifyLastLine="0" shrinkToFit="0" readingOrder="0"/>
    </dxf>
    <dxf>
      <border outline="0">
        <bottom style="thin">
          <color rgb="FF000000"/>
        </bottom>
      </border>
    </dxf>
    <dxf>
      <font>
        <b/>
        <i val="0"/>
        <strike val="0"/>
        <condense val="0"/>
        <extend val="0"/>
        <outline val="0"/>
        <shadow val="0"/>
        <u val="none"/>
        <vertAlign val="baseline"/>
        <sz val="11"/>
        <color theme="1"/>
        <name val="Calibri"/>
        <family val="2"/>
        <scheme val="minor"/>
      </font>
      <fill>
        <patternFill patternType="none">
          <fgColor indexed="64"/>
          <bgColor auto="1"/>
        </patternFill>
      </fill>
      <border diagonalUp="0" diagonalDown="0" outline="0">
        <left style="thin">
          <color indexed="64"/>
        </left>
        <right style="thin">
          <color indexed="64"/>
        </right>
        <top/>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FF0000"/>
        <name val="Calibri"/>
        <family val="2"/>
        <scheme val="minor"/>
      </font>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indexed="65"/>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top style="thin">
          <color rgb="FF000000"/>
        </top>
      </border>
    </dxf>
    <dxf>
      <border outline="0">
        <left style="thin">
          <color rgb="FF000000"/>
        </left>
        <right style="thin">
          <color rgb="FF000000"/>
        </right>
        <top style="thin">
          <color auto="1"/>
        </top>
        <bottom style="thin">
          <color auto="1"/>
        </bottom>
      </border>
    </dxf>
    <dxf>
      <fill>
        <patternFill patternType="none">
          <fgColor rgb="FF000000"/>
          <bgColor auto="1"/>
        </patternFill>
      </fill>
      <alignment horizontal="general" vertical="top" textRotation="0" wrapText="1" indent="0" justifyLastLine="0" shrinkToFit="0" readingOrder="0"/>
    </dxf>
    <dxf>
      <border outline="0">
        <bottom style="thin">
          <color rgb="FF000000"/>
        </bottom>
      </border>
    </dxf>
    <dxf>
      <font>
        <b/>
        <i val="0"/>
        <strike val="0"/>
        <condense val="0"/>
        <extend val="0"/>
        <outline val="0"/>
        <shadow val="0"/>
        <u val="none"/>
        <vertAlign val="baseline"/>
        <sz val="11"/>
        <color theme="1"/>
        <name val="Calibri"/>
        <family val="2"/>
        <scheme val="minor"/>
      </font>
      <fill>
        <patternFill patternType="none">
          <fgColor indexed="64"/>
          <bgColor auto="1"/>
        </patternFill>
      </fill>
      <border diagonalUp="0" diagonalDown="0" outline="0">
        <left style="thin">
          <color indexed="64"/>
        </left>
        <right style="thin">
          <color indexed="64"/>
        </right>
        <top/>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FF0000"/>
        <name val="Calibri"/>
        <family val="2"/>
        <scheme val="minor"/>
      </font>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indexed="65"/>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top style="thin">
          <color rgb="FF000000"/>
        </top>
      </border>
    </dxf>
    <dxf>
      <border outline="0">
        <left style="thin">
          <color rgb="FF000000"/>
        </left>
        <right style="thin">
          <color rgb="FF000000"/>
        </right>
        <top style="thin">
          <color auto="1"/>
        </top>
        <bottom style="thin">
          <color auto="1"/>
        </bottom>
      </border>
    </dxf>
    <dxf>
      <fill>
        <patternFill patternType="none">
          <fgColor rgb="FF000000"/>
          <bgColor auto="1"/>
        </patternFill>
      </fill>
      <alignment horizontal="general" vertical="top" textRotation="0" wrapText="1" indent="0" justifyLastLine="0" shrinkToFit="0" readingOrder="0"/>
    </dxf>
    <dxf>
      <border outline="0">
        <bottom style="thin">
          <color rgb="FF000000"/>
        </bottom>
      </border>
    </dxf>
    <dxf>
      <font>
        <b/>
        <i val="0"/>
        <strike val="0"/>
        <condense val="0"/>
        <extend val="0"/>
        <outline val="0"/>
        <shadow val="0"/>
        <u val="none"/>
        <vertAlign val="baseline"/>
        <sz val="11"/>
        <color theme="1"/>
        <name val="Calibri"/>
        <family val="2"/>
        <scheme val="minor"/>
      </font>
      <fill>
        <patternFill patternType="none">
          <fgColor indexed="64"/>
          <bgColor auto="1"/>
        </patternFill>
      </fill>
      <border diagonalUp="0" diagonalDown="0" outline="0">
        <left style="thin">
          <color indexed="64"/>
        </left>
        <right style="thin">
          <color indexed="64"/>
        </right>
        <top/>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FF0000"/>
        <name val="Calibri"/>
        <family val="2"/>
        <scheme val="minor"/>
      </font>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indexed="65"/>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top style="thin">
          <color rgb="FF000000"/>
        </top>
      </border>
    </dxf>
    <dxf>
      <border outline="0">
        <left style="thin">
          <color rgb="FF000000"/>
        </left>
        <right style="thin">
          <color rgb="FF000000"/>
        </right>
        <top style="thin">
          <color auto="1"/>
        </top>
        <bottom style="thin">
          <color auto="1"/>
        </bottom>
      </border>
    </dxf>
    <dxf>
      <fill>
        <patternFill patternType="none">
          <fgColor rgb="FF000000"/>
          <bgColor auto="1"/>
        </patternFill>
      </fill>
      <alignment horizontal="general" vertical="top" textRotation="0" wrapText="1" indent="0" justifyLastLine="0" shrinkToFit="0" readingOrder="0"/>
    </dxf>
    <dxf>
      <border outline="0">
        <bottom style="thin">
          <color rgb="FF000000"/>
        </bottom>
      </border>
    </dxf>
    <dxf>
      <font>
        <b/>
        <i val="0"/>
        <strike val="0"/>
        <condense val="0"/>
        <extend val="0"/>
        <outline val="0"/>
        <shadow val="0"/>
        <u val="none"/>
        <vertAlign val="baseline"/>
        <sz val="11"/>
        <color theme="1"/>
        <name val="Calibri"/>
        <family val="2"/>
        <scheme val="minor"/>
      </font>
      <fill>
        <patternFill patternType="none">
          <fgColor indexed="64"/>
          <bgColor auto="1"/>
        </patternFill>
      </fill>
      <border diagonalUp="0" diagonalDown="0" outline="0">
        <left style="thin">
          <color indexed="64"/>
        </left>
        <right style="thin">
          <color indexed="64"/>
        </right>
        <top/>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FF0000"/>
        <name val="Calibri"/>
        <family val="2"/>
        <scheme val="minor"/>
      </font>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indexed="65"/>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top style="thin">
          <color rgb="FF000000"/>
        </top>
      </border>
    </dxf>
    <dxf>
      <border outline="0">
        <left style="thin">
          <color rgb="FF000000"/>
        </left>
        <right style="thin">
          <color rgb="FF000000"/>
        </right>
        <top style="thin">
          <color auto="1"/>
        </top>
        <bottom style="thin">
          <color auto="1"/>
        </bottom>
      </border>
    </dxf>
    <dxf>
      <fill>
        <patternFill patternType="none">
          <fgColor rgb="FF000000"/>
          <bgColor auto="1"/>
        </patternFill>
      </fill>
      <alignment horizontal="general" vertical="top" textRotation="0" wrapText="1" indent="0" justifyLastLine="0" shrinkToFit="0" readingOrder="0"/>
    </dxf>
    <dxf>
      <border outline="0">
        <bottom style="thin">
          <color rgb="FF000000"/>
        </bottom>
      </border>
    </dxf>
    <dxf>
      <font>
        <b/>
        <i val="0"/>
        <strike val="0"/>
        <condense val="0"/>
        <extend val="0"/>
        <outline val="0"/>
        <shadow val="0"/>
        <u val="none"/>
        <vertAlign val="baseline"/>
        <sz val="11"/>
        <color theme="1"/>
        <name val="Calibri"/>
        <family val="2"/>
        <scheme val="minor"/>
      </font>
      <fill>
        <patternFill patternType="none">
          <fgColor indexed="64"/>
          <bgColor auto="1"/>
        </patternFill>
      </fill>
      <border diagonalUp="0" diagonalDown="0" outline="0">
        <left style="thin">
          <color indexed="64"/>
        </left>
        <right style="thin">
          <color indexed="64"/>
        </right>
        <top/>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FF0000"/>
        <name val="Calibri"/>
        <family val="2"/>
        <scheme val="minor"/>
      </font>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indexed="65"/>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top style="thin">
          <color rgb="FF000000"/>
        </top>
      </border>
    </dxf>
    <dxf>
      <border outline="0">
        <left style="thin">
          <color rgb="FF000000"/>
        </left>
        <right style="thin">
          <color rgb="FF000000"/>
        </right>
        <top style="thin">
          <color auto="1"/>
        </top>
        <bottom style="thin">
          <color auto="1"/>
        </bottom>
      </border>
    </dxf>
    <dxf>
      <fill>
        <patternFill patternType="none">
          <fgColor rgb="FF000000"/>
          <bgColor auto="1"/>
        </patternFill>
      </fill>
      <alignment horizontal="general" vertical="top" textRotation="0" wrapText="1" indent="0" justifyLastLine="0" shrinkToFit="0" readingOrder="0"/>
    </dxf>
    <dxf>
      <border outline="0">
        <bottom style="thin">
          <color rgb="FF000000"/>
        </bottom>
      </border>
    </dxf>
    <dxf>
      <font>
        <b/>
        <i val="0"/>
        <strike val="0"/>
        <condense val="0"/>
        <extend val="0"/>
        <outline val="0"/>
        <shadow val="0"/>
        <u val="none"/>
        <vertAlign val="baseline"/>
        <sz val="11"/>
        <color theme="1"/>
        <name val="Calibri"/>
        <family val="2"/>
        <scheme val="minor"/>
      </font>
      <fill>
        <patternFill patternType="none">
          <fgColor indexed="64"/>
          <bgColor auto="1"/>
        </patternFill>
      </fill>
      <border diagonalUp="0" diagonalDown="0" outline="0">
        <left style="thin">
          <color indexed="64"/>
        </left>
        <right style="thin">
          <color indexed="64"/>
        </right>
        <top/>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FF0000"/>
        <name val="Calibri"/>
        <family val="2"/>
        <scheme val="minor"/>
      </font>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indexed="65"/>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top style="thin">
          <color rgb="FF000000"/>
        </top>
      </border>
    </dxf>
    <dxf>
      <border outline="0">
        <left style="thin">
          <color rgb="FF000000"/>
        </left>
        <right style="thin">
          <color rgb="FF000000"/>
        </right>
        <top style="thin">
          <color auto="1"/>
        </top>
        <bottom style="thin">
          <color auto="1"/>
        </bottom>
      </border>
    </dxf>
    <dxf>
      <fill>
        <patternFill patternType="none">
          <fgColor rgb="FF000000"/>
          <bgColor auto="1"/>
        </patternFill>
      </fill>
      <alignment horizontal="general" vertical="top" textRotation="0" wrapText="1" indent="0" justifyLastLine="0" shrinkToFit="0" readingOrder="0"/>
    </dxf>
    <dxf>
      <border outline="0">
        <bottom style="thin">
          <color rgb="FF000000"/>
        </bottom>
      </border>
    </dxf>
    <dxf>
      <font>
        <b/>
        <i val="0"/>
        <strike val="0"/>
        <condense val="0"/>
        <extend val="0"/>
        <outline val="0"/>
        <shadow val="0"/>
        <u val="none"/>
        <vertAlign val="baseline"/>
        <sz val="11"/>
        <color theme="1"/>
        <name val="Calibri"/>
        <family val="2"/>
        <scheme val="minor"/>
      </font>
      <fill>
        <patternFill patternType="none">
          <fgColor indexed="64"/>
          <bgColor auto="1"/>
        </patternFill>
      </fill>
      <border diagonalUp="0" diagonalDown="0" outline="0">
        <left style="thin">
          <color indexed="64"/>
        </left>
        <right style="thin">
          <color indexed="64"/>
        </right>
        <top/>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FF0000"/>
        <name val="Calibri"/>
        <family val="2"/>
        <scheme val="minor"/>
      </font>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indexed="65"/>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top style="thin">
          <color rgb="FF000000"/>
        </top>
      </border>
    </dxf>
    <dxf>
      <border outline="0">
        <left style="thin">
          <color rgb="FF000000"/>
        </left>
        <right style="thin">
          <color rgb="FF000000"/>
        </right>
        <top style="thin">
          <color auto="1"/>
        </top>
        <bottom style="thin">
          <color auto="1"/>
        </bottom>
      </border>
    </dxf>
    <dxf>
      <fill>
        <patternFill patternType="none">
          <fgColor rgb="FF000000"/>
          <bgColor auto="1"/>
        </patternFill>
      </fill>
      <alignment horizontal="general" vertical="top" textRotation="0" wrapText="1" indent="0" justifyLastLine="0" shrinkToFit="0" readingOrder="0"/>
    </dxf>
    <dxf>
      <border outline="0">
        <bottom style="thin">
          <color rgb="FF000000"/>
        </bottom>
      </border>
    </dxf>
    <dxf>
      <font>
        <b/>
        <i val="0"/>
        <strike val="0"/>
        <condense val="0"/>
        <extend val="0"/>
        <outline val="0"/>
        <shadow val="0"/>
        <u val="none"/>
        <vertAlign val="baseline"/>
        <sz val="11"/>
        <color theme="1"/>
        <name val="Calibri"/>
        <family val="2"/>
        <scheme val="minor"/>
      </font>
      <fill>
        <patternFill patternType="none">
          <fgColor indexed="64"/>
          <bgColor auto="1"/>
        </patternFill>
      </fill>
      <border diagonalUp="0" diagonalDown="0" outline="0">
        <left style="thin">
          <color indexed="64"/>
        </left>
        <right style="thin">
          <color indexed="64"/>
        </right>
        <top/>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FF0000"/>
        <name val="Calibri"/>
        <family val="2"/>
        <scheme val="minor"/>
      </font>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indexed="65"/>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top style="thin">
          <color rgb="FF000000"/>
        </top>
      </border>
    </dxf>
    <dxf>
      <border outline="0">
        <left style="thin">
          <color rgb="FF000000"/>
        </left>
        <right style="thin">
          <color rgb="FF000000"/>
        </right>
        <top style="thin">
          <color auto="1"/>
        </top>
        <bottom style="thin">
          <color auto="1"/>
        </bottom>
      </border>
    </dxf>
    <dxf>
      <fill>
        <patternFill patternType="none">
          <fgColor rgb="FF000000"/>
          <bgColor auto="1"/>
        </patternFill>
      </fill>
      <alignment horizontal="general" vertical="top" textRotation="0" wrapText="1" indent="0" justifyLastLine="0" shrinkToFit="0" readingOrder="0"/>
    </dxf>
    <dxf>
      <border outline="0">
        <bottom style="thin">
          <color rgb="FF000000"/>
        </bottom>
      </border>
    </dxf>
    <dxf>
      <font>
        <b/>
        <i val="0"/>
        <strike val="0"/>
        <condense val="0"/>
        <extend val="0"/>
        <outline val="0"/>
        <shadow val="0"/>
        <u val="none"/>
        <vertAlign val="baseline"/>
        <sz val="11"/>
        <color theme="1"/>
        <name val="Calibri"/>
        <family val="2"/>
        <scheme val="minor"/>
      </font>
      <fill>
        <patternFill patternType="none">
          <fgColor indexed="64"/>
          <bgColor auto="1"/>
        </patternFill>
      </fill>
      <border diagonalUp="0" diagonalDown="0" outline="0">
        <left style="thin">
          <color indexed="64"/>
        </left>
        <right style="thin">
          <color indexed="64"/>
        </right>
        <top/>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FF0000"/>
        <name val="Calibri"/>
        <family val="2"/>
        <scheme val="minor"/>
      </font>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indexed="65"/>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top style="thin">
          <color rgb="FF000000"/>
        </top>
      </border>
    </dxf>
    <dxf>
      <border outline="0">
        <left style="thin">
          <color rgb="FF000000"/>
        </left>
        <right style="thin">
          <color rgb="FF000000"/>
        </right>
        <top style="thin">
          <color auto="1"/>
        </top>
        <bottom style="thin">
          <color auto="1"/>
        </bottom>
      </border>
    </dxf>
    <dxf>
      <fill>
        <patternFill patternType="none">
          <fgColor rgb="FF000000"/>
          <bgColor auto="1"/>
        </patternFill>
      </fill>
      <alignment horizontal="general" vertical="top" textRotation="0" wrapText="1" indent="0" justifyLastLine="0" shrinkToFit="0" readingOrder="0"/>
    </dxf>
    <dxf>
      <border outline="0">
        <bottom style="thin">
          <color rgb="FF000000"/>
        </bottom>
      </border>
    </dxf>
    <dxf>
      <font>
        <b/>
        <i val="0"/>
        <strike val="0"/>
        <condense val="0"/>
        <extend val="0"/>
        <outline val="0"/>
        <shadow val="0"/>
        <u val="none"/>
        <vertAlign val="baseline"/>
        <sz val="11"/>
        <color theme="1"/>
        <name val="Calibri"/>
        <family val="2"/>
        <scheme val="minor"/>
      </font>
      <fill>
        <patternFill patternType="none">
          <fgColor indexed="64"/>
          <bgColor auto="1"/>
        </patternFill>
      </fill>
      <border diagonalUp="0" diagonalDown="0" outline="0">
        <left style="thin">
          <color indexed="64"/>
        </left>
        <right style="thin">
          <color indexed="64"/>
        </right>
        <top/>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FF0000"/>
        <name val="Calibri"/>
        <family val="2"/>
        <scheme val="minor"/>
      </font>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indexed="65"/>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top style="thin">
          <color rgb="FF000000"/>
        </top>
      </border>
    </dxf>
    <dxf>
      <border outline="0">
        <left style="thin">
          <color rgb="FF000000"/>
        </left>
        <right style="thin">
          <color rgb="FF000000"/>
        </right>
        <top style="thin">
          <color auto="1"/>
        </top>
        <bottom style="thin">
          <color auto="1"/>
        </bottom>
      </border>
    </dxf>
    <dxf>
      <fill>
        <patternFill patternType="none">
          <fgColor rgb="FF000000"/>
          <bgColor auto="1"/>
        </patternFill>
      </fill>
      <alignment horizontal="general" vertical="top" textRotation="0" wrapText="1" indent="0" justifyLastLine="0" shrinkToFit="0" readingOrder="0"/>
    </dxf>
    <dxf>
      <border outline="0">
        <bottom style="thin">
          <color rgb="FF000000"/>
        </bottom>
      </border>
    </dxf>
    <dxf>
      <font>
        <b/>
        <i val="0"/>
        <strike val="0"/>
        <condense val="0"/>
        <extend val="0"/>
        <outline val="0"/>
        <shadow val="0"/>
        <u val="none"/>
        <vertAlign val="baseline"/>
        <sz val="11"/>
        <color theme="1"/>
        <name val="Calibri"/>
        <family val="2"/>
        <scheme val="minor"/>
      </font>
      <fill>
        <patternFill patternType="none">
          <fgColor indexed="64"/>
          <bgColor auto="1"/>
        </patternFill>
      </fill>
      <border diagonalUp="0" diagonalDown="0" outline="0">
        <left style="thin">
          <color indexed="64"/>
        </left>
        <right style="thin">
          <color indexed="64"/>
        </right>
        <top/>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FF0000"/>
        <name val="Calibri"/>
        <family val="2"/>
        <scheme val="minor"/>
      </font>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indexed="65"/>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top style="thin">
          <color rgb="FF000000"/>
        </top>
      </border>
    </dxf>
    <dxf>
      <border outline="0">
        <left style="thin">
          <color rgb="FF000000"/>
        </left>
        <right style="thin">
          <color rgb="FF000000"/>
        </right>
        <top style="thin">
          <color auto="1"/>
        </top>
        <bottom style="thin">
          <color auto="1"/>
        </bottom>
      </border>
    </dxf>
    <dxf>
      <fill>
        <patternFill patternType="none">
          <fgColor rgb="FF000000"/>
          <bgColor auto="1"/>
        </patternFill>
      </fill>
      <alignment horizontal="general" vertical="top" textRotation="0" wrapText="1" indent="0" justifyLastLine="0" shrinkToFit="0" readingOrder="0"/>
    </dxf>
    <dxf>
      <border outline="0">
        <bottom style="thin">
          <color rgb="FF000000"/>
        </bottom>
      </border>
    </dxf>
    <dxf>
      <font>
        <b/>
        <i val="0"/>
        <strike val="0"/>
        <condense val="0"/>
        <extend val="0"/>
        <outline val="0"/>
        <shadow val="0"/>
        <u val="none"/>
        <vertAlign val="baseline"/>
        <sz val="11"/>
        <color theme="1"/>
        <name val="Calibri"/>
        <family val="2"/>
        <scheme val="minor"/>
      </font>
      <fill>
        <patternFill patternType="none">
          <fgColor indexed="64"/>
          <bgColor auto="1"/>
        </patternFill>
      </fill>
      <border diagonalUp="0" diagonalDown="0" outline="0">
        <left style="thin">
          <color indexed="64"/>
        </left>
        <right style="thin">
          <color indexed="64"/>
        </right>
        <top/>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FF0000"/>
        <name val="Calibri"/>
        <family val="2"/>
        <scheme val="minor"/>
      </font>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indexed="65"/>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top style="thin">
          <color rgb="FF000000"/>
        </top>
      </border>
    </dxf>
    <dxf>
      <border outline="0">
        <left style="thin">
          <color rgb="FF000000"/>
        </left>
        <right style="thin">
          <color rgb="FF000000"/>
        </right>
        <top style="thin">
          <color auto="1"/>
        </top>
        <bottom style="thin">
          <color auto="1"/>
        </bottom>
      </border>
    </dxf>
    <dxf>
      <fill>
        <patternFill patternType="none">
          <fgColor rgb="FF000000"/>
          <bgColor auto="1"/>
        </patternFill>
      </fill>
      <alignment horizontal="general" vertical="top" textRotation="0" wrapText="1" indent="0" justifyLastLine="0" shrinkToFit="0" readingOrder="0"/>
    </dxf>
    <dxf>
      <border outline="0">
        <bottom style="thin">
          <color rgb="FF000000"/>
        </bottom>
      </border>
    </dxf>
    <dxf>
      <font>
        <b/>
        <i val="0"/>
        <strike val="0"/>
        <condense val="0"/>
        <extend val="0"/>
        <outline val="0"/>
        <shadow val="0"/>
        <u val="none"/>
        <vertAlign val="baseline"/>
        <sz val="11"/>
        <color theme="1"/>
        <name val="Calibri"/>
        <family val="2"/>
        <scheme val="minor"/>
      </font>
      <fill>
        <patternFill patternType="none">
          <fgColor indexed="64"/>
          <bgColor auto="1"/>
        </patternFill>
      </fill>
      <border diagonalUp="0" diagonalDown="0" outline="0">
        <left style="thin">
          <color indexed="64"/>
        </left>
        <right style="thin">
          <color indexed="64"/>
        </right>
        <top/>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FF0000"/>
        <name val="Calibri"/>
        <family val="2"/>
        <scheme val="minor"/>
      </font>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indexed="65"/>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top style="thin">
          <color rgb="FF000000"/>
        </top>
      </border>
    </dxf>
    <dxf>
      <border outline="0">
        <left style="thin">
          <color rgb="FF000000"/>
        </left>
        <right style="thin">
          <color rgb="FF000000"/>
        </right>
        <top style="thin">
          <color auto="1"/>
        </top>
        <bottom style="thin">
          <color auto="1"/>
        </bottom>
      </border>
    </dxf>
    <dxf>
      <fill>
        <patternFill patternType="none">
          <fgColor rgb="FF000000"/>
          <bgColor auto="1"/>
        </patternFill>
      </fill>
      <alignment horizontal="general" vertical="top" textRotation="0" wrapText="1" indent="0" justifyLastLine="0" shrinkToFit="0" readingOrder="0"/>
    </dxf>
    <dxf>
      <border outline="0">
        <bottom style="thin">
          <color rgb="FF000000"/>
        </bottom>
      </border>
    </dxf>
    <dxf>
      <font>
        <b/>
        <i val="0"/>
        <strike val="0"/>
        <condense val="0"/>
        <extend val="0"/>
        <outline val="0"/>
        <shadow val="0"/>
        <u val="none"/>
        <vertAlign val="baseline"/>
        <sz val="11"/>
        <color theme="1"/>
        <name val="Calibri"/>
        <family val="2"/>
        <scheme val="minor"/>
      </font>
      <fill>
        <patternFill patternType="none">
          <fgColor indexed="64"/>
          <bgColor auto="1"/>
        </patternFill>
      </fill>
      <border diagonalUp="0" diagonalDown="0" outline="0">
        <left style="thin">
          <color indexed="64"/>
        </left>
        <right style="thin">
          <color indexed="64"/>
        </right>
        <top/>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FF0000"/>
        <name val="Calibri"/>
        <family val="2"/>
        <scheme val="minor"/>
      </font>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indexed="65"/>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top style="thin">
          <color rgb="FF000000"/>
        </top>
      </border>
    </dxf>
    <dxf>
      <border outline="0">
        <left style="thin">
          <color rgb="FF000000"/>
        </left>
        <right style="thin">
          <color rgb="FF000000"/>
        </right>
        <top style="thin">
          <color auto="1"/>
        </top>
        <bottom style="thin">
          <color auto="1"/>
        </bottom>
      </border>
    </dxf>
    <dxf>
      <fill>
        <patternFill patternType="none">
          <fgColor rgb="FF000000"/>
          <bgColor auto="1"/>
        </patternFill>
      </fill>
      <alignment horizontal="general" vertical="top" textRotation="0" wrapText="1" indent="0" justifyLastLine="0" shrinkToFit="0" readingOrder="0"/>
    </dxf>
    <dxf>
      <border outline="0">
        <bottom style="thin">
          <color rgb="FF000000"/>
        </bottom>
      </border>
    </dxf>
    <dxf>
      <font>
        <b/>
        <i val="0"/>
        <strike val="0"/>
        <condense val="0"/>
        <extend val="0"/>
        <outline val="0"/>
        <shadow val="0"/>
        <u val="none"/>
        <vertAlign val="baseline"/>
        <sz val="11"/>
        <color theme="1"/>
        <name val="Calibri"/>
        <family val="2"/>
        <scheme val="minor"/>
      </font>
      <fill>
        <patternFill patternType="none">
          <fgColor indexed="64"/>
          <bgColor auto="1"/>
        </patternFill>
      </fill>
      <border diagonalUp="0" diagonalDown="0" outline="0">
        <left style="thin">
          <color indexed="64"/>
        </left>
        <right style="thin">
          <color indexed="64"/>
        </right>
        <top/>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FF0000"/>
        <name val="Calibri"/>
        <family val="2"/>
        <scheme val="minor"/>
      </font>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indexed="65"/>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top style="thin">
          <color rgb="FF000000"/>
        </top>
      </border>
    </dxf>
    <dxf>
      <border outline="0">
        <left style="thin">
          <color rgb="FF000000"/>
        </left>
        <right style="thin">
          <color rgb="FF000000"/>
        </right>
        <top style="thin">
          <color auto="1"/>
        </top>
        <bottom style="thin">
          <color auto="1"/>
        </bottom>
      </border>
    </dxf>
    <dxf>
      <fill>
        <patternFill patternType="none">
          <fgColor rgb="FF000000"/>
          <bgColor auto="1"/>
        </patternFill>
      </fill>
      <alignment horizontal="general" vertical="top" textRotation="0" wrapText="1" indent="0" justifyLastLine="0" shrinkToFit="0" readingOrder="0"/>
    </dxf>
    <dxf>
      <border outline="0">
        <bottom style="thin">
          <color rgb="FF000000"/>
        </bottom>
      </border>
    </dxf>
    <dxf>
      <font>
        <b/>
        <i val="0"/>
        <strike val="0"/>
        <condense val="0"/>
        <extend val="0"/>
        <outline val="0"/>
        <shadow val="0"/>
        <u val="none"/>
        <vertAlign val="baseline"/>
        <sz val="11"/>
        <color theme="1"/>
        <name val="Calibri"/>
        <family val="2"/>
        <scheme val="minor"/>
      </font>
      <fill>
        <patternFill patternType="none">
          <fgColor indexed="64"/>
          <bgColor auto="1"/>
        </patternFill>
      </fill>
      <border diagonalUp="0" diagonalDown="0" outline="0">
        <left style="thin">
          <color indexed="64"/>
        </left>
        <right style="thin">
          <color indexed="64"/>
        </right>
        <top/>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FF0000"/>
        <name val="Calibri"/>
        <family val="2"/>
        <scheme val="minor"/>
      </font>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indexed="65"/>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top style="thin">
          <color rgb="FF000000"/>
        </top>
      </border>
    </dxf>
    <dxf>
      <border outline="0">
        <left style="thin">
          <color rgb="FF000000"/>
        </left>
        <right style="thin">
          <color rgb="FF000000"/>
        </right>
        <top style="thin">
          <color auto="1"/>
        </top>
        <bottom style="thin">
          <color auto="1"/>
        </bottom>
      </border>
    </dxf>
    <dxf>
      <fill>
        <patternFill patternType="none">
          <fgColor rgb="FF000000"/>
          <bgColor auto="1"/>
        </patternFill>
      </fill>
      <alignment horizontal="general" vertical="top" textRotation="0" wrapText="1" indent="0" justifyLastLine="0" shrinkToFit="0" readingOrder="0"/>
    </dxf>
    <dxf>
      <border outline="0">
        <bottom style="thin">
          <color rgb="FF000000"/>
        </bottom>
      </border>
    </dxf>
    <dxf>
      <font>
        <b/>
        <i val="0"/>
        <strike val="0"/>
        <condense val="0"/>
        <extend val="0"/>
        <outline val="0"/>
        <shadow val="0"/>
        <u val="none"/>
        <vertAlign val="baseline"/>
        <sz val="11"/>
        <color theme="1"/>
        <name val="Calibri"/>
        <family val="2"/>
        <scheme val="minor"/>
      </font>
      <fill>
        <patternFill patternType="none">
          <fgColor indexed="64"/>
          <bgColor auto="1"/>
        </patternFill>
      </fill>
      <border diagonalUp="0" diagonalDown="0" outline="0">
        <left style="thin">
          <color indexed="64"/>
        </left>
        <right style="thin">
          <color indexed="64"/>
        </right>
        <top/>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FF0000"/>
        <name val="Calibri"/>
        <family val="2"/>
        <scheme val="minor"/>
      </font>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indexed="65"/>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top style="thin">
          <color rgb="FF000000"/>
        </top>
      </border>
    </dxf>
    <dxf>
      <border outline="0">
        <left style="thin">
          <color rgb="FF000000"/>
        </left>
        <right style="thin">
          <color rgb="FF000000"/>
        </right>
        <top style="thin">
          <color auto="1"/>
        </top>
        <bottom style="thin">
          <color auto="1"/>
        </bottom>
      </border>
    </dxf>
    <dxf>
      <fill>
        <patternFill patternType="none">
          <fgColor rgb="FF000000"/>
          <bgColor auto="1"/>
        </patternFill>
      </fill>
      <alignment horizontal="general" vertical="top" textRotation="0" wrapText="1" indent="0" justifyLastLine="0" shrinkToFit="0" readingOrder="0"/>
    </dxf>
    <dxf>
      <border outline="0">
        <bottom style="thin">
          <color rgb="FF000000"/>
        </bottom>
      </border>
    </dxf>
    <dxf>
      <font>
        <b/>
        <i val="0"/>
        <strike val="0"/>
        <condense val="0"/>
        <extend val="0"/>
        <outline val="0"/>
        <shadow val="0"/>
        <u val="none"/>
        <vertAlign val="baseline"/>
        <sz val="11"/>
        <color theme="1"/>
        <name val="Calibri"/>
        <family val="2"/>
        <scheme val="minor"/>
      </font>
      <fill>
        <patternFill patternType="none">
          <fgColor indexed="64"/>
          <bgColor auto="1"/>
        </patternFill>
      </fill>
      <border diagonalUp="0" diagonalDown="0" outline="0">
        <left style="thin">
          <color indexed="64"/>
        </left>
        <right style="thin">
          <color indexed="64"/>
        </right>
        <top/>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FF0000"/>
        <name val="Calibri"/>
        <family val="2"/>
        <scheme val="minor"/>
      </font>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indexed="65"/>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top style="thin">
          <color rgb="FF000000"/>
        </top>
      </border>
    </dxf>
    <dxf>
      <border outline="0">
        <left style="thin">
          <color rgb="FF000000"/>
        </left>
        <right style="thin">
          <color rgb="FF000000"/>
        </right>
        <top style="thin">
          <color auto="1"/>
        </top>
        <bottom style="thin">
          <color auto="1"/>
        </bottom>
      </border>
    </dxf>
    <dxf>
      <fill>
        <patternFill patternType="none">
          <fgColor rgb="FF000000"/>
          <bgColor auto="1"/>
        </patternFill>
      </fill>
      <alignment horizontal="general" vertical="top" textRotation="0" wrapText="1" indent="0" justifyLastLine="0" shrinkToFit="0" readingOrder="0"/>
    </dxf>
    <dxf>
      <border outline="0">
        <bottom style="thin">
          <color rgb="FF000000"/>
        </bottom>
      </border>
    </dxf>
    <dxf>
      <font>
        <b/>
        <i val="0"/>
        <strike val="0"/>
        <condense val="0"/>
        <extend val="0"/>
        <outline val="0"/>
        <shadow val="0"/>
        <u val="none"/>
        <vertAlign val="baseline"/>
        <sz val="11"/>
        <color theme="1"/>
        <name val="Calibri"/>
        <family val="2"/>
        <scheme val="minor"/>
      </font>
      <fill>
        <patternFill patternType="none">
          <fgColor indexed="64"/>
          <bgColor auto="1"/>
        </patternFill>
      </fill>
      <border diagonalUp="0" diagonalDown="0" outline="0">
        <left style="thin">
          <color indexed="64"/>
        </left>
        <right style="thin">
          <color indexed="64"/>
        </right>
        <top/>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FF0000"/>
        <name val="Calibri"/>
        <family val="2"/>
        <scheme val="minor"/>
      </font>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indexed="65"/>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top style="thin">
          <color rgb="FF000000"/>
        </top>
      </border>
    </dxf>
    <dxf>
      <border outline="0">
        <left style="thin">
          <color rgb="FF000000"/>
        </left>
        <right style="thin">
          <color rgb="FF000000"/>
        </right>
        <top style="thin">
          <color auto="1"/>
        </top>
        <bottom style="thin">
          <color auto="1"/>
        </bottom>
      </border>
    </dxf>
    <dxf>
      <fill>
        <patternFill patternType="none">
          <fgColor rgb="FF000000"/>
          <bgColor auto="1"/>
        </patternFill>
      </fill>
      <alignment horizontal="general" vertical="top" textRotation="0" wrapText="1" indent="0" justifyLastLine="0" shrinkToFit="0" readingOrder="0"/>
    </dxf>
    <dxf>
      <border outline="0">
        <bottom style="thin">
          <color rgb="FF000000"/>
        </bottom>
      </border>
    </dxf>
    <dxf>
      <font>
        <b/>
        <i val="0"/>
        <strike val="0"/>
        <condense val="0"/>
        <extend val="0"/>
        <outline val="0"/>
        <shadow val="0"/>
        <u val="none"/>
        <vertAlign val="baseline"/>
        <sz val="11"/>
        <color theme="1"/>
        <name val="Calibri"/>
        <family val="2"/>
        <scheme val="minor"/>
      </font>
      <fill>
        <patternFill patternType="none">
          <fgColor indexed="64"/>
          <bgColor auto="1"/>
        </patternFill>
      </fill>
      <border diagonalUp="0" diagonalDown="0" outline="0">
        <left style="thin">
          <color indexed="64"/>
        </left>
        <right style="thin">
          <color indexed="64"/>
        </right>
        <top/>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FF0000"/>
        <name val="Calibri"/>
        <family val="2"/>
        <scheme val="minor"/>
      </font>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indexed="65"/>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top style="thin">
          <color rgb="FF000000"/>
        </top>
      </border>
    </dxf>
    <dxf>
      <border outline="0">
        <left style="thin">
          <color rgb="FF000000"/>
        </left>
        <right style="thin">
          <color rgb="FF000000"/>
        </right>
        <top style="thin">
          <color auto="1"/>
        </top>
        <bottom style="thin">
          <color auto="1"/>
        </bottom>
      </border>
    </dxf>
    <dxf>
      <fill>
        <patternFill patternType="none">
          <fgColor rgb="FF000000"/>
          <bgColor auto="1"/>
        </patternFill>
      </fill>
      <alignment horizontal="general" vertical="top" textRotation="0" wrapText="1" indent="0" justifyLastLine="0" shrinkToFit="0" readingOrder="0"/>
    </dxf>
    <dxf>
      <border outline="0">
        <bottom style="thin">
          <color rgb="FF000000"/>
        </bottom>
      </border>
    </dxf>
    <dxf>
      <font>
        <b/>
        <i val="0"/>
        <strike val="0"/>
        <condense val="0"/>
        <extend val="0"/>
        <outline val="0"/>
        <shadow val="0"/>
        <u val="none"/>
        <vertAlign val="baseline"/>
        <sz val="11"/>
        <color theme="1"/>
        <name val="Calibri"/>
        <family val="2"/>
        <scheme val="minor"/>
      </font>
      <fill>
        <patternFill patternType="none">
          <fgColor indexed="64"/>
          <bgColor auto="1"/>
        </patternFill>
      </fill>
      <border diagonalUp="0" diagonalDown="0" outline="0">
        <left style="thin">
          <color indexed="64"/>
        </left>
        <right style="thin">
          <color indexed="64"/>
        </right>
        <top/>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FF0000"/>
        <name val="Calibri"/>
        <family val="2"/>
        <scheme val="minor"/>
      </font>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indexed="65"/>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top style="thin">
          <color rgb="FF000000"/>
        </top>
      </border>
    </dxf>
    <dxf>
      <border outline="0">
        <left style="thin">
          <color rgb="FF000000"/>
        </left>
        <right style="thin">
          <color rgb="FF000000"/>
        </right>
        <top style="thin">
          <color auto="1"/>
        </top>
        <bottom style="thin">
          <color auto="1"/>
        </bottom>
      </border>
    </dxf>
    <dxf>
      <fill>
        <patternFill patternType="none">
          <fgColor rgb="FF000000"/>
          <bgColor auto="1"/>
        </patternFill>
      </fill>
      <alignment horizontal="general" vertical="top" textRotation="0" wrapText="1" indent="0" justifyLastLine="0" shrinkToFit="0" readingOrder="0"/>
    </dxf>
    <dxf>
      <border outline="0">
        <bottom style="thin">
          <color rgb="FF000000"/>
        </bottom>
      </border>
    </dxf>
    <dxf>
      <font>
        <b/>
        <i val="0"/>
        <strike val="0"/>
        <condense val="0"/>
        <extend val="0"/>
        <outline val="0"/>
        <shadow val="0"/>
        <u val="none"/>
        <vertAlign val="baseline"/>
        <sz val="11"/>
        <color theme="1"/>
        <name val="Calibri"/>
        <family val="2"/>
        <scheme val="minor"/>
      </font>
      <fill>
        <patternFill patternType="none">
          <fgColor indexed="64"/>
          <bgColor auto="1"/>
        </patternFill>
      </fill>
      <border diagonalUp="0" diagonalDown="0" outline="0">
        <left style="thin">
          <color indexed="64"/>
        </left>
        <right style="thin">
          <color indexed="64"/>
        </right>
        <top/>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FF0000"/>
        <name val="Calibri"/>
        <family val="2"/>
        <scheme val="minor"/>
      </font>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indexed="65"/>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top style="thin">
          <color rgb="FF000000"/>
        </top>
      </border>
    </dxf>
    <dxf>
      <border outline="0">
        <left style="thin">
          <color rgb="FF000000"/>
        </left>
        <right style="thin">
          <color rgb="FF000000"/>
        </right>
        <top style="thin">
          <color auto="1"/>
        </top>
        <bottom style="thin">
          <color auto="1"/>
        </bottom>
      </border>
    </dxf>
    <dxf>
      <fill>
        <patternFill patternType="none">
          <fgColor rgb="FF000000"/>
          <bgColor auto="1"/>
        </patternFill>
      </fill>
      <alignment horizontal="general" vertical="top" textRotation="0" wrapText="1" indent="0" justifyLastLine="0" shrinkToFit="0" readingOrder="0"/>
    </dxf>
    <dxf>
      <border outline="0">
        <bottom style="thin">
          <color rgb="FF000000"/>
        </bottom>
      </border>
    </dxf>
    <dxf>
      <font>
        <b/>
        <i val="0"/>
        <strike val="0"/>
        <condense val="0"/>
        <extend val="0"/>
        <outline val="0"/>
        <shadow val="0"/>
        <u val="none"/>
        <vertAlign val="baseline"/>
        <sz val="11"/>
        <color theme="1"/>
        <name val="Calibri"/>
        <family val="2"/>
        <scheme val="minor"/>
      </font>
      <fill>
        <patternFill patternType="none">
          <fgColor indexed="64"/>
          <bgColor auto="1"/>
        </patternFill>
      </fill>
      <border diagonalUp="0" diagonalDown="0" outline="0">
        <left style="thin">
          <color indexed="64"/>
        </left>
        <right style="thin">
          <color indexed="64"/>
        </right>
        <top/>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FF0000"/>
        <name val="Calibri"/>
        <family val="2"/>
        <scheme val="minor"/>
      </font>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indexed="65"/>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top style="thin">
          <color rgb="FF000000"/>
        </top>
      </border>
    </dxf>
    <dxf>
      <border outline="0">
        <left style="thin">
          <color rgb="FF000000"/>
        </left>
        <right style="thin">
          <color rgb="FF000000"/>
        </right>
        <top style="thin">
          <color auto="1"/>
        </top>
        <bottom style="thin">
          <color auto="1"/>
        </bottom>
      </border>
    </dxf>
    <dxf>
      <fill>
        <patternFill patternType="none">
          <fgColor rgb="FF000000"/>
          <bgColor auto="1"/>
        </patternFill>
      </fill>
      <alignment horizontal="general" vertical="top" textRotation="0" wrapText="1" indent="0" justifyLastLine="0" shrinkToFit="0" readingOrder="0"/>
    </dxf>
    <dxf>
      <border outline="0">
        <bottom style="thin">
          <color rgb="FF000000"/>
        </bottom>
      </border>
    </dxf>
    <dxf>
      <font>
        <b/>
        <i val="0"/>
        <strike val="0"/>
        <condense val="0"/>
        <extend val="0"/>
        <outline val="0"/>
        <shadow val="0"/>
        <u val="none"/>
        <vertAlign val="baseline"/>
        <sz val="11"/>
        <color theme="1"/>
        <name val="Calibri"/>
        <family val="2"/>
        <scheme val="minor"/>
      </font>
      <fill>
        <patternFill patternType="none">
          <fgColor indexed="64"/>
          <bgColor auto="1"/>
        </patternFill>
      </fill>
      <border diagonalUp="0" diagonalDown="0" outline="0">
        <left style="thin">
          <color indexed="64"/>
        </left>
        <right style="thin">
          <color indexed="64"/>
        </right>
        <top/>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FF0000"/>
        <name val="Calibri"/>
        <family val="2"/>
        <scheme val="minor"/>
      </font>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indexed="65"/>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top style="thin">
          <color rgb="FF000000"/>
        </top>
      </border>
    </dxf>
    <dxf>
      <border outline="0">
        <left style="thin">
          <color rgb="FF000000"/>
        </left>
        <right style="thin">
          <color rgb="FF000000"/>
        </right>
        <top style="thin">
          <color auto="1"/>
        </top>
        <bottom style="thin">
          <color auto="1"/>
        </bottom>
      </border>
    </dxf>
    <dxf>
      <fill>
        <patternFill patternType="none">
          <fgColor rgb="FF000000"/>
          <bgColor auto="1"/>
        </patternFill>
      </fill>
      <alignment horizontal="general" vertical="top" textRotation="0" wrapText="1" indent="0" justifyLastLine="0" shrinkToFit="0" readingOrder="0"/>
    </dxf>
    <dxf>
      <border outline="0">
        <bottom style="thin">
          <color rgb="FF000000"/>
        </bottom>
      </border>
    </dxf>
    <dxf>
      <font>
        <b/>
        <i val="0"/>
        <strike val="0"/>
        <condense val="0"/>
        <extend val="0"/>
        <outline val="0"/>
        <shadow val="0"/>
        <u val="none"/>
        <vertAlign val="baseline"/>
        <sz val="11"/>
        <color theme="1"/>
        <name val="Calibri"/>
        <family val="2"/>
        <scheme val="minor"/>
      </font>
      <fill>
        <patternFill patternType="none">
          <fgColor indexed="64"/>
          <bgColor auto="1"/>
        </patternFill>
      </fill>
      <border diagonalUp="0" diagonalDown="0" outline="0">
        <left style="thin">
          <color indexed="64"/>
        </left>
        <right style="thin">
          <color indexed="64"/>
        </right>
        <top/>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FF0000"/>
        <name val="Calibri"/>
        <family val="2"/>
        <scheme val="minor"/>
      </font>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indexed="65"/>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top style="thin">
          <color rgb="FF000000"/>
        </top>
      </border>
    </dxf>
    <dxf>
      <border outline="0">
        <left style="thin">
          <color rgb="FF000000"/>
        </left>
        <right style="thin">
          <color rgb="FF000000"/>
        </right>
        <top style="thin">
          <color auto="1"/>
        </top>
        <bottom style="thin">
          <color auto="1"/>
        </bottom>
      </border>
    </dxf>
    <dxf>
      <fill>
        <patternFill patternType="none">
          <fgColor rgb="FF000000"/>
          <bgColor auto="1"/>
        </patternFill>
      </fill>
      <alignment horizontal="general" vertical="top" textRotation="0" wrapText="1" indent="0" justifyLastLine="0" shrinkToFit="0" readingOrder="0"/>
    </dxf>
    <dxf>
      <border outline="0">
        <bottom style="thin">
          <color rgb="FF000000"/>
        </bottom>
      </border>
    </dxf>
    <dxf>
      <font>
        <b/>
        <i val="0"/>
        <strike val="0"/>
        <condense val="0"/>
        <extend val="0"/>
        <outline val="0"/>
        <shadow val="0"/>
        <u val="none"/>
        <vertAlign val="baseline"/>
        <sz val="11"/>
        <color theme="1"/>
        <name val="Calibri"/>
        <family val="2"/>
        <scheme val="minor"/>
      </font>
      <fill>
        <patternFill patternType="none">
          <fgColor indexed="64"/>
          <bgColor auto="1"/>
        </patternFill>
      </fill>
      <border diagonalUp="0" diagonalDown="0" outline="0">
        <left style="thin">
          <color indexed="64"/>
        </left>
        <right style="thin">
          <color indexed="64"/>
        </right>
        <top/>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FF0000"/>
        <name val="Calibri"/>
        <family val="2"/>
        <scheme val="minor"/>
      </font>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indexed="65"/>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top style="thin">
          <color rgb="FF000000"/>
        </top>
      </border>
    </dxf>
    <dxf>
      <border outline="0">
        <left style="thin">
          <color rgb="FF000000"/>
        </left>
        <right style="thin">
          <color rgb="FF000000"/>
        </right>
        <top style="thin">
          <color auto="1"/>
        </top>
        <bottom style="thin">
          <color auto="1"/>
        </bottom>
      </border>
    </dxf>
    <dxf>
      <fill>
        <patternFill patternType="none">
          <fgColor rgb="FF000000"/>
          <bgColor auto="1"/>
        </patternFill>
      </fill>
      <alignment horizontal="general" vertical="top" textRotation="0" wrapText="1" indent="0" justifyLastLine="0" shrinkToFit="0" readingOrder="0"/>
    </dxf>
    <dxf>
      <border outline="0">
        <bottom style="thin">
          <color rgb="FF000000"/>
        </bottom>
      </border>
    </dxf>
    <dxf>
      <font>
        <b/>
        <i val="0"/>
        <strike val="0"/>
        <condense val="0"/>
        <extend val="0"/>
        <outline val="0"/>
        <shadow val="0"/>
        <u val="none"/>
        <vertAlign val="baseline"/>
        <sz val="11"/>
        <color theme="1"/>
        <name val="Calibri"/>
        <family val="2"/>
        <scheme val="minor"/>
      </font>
      <fill>
        <patternFill patternType="none">
          <fgColor indexed="64"/>
          <bgColor auto="1"/>
        </patternFill>
      </fill>
      <border diagonalUp="0" diagonalDown="0" outline="0">
        <left style="thin">
          <color indexed="64"/>
        </left>
        <right style="thin">
          <color indexed="64"/>
        </right>
        <top/>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FF0000"/>
        <name val="Calibri"/>
        <family val="2"/>
        <scheme val="minor"/>
      </font>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indexed="65"/>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top style="thin">
          <color rgb="FF000000"/>
        </top>
      </border>
    </dxf>
    <dxf>
      <border outline="0">
        <left style="thin">
          <color rgb="FF000000"/>
        </left>
        <right style="thin">
          <color rgb="FF000000"/>
        </right>
        <top style="thin">
          <color auto="1"/>
        </top>
        <bottom style="thin">
          <color auto="1"/>
        </bottom>
      </border>
    </dxf>
    <dxf>
      <fill>
        <patternFill patternType="none">
          <fgColor rgb="FF000000"/>
          <bgColor auto="1"/>
        </patternFill>
      </fill>
      <alignment horizontal="general" vertical="top" textRotation="0" wrapText="1" indent="0" justifyLastLine="0" shrinkToFit="0" readingOrder="0"/>
    </dxf>
    <dxf>
      <border outline="0">
        <bottom style="thin">
          <color rgb="FF000000"/>
        </bottom>
      </border>
    </dxf>
    <dxf>
      <font>
        <b/>
        <i val="0"/>
        <strike val="0"/>
        <condense val="0"/>
        <extend val="0"/>
        <outline val="0"/>
        <shadow val="0"/>
        <u val="none"/>
        <vertAlign val="baseline"/>
        <sz val="11"/>
        <color theme="1"/>
        <name val="Calibri"/>
        <family val="2"/>
        <scheme val="minor"/>
      </font>
      <fill>
        <patternFill patternType="none">
          <fgColor indexed="64"/>
          <bgColor auto="1"/>
        </patternFill>
      </fill>
      <border diagonalUp="0" diagonalDown="0" outline="0">
        <left style="thin">
          <color indexed="64"/>
        </left>
        <right style="thin">
          <color indexed="64"/>
        </right>
        <top/>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FF0000"/>
        <name val="Calibri"/>
        <family val="2"/>
        <scheme val="minor"/>
      </font>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indexed="65"/>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top style="thin">
          <color rgb="FF000000"/>
        </top>
      </border>
    </dxf>
    <dxf>
      <border outline="0">
        <left style="thin">
          <color rgb="FF000000"/>
        </left>
        <right style="thin">
          <color rgb="FF000000"/>
        </right>
        <top style="thin">
          <color auto="1"/>
        </top>
        <bottom style="thin">
          <color auto="1"/>
        </bottom>
      </border>
    </dxf>
    <dxf>
      <fill>
        <patternFill patternType="none">
          <fgColor rgb="FF000000"/>
          <bgColor auto="1"/>
        </patternFill>
      </fill>
      <alignment horizontal="general" vertical="top" textRotation="0" wrapText="1" indent="0" justifyLastLine="0" shrinkToFit="0" readingOrder="0"/>
    </dxf>
    <dxf>
      <border outline="0">
        <bottom style="thin">
          <color rgb="FF000000"/>
        </bottom>
      </border>
    </dxf>
    <dxf>
      <font>
        <b/>
        <i val="0"/>
        <strike val="0"/>
        <condense val="0"/>
        <extend val="0"/>
        <outline val="0"/>
        <shadow val="0"/>
        <u val="none"/>
        <vertAlign val="baseline"/>
        <sz val="11"/>
        <color theme="1"/>
        <name val="Calibri"/>
        <family val="2"/>
        <scheme val="minor"/>
      </font>
      <fill>
        <patternFill patternType="none">
          <fgColor indexed="64"/>
          <bgColor auto="1"/>
        </patternFill>
      </fill>
      <border diagonalUp="0" diagonalDown="0" outline="0">
        <left style="thin">
          <color indexed="64"/>
        </left>
        <right style="thin">
          <color indexed="64"/>
        </right>
        <top/>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numFmt numFmtId="0" formatCode="Genera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FF0000"/>
        <name val="Calibri"/>
        <family val="2"/>
        <scheme val="minor"/>
      </font>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indexed="65"/>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right style="thin">
          <color indexed="64"/>
        </right>
        <top style="thin">
          <color indexed="64"/>
        </top>
        <bottom/>
      </border>
    </dxf>
    <dxf>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top style="thin">
          <color rgb="FF000000"/>
        </top>
      </border>
    </dxf>
    <dxf>
      <border outline="0">
        <left style="thin">
          <color rgb="FF000000"/>
        </left>
        <right style="thin">
          <color rgb="FF000000"/>
        </right>
        <top style="thin">
          <color auto="1"/>
        </top>
        <bottom style="thin">
          <color auto="1"/>
        </bottom>
      </border>
    </dxf>
    <dxf>
      <border outline="0">
        <bottom style="thin">
          <color rgb="FF000000"/>
        </bottom>
      </border>
    </dxf>
    <dxf>
      <font>
        <b/>
        <i val="0"/>
        <strike val="0"/>
        <condense val="0"/>
        <extend val="0"/>
        <outline val="0"/>
        <shadow val="0"/>
        <u val="none"/>
        <vertAlign val="baseline"/>
        <sz val="11"/>
        <color theme="1"/>
        <name val="Calibri"/>
        <family val="2"/>
        <scheme val="minor"/>
      </font>
      <fill>
        <patternFill patternType="none">
          <fgColor indexed="64"/>
          <bgColor auto="1"/>
        </patternFill>
      </fill>
      <border diagonalUp="0" diagonalDown="0" outline="0">
        <left style="thin">
          <color indexed="64"/>
        </left>
        <right style="thin">
          <color indexed="64"/>
        </right>
        <top/>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numFmt numFmtId="0" formatCode="General"/>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FF0000"/>
        <name val="Calibri"/>
        <family val="2"/>
        <scheme val="minor"/>
      </font>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indexed="65"/>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top style="thin">
          <color rgb="FF000000"/>
        </top>
      </border>
    </dxf>
    <dxf>
      <border outline="0">
        <left style="thin">
          <color rgb="FF000000"/>
        </left>
        <right style="thin">
          <color rgb="FF000000"/>
        </right>
        <top style="thin">
          <color auto="1"/>
        </top>
        <bottom style="thin">
          <color auto="1"/>
        </bottom>
      </border>
    </dxf>
    <dxf>
      <border outline="0">
        <bottom style="thin">
          <color rgb="FF000000"/>
        </bottom>
      </border>
    </dxf>
    <dxf>
      <font>
        <b/>
        <i val="0"/>
        <strike val="0"/>
        <condense val="0"/>
        <extend val="0"/>
        <outline val="0"/>
        <shadow val="0"/>
        <u val="none"/>
        <vertAlign val="baseline"/>
        <sz val="11"/>
        <color theme="1"/>
        <name val="Calibri"/>
        <family val="2"/>
        <scheme val="minor"/>
      </font>
      <fill>
        <patternFill patternType="none">
          <fgColor indexed="64"/>
          <bgColor auto="1"/>
        </patternFill>
      </fill>
      <border diagonalUp="0" diagonalDown="0" outline="0">
        <left style="thin">
          <color indexed="64"/>
        </left>
        <right style="thin">
          <color indexed="64"/>
        </right>
        <top/>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numFmt numFmtId="0" formatCode="General"/>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FF0000"/>
        <name val="Calibri"/>
        <family val="2"/>
        <scheme val="minor"/>
      </font>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indexed="65"/>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top style="thin">
          <color rgb="FF000000"/>
        </top>
      </border>
    </dxf>
    <dxf>
      <border outline="0">
        <left style="thin">
          <color rgb="FF000000"/>
        </left>
        <right style="thin">
          <color rgb="FF000000"/>
        </right>
        <top style="thin">
          <color auto="1"/>
        </top>
        <bottom style="thin">
          <color auto="1"/>
        </bottom>
      </border>
    </dxf>
    <dxf>
      <border outline="0">
        <bottom style="thin">
          <color rgb="FF000000"/>
        </bottom>
      </border>
    </dxf>
    <dxf>
      <font>
        <b/>
        <i val="0"/>
        <strike val="0"/>
        <condense val="0"/>
        <extend val="0"/>
        <outline val="0"/>
        <shadow val="0"/>
        <u val="none"/>
        <vertAlign val="baseline"/>
        <sz val="11"/>
        <color theme="1"/>
        <name val="Calibri"/>
        <family val="2"/>
        <scheme val="minor"/>
      </font>
      <fill>
        <patternFill patternType="none">
          <fgColor indexed="64"/>
          <bgColor auto="1"/>
        </patternFill>
      </fill>
      <border diagonalUp="0" diagonalDown="0" outline="0">
        <left style="thin">
          <color indexed="64"/>
        </left>
        <right style="thin">
          <color indexed="64"/>
        </right>
        <top/>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FF0000"/>
        <name val="Calibri"/>
        <family val="2"/>
        <scheme val="minor"/>
      </font>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indexed="65"/>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top style="thin">
          <color rgb="FF000000"/>
        </top>
      </border>
    </dxf>
    <dxf>
      <border outline="0">
        <left style="thin">
          <color rgb="FF000000"/>
        </left>
        <right style="thin">
          <color rgb="FF000000"/>
        </right>
        <top style="thin">
          <color auto="1"/>
        </top>
        <bottom style="thin">
          <color auto="1"/>
        </bottom>
      </border>
    </dxf>
    <dxf>
      <fill>
        <patternFill patternType="none">
          <fgColor rgb="FF000000"/>
          <bgColor auto="1"/>
        </patternFill>
      </fill>
      <alignment horizontal="general" vertical="top" textRotation="0" wrapText="1" indent="0" justifyLastLine="0" shrinkToFit="0" readingOrder="0"/>
    </dxf>
    <dxf>
      <border outline="0">
        <bottom style="thin">
          <color rgb="FF000000"/>
        </bottom>
      </border>
    </dxf>
    <dxf>
      <border diagonalUp="0" diagonalDown="0">
        <left style="thin">
          <color indexed="64"/>
        </left>
        <right style="thin">
          <color indexed="64"/>
        </right>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ill>
        <patternFill patternType="none">
          <fgColor indexed="64"/>
          <bgColor auto="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indexed="65"/>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top style="thin">
          <color rgb="FF000000"/>
        </top>
      </border>
    </dxf>
    <dxf>
      <border outline="0">
        <left style="thin">
          <color rgb="FF000000"/>
        </left>
        <right style="thin">
          <color rgb="FF000000"/>
        </right>
        <top style="thin">
          <color auto="1"/>
        </top>
        <bottom style="thin">
          <color auto="1"/>
        </bottom>
      </border>
    </dxf>
    <dxf>
      <fill>
        <patternFill patternType="none">
          <fgColor rgb="FF000000"/>
          <bgColor auto="1"/>
        </patternFill>
      </fill>
      <alignment horizontal="general" vertical="top" textRotation="0" wrapText="1" indent="0" justifyLastLine="0" shrinkToFit="0" readingOrder="0"/>
    </dxf>
    <dxf>
      <border outline="0">
        <bottom style="thin">
          <color rgb="FF000000"/>
        </bottom>
      </border>
    </dxf>
    <dxf>
      <border diagonalUp="0" diagonalDown="0">
        <left style="thin">
          <color indexed="64"/>
        </left>
        <right style="thin">
          <color indexed="64"/>
        </right>
        <top/>
        <bottom/>
      </border>
    </dxf>
    <dxf>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FF0000"/>
        <name val="Calibri"/>
        <family val="2"/>
        <scheme val="minor"/>
      </font>
      <border diagonalUp="0" diagonalDown="0" outline="0">
        <left style="thin">
          <color indexed="64"/>
        </left>
        <right style="thin">
          <color indexed="64"/>
        </right>
        <top style="thin">
          <color indexed="64"/>
        </top>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right style="thin">
          <color indexed="64"/>
        </right>
        <top style="thin">
          <color indexed="64"/>
        </top>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right style="thin">
          <color indexed="64"/>
        </right>
        <top style="thin">
          <color indexed="64"/>
        </top>
        <bottom/>
      </border>
    </dxf>
    <dxf>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top style="thin">
          <color rgb="FF000000"/>
        </top>
      </border>
    </dxf>
    <dxf>
      <border outline="0">
        <left style="thin">
          <color rgb="FF000000"/>
        </left>
        <right style="thin">
          <color rgb="FF000000"/>
        </right>
        <top style="thin">
          <color auto="1"/>
        </top>
        <bottom style="thin">
          <color auto="1"/>
        </bottom>
      </border>
    </dxf>
    <dxf>
      <alignment horizontal="general" vertical="top" textRotation="0" wrapText="1" indent="0" justifyLastLine="0" shrinkToFit="0" readingOrder="0"/>
    </dxf>
    <dxf>
      <border outline="0">
        <bottom style="thin">
          <color rgb="FF000000"/>
        </bottom>
      </border>
    </dxf>
    <dxf>
      <numFmt numFmtId="0" formatCode="General"/>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FF0000"/>
        <name val="Calibri"/>
        <family val="2"/>
        <scheme val="minor"/>
      </font>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numFmt numFmtId="0" formatCode="General"/>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indexed="65"/>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top style="thin">
          <color rgb="FF000000"/>
        </top>
      </border>
    </dxf>
    <dxf>
      <border outline="0">
        <left style="thin">
          <color rgb="FF000000"/>
        </left>
        <right style="thin">
          <color rgb="FF000000"/>
        </right>
        <top style="thin">
          <color auto="1"/>
        </top>
        <bottom style="thin">
          <color auto="1"/>
        </bottom>
      </border>
    </dxf>
    <dxf>
      <border outline="0">
        <bottom style="thin">
          <color rgb="FF000000"/>
        </bottom>
      </border>
    </dxf>
    <dxf>
      <font>
        <b/>
        <i val="0"/>
        <strike val="0"/>
        <condense val="0"/>
        <extend val="0"/>
        <outline val="0"/>
        <shadow val="0"/>
        <u val="none"/>
        <vertAlign val="baseline"/>
        <sz val="11"/>
        <color theme="1"/>
        <name val="Calibri"/>
        <family val="2"/>
        <scheme val="minor"/>
      </font>
      <fill>
        <patternFill patternType="none">
          <fgColor indexed="64"/>
          <bgColor auto="1"/>
        </patternFill>
      </fill>
      <border diagonalUp="0" diagonalDown="0" outline="0">
        <left style="thin">
          <color indexed="64"/>
        </left>
        <right style="thin">
          <color indexed="64"/>
        </right>
        <top/>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FF0000"/>
        <name val="Calibri"/>
        <family val="2"/>
        <scheme val="minor"/>
      </font>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indexed="65"/>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top style="thin">
          <color rgb="FF000000"/>
        </top>
      </border>
    </dxf>
    <dxf>
      <border outline="0">
        <left style="thin">
          <color rgb="FF000000"/>
        </left>
        <right style="thin">
          <color rgb="FF000000"/>
        </right>
        <top style="thin">
          <color auto="1"/>
        </top>
        <bottom style="thin">
          <color auto="1"/>
        </bottom>
      </border>
    </dxf>
    <dxf>
      <fill>
        <patternFill patternType="none">
          <fgColor rgb="FF000000"/>
          <bgColor auto="1"/>
        </patternFill>
      </fill>
      <alignment horizontal="general" vertical="top" textRotation="0" wrapText="1" indent="0" justifyLastLine="0" shrinkToFit="0" readingOrder="0"/>
    </dxf>
    <dxf>
      <border outline="0">
        <bottom style="thin">
          <color rgb="FF000000"/>
        </bottom>
      </border>
    </dxf>
    <dxf>
      <font>
        <b/>
        <i val="0"/>
        <strike val="0"/>
        <condense val="0"/>
        <extend val="0"/>
        <outline val="0"/>
        <shadow val="0"/>
        <u val="none"/>
        <vertAlign val="baseline"/>
        <sz val="11"/>
        <color theme="1"/>
        <name val="Calibri"/>
        <family val="2"/>
        <scheme val="minor"/>
      </font>
      <fill>
        <patternFill patternType="none">
          <fgColor indexed="64"/>
          <bgColor auto="1"/>
        </patternFill>
      </fill>
      <border diagonalUp="0" diagonalDown="0" outline="0">
        <left style="thin">
          <color indexed="64"/>
        </left>
        <right style="thin">
          <color indexed="64"/>
        </right>
        <top/>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FF0000"/>
        <name val="Calibri"/>
        <family val="2"/>
        <scheme val="minor"/>
      </font>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indexed="65"/>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top style="thin">
          <color rgb="FF000000"/>
        </top>
      </border>
    </dxf>
    <dxf>
      <border outline="0">
        <left style="thin">
          <color rgb="FF000000"/>
        </left>
        <right style="thin">
          <color rgb="FF000000"/>
        </right>
        <top style="thin">
          <color auto="1"/>
        </top>
        <bottom style="thin">
          <color auto="1"/>
        </bottom>
      </border>
    </dxf>
    <dxf>
      <fill>
        <patternFill patternType="none">
          <fgColor rgb="FF000000"/>
          <bgColor auto="1"/>
        </patternFill>
      </fill>
      <alignment horizontal="general" vertical="top" textRotation="0" wrapText="1" indent="0" justifyLastLine="0" shrinkToFit="0" readingOrder="0"/>
    </dxf>
    <dxf>
      <border outline="0">
        <bottom style="thin">
          <color rgb="FF000000"/>
        </bottom>
      </border>
    </dxf>
    <dxf>
      <font>
        <b/>
        <i val="0"/>
        <strike val="0"/>
        <condense val="0"/>
        <extend val="0"/>
        <outline val="0"/>
        <shadow val="0"/>
        <u val="none"/>
        <vertAlign val="baseline"/>
        <sz val="11"/>
        <color theme="1"/>
        <name val="Calibri"/>
        <family val="2"/>
        <scheme val="minor"/>
      </font>
      <fill>
        <patternFill patternType="none">
          <fgColor indexed="64"/>
          <bgColor auto="1"/>
        </patternFill>
      </fill>
      <border diagonalUp="0" diagonalDown="0" outline="0">
        <left style="thin">
          <color indexed="64"/>
        </left>
        <right style="thin">
          <color indexed="64"/>
        </right>
        <top/>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FF0000"/>
        <name val="Calibri"/>
        <family val="2"/>
        <scheme val="minor"/>
      </font>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indexed="65"/>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top style="thin">
          <color rgb="FF000000"/>
        </top>
      </border>
    </dxf>
    <dxf>
      <border outline="0">
        <left style="thin">
          <color rgb="FF000000"/>
        </left>
        <right style="thin">
          <color rgb="FF000000"/>
        </right>
        <top style="thin">
          <color auto="1"/>
        </top>
        <bottom style="thin">
          <color auto="1"/>
        </bottom>
      </border>
    </dxf>
    <dxf>
      <fill>
        <patternFill patternType="none">
          <fgColor rgb="FF000000"/>
          <bgColor auto="1"/>
        </patternFill>
      </fill>
      <alignment horizontal="general" vertical="top" textRotation="0" wrapText="1" indent="0" justifyLastLine="0" shrinkToFit="0" readingOrder="0"/>
    </dxf>
    <dxf>
      <border outline="0">
        <bottom style="thin">
          <color rgb="FF000000"/>
        </bottom>
      </border>
    </dxf>
    <dxf>
      <font>
        <b/>
        <i val="0"/>
        <strike val="0"/>
        <condense val="0"/>
        <extend val="0"/>
        <outline val="0"/>
        <shadow val="0"/>
        <u val="none"/>
        <vertAlign val="baseline"/>
        <sz val="11"/>
        <color theme="1"/>
        <name val="Calibri"/>
        <family val="2"/>
        <scheme val="minor"/>
      </font>
      <fill>
        <patternFill patternType="none">
          <fgColor indexed="64"/>
          <bgColor auto="1"/>
        </patternFill>
      </fill>
      <border diagonalUp="0" diagonalDown="0" outline="0">
        <left style="thin">
          <color indexed="64"/>
        </left>
        <right style="thin">
          <color indexed="64"/>
        </right>
        <top/>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FF0000"/>
        <name val="Calibri"/>
        <family val="2"/>
        <scheme val="minor"/>
      </font>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indexed="65"/>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top style="thin">
          <color rgb="FF000000"/>
        </top>
      </border>
    </dxf>
    <dxf>
      <border outline="0">
        <left style="thin">
          <color rgb="FF000000"/>
        </left>
        <right style="thin">
          <color rgb="FF000000"/>
        </right>
        <top style="thin">
          <color auto="1"/>
        </top>
        <bottom style="thin">
          <color auto="1"/>
        </bottom>
      </border>
    </dxf>
    <dxf>
      <fill>
        <patternFill patternType="none">
          <fgColor rgb="FF000000"/>
          <bgColor auto="1"/>
        </patternFill>
      </fill>
      <alignment horizontal="general" vertical="top" textRotation="0" wrapText="1" indent="0" justifyLastLine="0" shrinkToFit="0" readingOrder="0"/>
    </dxf>
    <dxf>
      <border outline="0">
        <bottom style="thin">
          <color rgb="FF000000"/>
        </bottom>
      </border>
    </dxf>
    <dxf>
      <font>
        <b/>
        <i val="0"/>
        <strike val="0"/>
        <condense val="0"/>
        <extend val="0"/>
        <outline val="0"/>
        <shadow val="0"/>
        <u val="none"/>
        <vertAlign val="baseline"/>
        <sz val="11"/>
        <color theme="1"/>
        <name val="Calibri"/>
        <family val="2"/>
        <scheme val="minor"/>
      </font>
      <fill>
        <patternFill patternType="none">
          <fgColor indexed="64"/>
          <bgColor auto="1"/>
        </patternFill>
      </fill>
      <border diagonalUp="0" diagonalDown="0" outline="0">
        <left style="thin">
          <color indexed="64"/>
        </left>
        <right style="thin">
          <color indexed="64"/>
        </right>
        <top/>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FF0000"/>
        <name val="Calibri"/>
        <family val="2"/>
        <scheme val="minor"/>
      </font>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indexed="65"/>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top style="thin">
          <color rgb="FF000000"/>
        </top>
      </border>
    </dxf>
    <dxf>
      <border outline="0">
        <left style="thin">
          <color rgb="FF000000"/>
        </left>
        <right style="thin">
          <color rgb="FF000000"/>
        </right>
        <top style="thin">
          <color auto="1"/>
        </top>
        <bottom style="thin">
          <color auto="1"/>
        </bottom>
      </border>
    </dxf>
    <dxf>
      <fill>
        <patternFill patternType="none">
          <fgColor rgb="FF000000"/>
          <bgColor auto="1"/>
        </patternFill>
      </fill>
      <alignment horizontal="general" vertical="top" textRotation="0" wrapText="1" indent="0" justifyLastLine="0" shrinkToFit="0" readingOrder="0"/>
    </dxf>
    <dxf>
      <border outline="0">
        <bottom style="thin">
          <color rgb="FF000000"/>
        </bottom>
      </border>
    </dxf>
    <dxf>
      <font>
        <b/>
        <i val="0"/>
        <strike val="0"/>
        <condense val="0"/>
        <extend val="0"/>
        <outline val="0"/>
        <shadow val="0"/>
        <u val="none"/>
        <vertAlign val="baseline"/>
        <sz val="11"/>
        <color theme="1"/>
        <name val="Calibri"/>
        <family val="2"/>
        <scheme val="minor"/>
      </font>
      <fill>
        <patternFill patternType="none">
          <fgColor indexed="64"/>
          <bgColor auto="1"/>
        </patternFill>
      </fill>
      <border diagonalUp="0" diagonalDown="0" outline="0">
        <left style="thin">
          <color indexed="64"/>
        </left>
        <right style="thin">
          <color indexed="64"/>
        </right>
        <top/>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FF0000"/>
        <name val="Calibri"/>
        <family val="2"/>
        <scheme val="minor"/>
      </font>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indexed="65"/>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top style="thin">
          <color rgb="FF000000"/>
        </top>
      </border>
    </dxf>
    <dxf>
      <border outline="0">
        <left style="thin">
          <color rgb="FF000000"/>
        </left>
        <right style="thin">
          <color rgb="FF000000"/>
        </right>
        <top style="thin">
          <color auto="1"/>
        </top>
        <bottom style="thin">
          <color auto="1"/>
        </bottom>
      </border>
    </dxf>
    <dxf>
      <fill>
        <patternFill patternType="none">
          <fgColor rgb="FF000000"/>
          <bgColor auto="1"/>
        </patternFill>
      </fill>
      <alignment horizontal="general" vertical="top" textRotation="0" wrapText="1" indent="0" justifyLastLine="0" shrinkToFit="0" readingOrder="0"/>
    </dxf>
    <dxf>
      <border outline="0">
        <bottom style="thin">
          <color rgb="FF000000"/>
        </bottom>
      </border>
    </dxf>
    <dxf>
      <font>
        <b/>
        <i val="0"/>
        <strike val="0"/>
        <condense val="0"/>
        <extend val="0"/>
        <outline val="0"/>
        <shadow val="0"/>
        <u val="none"/>
        <vertAlign val="baseline"/>
        <sz val="11"/>
        <color theme="1"/>
        <name val="Calibri"/>
        <family val="2"/>
        <scheme val="minor"/>
      </font>
      <fill>
        <patternFill patternType="none">
          <fgColor indexed="64"/>
          <bgColor auto="1"/>
        </patternFill>
      </fill>
      <border diagonalUp="0" diagonalDown="0" outline="0">
        <left style="thin">
          <color indexed="64"/>
        </left>
        <right style="thin">
          <color indexed="64"/>
        </right>
        <top/>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FF0000"/>
        <name val="Calibri"/>
        <family val="2"/>
        <scheme val="minor"/>
      </font>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indexed="65"/>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top style="thin">
          <color rgb="FF000000"/>
        </top>
      </border>
    </dxf>
    <dxf>
      <border outline="0">
        <left style="thin">
          <color rgb="FF000000"/>
        </left>
        <right style="thin">
          <color rgb="FF000000"/>
        </right>
        <top style="thin">
          <color auto="1"/>
        </top>
        <bottom style="thin">
          <color auto="1"/>
        </bottom>
      </border>
    </dxf>
    <dxf>
      <fill>
        <patternFill patternType="none">
          <fgColor rgb="FF000000"/>
          <bgColor auto="1"/>
        </patternFill>
      </fill>
      <alignment horizontal="general" vertical="top" textRotation="0" wrapText="1" indent="0" justifyLastLine="0" shrinkToFit="0" readingOrder="0"/>
    </dxf>
    <dxf>
      <border outline="0">
        <bottom style="thin">
          <color rgb="FF000000"/>
        </bottom>
      </border>
    </dxf>
    <dxf>
      <font>
        <b/>
        <i val="0"/>
        <strike val="0"/>
        <condense val="0"/>
        <extend val="0"/>
        <outline val="0"/>
        <shadow val="0"/>
        <u val="none"/>
        <vertAlign val="baseline"/>
        <sz val="11"/>
        <color theme="1"/>
        <name val="Calibri"/>
        <family val="2"/>
        <scheme val="minor"/>
      </font>
      <fill>
        <patternFill patternType="none">
          <fgColor indexed="64"/>
          <bgColor auto="1"/>
        </patternFill>
      </fill>
      <border diagonalUp="0" diagonalDown="0" outline="0">
        <left style="thin">
          <color indexed="64"/>
        </left>
        <right style="thin">
          <color indexed="64"/>
        </right>
        <top/>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FF0000"/>
        <name val="Calibri"/>
        <family val="2"/>
        <scheme val="minor"/>
      </font>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indexed="65"/>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top style="thin">
          <color rgb="FF000000"/>
        </top>
      </border>
    </dxf>
    <dxf>
      <border outline="0">
        <left style="thin">
          <color rgb="FF000000"/>
        </left>
        <right style="thin">
          <color rgb="FF000000"/>
        </right>
        <top style="thin">
          <color auto="1"/>
        </top>
        <bottom style="thin">
          <color auto="1"/>
        </bottom>
      </border>
    </dxf>
    <dxf>
      <fill>
        <patternFill patternType="none">
          <fgColor rgb="FF000000"/>
          <bgColor auto="1"/>
        </patternFill>
      </fill>
      <alignment horizontal="general" vertical="top" textRotation="0" wrapText="1" indent="0" justifyLastLine="0" shrinkToFit="0" readingOrder="0"/>
    </dxf>
    <dxf>
      <border outline="0">
        <bottom style="thin">
          <color rgb="FF000000"/>
        </bottom>
      </border>
    </dxf>
    <dxf>
      <font>
        <b/>
        <i val="0"/>
        <strike val="0"/>
        <condense val="0"/>
        <extend val="0"/>
        <outline val="0"/>
        <shadow val="0"/>
        <u val="none"/>
        <vertAlign val="baseline"/>
        <sz val="11"/>
        <color theme="1"/>
        <name val="Calibri"/>
        <family val="2"/>
        <scheme val="minor"/>
      </font>
      <fill>
        <patternFill patternType="none">
          <fgColor indexed="64"/>
          <bgColor auto="1"/>
        </patternFill>
      </fill>
      <border diagonalUp="0" diagonalDown="0" outline="0">
        <left style="thin">
          <color indexed="64"/>
        </left>
        <right style="thin">
          <color indexed="64"/>
        </right>
        <top/>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FF0000"/>
        <name val="Calibri"/>
        <family val="2"/>
        <scheme val="minor"/>
      </font>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indexed="65"/>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top style="thin">
          <color rgb="FF000000"/>
        </top>
      </border>
    </dxf>
    <dxf>
      <border outline="0">
        <left style="thin">
          <color rgb="FF000000"/>
        </left>
        <right style="thin">
          <color rgb="FF000000"/>
        </right>
        <top style="thin">
          <color auto="1"/>
        </top>
        <bottom style="thin">
          <color auto="1"/>
        </bottom>
      </border>
    </dxf>
    <dxf>
      <fill>
        <patternFill patternType="none">
          <fgColor rgb="FF000000"/>
          <bgColor auto="1"/>
        </patternFill>
      </fill>
      <alignment horizontal="general" vertical="top" textRotation="0" wrapText="1" indent="0" justifyLastLine="0" shrinkToFit="0" readingOrder="0"/>
    </dxf>
    <dxf>
      <border outline="0">
        <bottom style="thin">
          <color rgb="FF000000"/>
        </bottom>
      </border>
    </dxf>
    <dxf>
      <font>
        <b/>
        <i val="0"/>
        <strike val="0"/>
        <condense val="0"/>
        <extend val="0"/>
        <outline val="0"/>
        <shadow val="0"/>
        <u val="none"/>
        <vertAlign val="baseline"/>
        <sz val="11"/>
        <color theme="1"/>
        <name val="Calibri"/>
        <family val="2"/>
        <scheme val="minor"/>
      </font>
      <fill>
        <patternFill patternType="none">
          <fgColor indexed="64"/>
          <bgColor auto="1"/>
        </patternFill>
      </fill>
      <border diagonalUp="0" diagonalDown="0" outline="0">
        <left style="thin">
          <color indexed="64"/>
        </left>
        <right style="thin">
          <color indexed="64"/>
        </right>
        <top/>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FF0000"/>
        <name val="Calibri"/>
        <family val="2"/>
        <scheme val="minor"/>
      </font>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indexed="65"/>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top style="thin">
          <color rgb="FF000000"/>
        </top>
      </border>
    </dxf>
    <dxf>
      <border outline="0">
        <left style="thin">
          <color rgb="FF000000"/>
        </left>
        <right style="thin">
          <color rgb="FF000000"/>
        </right>
        <top style="thin">
          <color auto="1"/>
        </top>
        <bottom style="thin">
          <color auto="1"/>
        </bottom>
      </border>
    </dxf>
    <dxf>
      <fill>
        <patternFill patternType="none">
          <fgColor rgb="FF000000"/>
          <bgColor auto="1"/>
        </patternFill>
      </fill>
      <alignment horizontal="general" vertical="top" textRotation="0" wrapText="1" indent="0" justifyLastLine="0" shrinkToFit="0" readingOrder="0"/>
    </dxf>
    <dxf>
      <border outline="0">
        <bottom style="thin">
          <color rgb="FF000000"/>
        </bottom>
      </border>
    </dxf>
    <dxf>
      <font>
        <b/>
        <i val="0"/>
        <strike val="0"/>
        <condense val="0"/>
        <extend val="0"/>
        <outline val="0"/>
        <shadow val="0"/>
        <u val="none"/>
        <vertAlign val="baseline"/>
        <sz val="11"/>
        <color theme="1"/>
        <name val="Calibri"/>
        <family val="2"/>
        <scheme val="minor"/>
      </font>
      <fill>
        <patternFill patternType="none">
          <fgColor indexed="64"/>
          <bgColor auto="1"/>
        </patternFill>
      </fill>
      <border diagonalUp="0" diagonalDown="0" outline="0">
        <left style="thin">
          <color indexed="64"/>
        </left>
        <right style="thin">
          <color indexed="64"/>
        </right>
        <top/>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FF0000"/>
        <name val="Calibri"/>
        <family val="2"/>
        <scheme val="minor"/>
      </font>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indexed="65"/>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top style="thin">
          <color rgb="FF000000"/>
        </top>
      </border>
    </dxf>
    <dxf>
      <border outline="0">
        <left style="thin">
          <color rgb="FF000000"/>
        </left>
        <right style="thin">
          <color rgb="FF000000"/>
        </right>
        <top style="thin">
          <color auto="1"/>
        </top>
        <bottom style="thin">
          <color auto="1"/>
        </bottom>
      </border>
    </dxf>
    <dxf>
      <fill>
        <patternFill patternType="none">
          <fgColor rgb="FF000000"/>
          <bgColor auto="1"/>
        </patternFill>
      </fill>
      <alignment horizontal="general" vertical="top" textRotation="0" wrapText="1" indent="0" justifyLastLine="0" shrinkToFit="0" readingOrder="0"/>
    </dxf>
    <dxf>
      <border outline="0">
        <bottom style="thin">
          <color rgb="FF000000"/>
        </bottom>
      </border>
    </dxf>
    <dxf>
      <font>
        <b/>
        <i val="0"/>
        <strike val="0"/>
        <condense val="0"/>
        <extend val="0"/>
        <outline val="0"/>
        <shadow val="0"/>
        <u val="none"/>
        <vertAlign val="baseline"/>
        <sz val="11"/>
        <color theme="1"/>
        <name val="Calibri"/>
        <family val="2"/>
        <scheme val="minor"/>
      </font>
      <fill>
        <patternFill patternType="none">
          <fgColor indexed="64"/>
          <bgColor auto="1"/>
        </patternFill>
      </fill>
      <border diagonalUp="0" diagonalDown="0" outline="0">
        <left style="thin">
          <color indexed="64"/>
        </left>
        <right style="thin">
          <color indexed="64"/>
        </right>
        <top/>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FF0000"/>
        <name val="Calibri"/>
        <family val="2"/>
        <scheme val="minor"/>
      </font>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indexed="65"/>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top style="thin">
          <color rgb="FF000000"/>
        </top>
      </border>
    </dxf>
    <dxf>
      <border outline="0">
        <left style="thin">
          <color rgb="FF000000"/>
        </left>
        <right style="thin">
          <color rgb="FF000000"/>
        </right>
        <top style="thin">
          <color auto="1"/>
        </top>
        <bottom style="thin">
          <color auto="1"/>
        </bottom>
      </border>
    </dxf>
    <dxf>
      <fill>
        <patternFill patternType="none">
          <fgColor rgb="FF000000"/>
          <bgColor auto="1"/>
        </patternFill>
      </fill>
      <alignment horizontal="general" vertical="top" textRotation="0" wrapText="1" indent="0" justifyLastLine="0" shrinkToFit="0" readingOrder="0"/>
    </dxf>
    <dxf>
      <border outline="0">
        <bottom style="thin">
          <color rgb="FF000000"/>
        </bottom>
      </border>
    </dxf>
    <dxf>
      <font>
        <b/>
        <i val="0"/>
        <strike val="0"/>
        <condense val="0"/>
        <extend val="0"/>
        <outline val="0"/>
        <shadow val="0"/>
        <u val="none"/>
        <vertAlign val="baseline"/>
        <sz val="11"/>
        <color theme="1"/>
        <name val="Calibri"/>
        <family val="2"/>
        <scheme val="minor"/>
      </font>
      <fill>
        <patternFill patternType="none">
          <fgColor indexed="64"/>
          <bgColor auto="1"/>
        </patternFill>
      </fill>
      <border diagonalUp="0" diagonalDown="0" outline="0">
        <left style="thin">
          <color indexed="64"/>
        </left>
        <right style="thin">
          <color indexed="64"/>
        </right>
        <top/>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FF0000"/>
        <name val="Calibri"/>
        <family val="2"/>
        <scheme val="minor"/>
      </font>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indexed="65"/>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top style="thin">
          <color rgb="FF000000"/>
        </top>
      </border>
    </dxf>
    <dxf>
      <border outline="0">
        <left style="thin">
          <color rgb="FF000000"/>
        </left>
        <right style="thin">
          <color rgb="FF000000"/>
        </right>
        <top style="thin">
          <color auto="1"/>
        </top>
        <bottom style="thin">
          <color auto="1"/>
        </bottom>
      </border>
    </dxf>
    <dxf>
      <fill>
        <patternFill patternType="none">
          <fgColor rgb="FF000000"/>
          <bgColor auto="1"/>
        </patternFill>
      </fill>
      <alignment horizontal="general" vertical="top" textRotation="0" wrapText="1" indent="0" justifyLastLine="0" shrinkToFit="0" readingOrder="0"/>
    </dxf>
    <dxf>
      <border outline="0">
        <bottom style="thin">
          <color rgb="FF000000"/>
        </bottom>
      </border>
    </dxf>
    <dxf>
      <font>
        <b/>
        <i val="0"/>
        <strike val="0"/>
        <condense val="0"/>
        <extend val="0"/>
        <outline val="0"/>
        <shadow val="0"/>
        <u val="none"/>
        <vertAlign val="baseline"/>
        <sz val="11"/>
        <color theme="1"/>
        <name val="Calibri"/>
        <family val="2"/>
        <scheme val="minor"/>
      </font>
      <fill>
        <patternFill patternType="none">
          <fgColor indexed="64"/>
          <bgColor auto="1"/>
        </patternFill>
      </fill>
      <border diagonalUp="0" diagonalDown="0" outline="0">
        <left style="thin">
          <color indexed="64"/>
        </left>
        <right style="thin">
          <color indexed="64"/>
        </right>
        <top/>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FF0000"/>
        <name val="Calibri"/>
        <family val="2"/>
        <scheme val="minor"/>
      </font>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indexed="65"/>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top style="thin">
          <color rgb="FF000000"/>
        </top>
      </border>
    </dxf>
    <dxf>
      <border outline="0">
        <left style="thin">
          <color rgb="FF000000"/>
        </left>
        <right style="thin">
          <color rgb="FF000000"/>
        </right>
        <top style="thin">
          <color auto="1"/>
        </top>
        <bottom style="thin">
          <color auto="1"/>
        </bottom>
      </border>
    </dxf>
    <dxf>
      <fill>
        <patternFill patternType="none">
          <fgColor rgb="FF000000"/>
          <bgColor auto="1"/>
        </patternFill>
      </fill>
      <alignment horizontal="general" vertical="top" textRotation="0" wrapText="1" indent="0" justifyLastLine="0" shrinkToFit="0" readingOrder="0"/>
    </dxf>
    <dxf>
      <border outline="0">
        <bottom style="thin">
          <color rgb="FF000000"/>
        </bottom>
      </border>
    </dxf>
    <dxf>
      <font>
        <b/>
        <i val="0"/>
        <strike val="0"/>
        <condense val="0"/>
        <extend val="0"/>
        <outline val="0"/>
        <shadow val="0"/>
        <u val="none"/>
        <vertAlign val="baseline"/>
        <sz val="11"/>
        <color theme="1"/>
        <name val="Calibri"/>
        <family val="2"/>
        <scheme val="minor"/>
      </font>
      <fill>
        <patternFill patternType="none">
          <fgColor indexed="64"/>
          <bgColor auto="1"/>
        </patternFill>
      </fill>
      <border diagonalUp="0" diagonalDown="0" outline="0">
        <left style="thin">
          <color indexed="64"/>
        </left>
        <right style="thin">
          <color indexed="64"/>
        </right>
        <top/>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FF0000"/>
        <name val="Calibri"/>
        <family val="2"/>
        <scheme val="minor"/>
      </font>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indexed="65"/>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top style="thin">
          <color rgb="FF000000"/>
        </top>
      </border>
    </dxf>
    <dxf>
      <border outline="0">
        <left style="thin">
          <color rgb="FF000000"/>
        </left>
        <right style="thin">
          <color rgb="FF000000"/>
        </right>
        <top style="thin">
          <color auto="1"/>
        </top>
        <bottom style="thin">
          <color auto="1"/>
        </bottom>
      </border>
    </dxf>
    <dxf>
      <fill>
        <patternFill patternType="none">
          <fgColor rgb="FF000000"/>
          <bgColor auto="1"/>
        </patternFill>
      </fill>
      <alignment horizontal="general" vertical="top" textRotation="0" wrapText="1" indent="0" justifyLastLine="0" shrinkToFit="0" readingOrder="0"/>
    </dxf>
    <dxf>
      <border outline="0">
        <bottom style="thin">
          <color rgb="FF000000"/>
        </bottom>
      </border>
    </dxf>
    <dxf>
      <font>
        <b/>
        <i val="0"/>
        <strike val="0"/>
        <condense val="0"/>
        <extend val="0"/>
        <outline val="0"/>
        <shadow val="0"/>
        <u val="none"/>
        <vertAlign val="baseline"/>
        <sz val="11"/>
        <color theme="1"/>
        <name val="Calibri"/>
        <family val="2"/>
        <scheme val="minor"/>
      </font>
      <fill>
        <patternFill patternType="none">
          <fgColor indexed="64"/>
          <bgColor auto="1"/>
        </patternFill>
      </fill>
      <border diagonalUp="0" diagonalDown="0" outline="0">
        <left style="thin">
          <color indexed="64"/>
        </left>
        <right style="thin">
          <color indexed="64"/>
        </right>
        <top/>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FF0000"/>
        <name val="Calibri"/>
        <family val="2"/>
        <scheme val="minor"/>
      </font>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indexed="65"/>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top style="thin">
          <color rgb="FF000000"/>
        </top>
      </border>
    </dxf>
    <dxf>
      <border outline="0">
        <left style="thin">
          <color rgb="FF000000"/>
        </left>
        <right style="thin">
          <color rgb="FF000000"/>
        </right>
        <top style="thin">
          <color auto="1"/>
        </top>
        <bottom style="thin">
          <color auto="1"/>
        </bottom>
      </border>
    </dxf>
    <dxf>
      <fill>
        <patternFill patternType="none">
          <fgColor rgb="FF000000"/>
          <bgColor auto="1"/>
        </patternFill>
      </fill>
      <alignment horizontal="general" vertical="top" textRotation="0" wrapText="1" indent="0" justifyLastLine="0" shrinkToFit="0" readingOrder="0"/>
    </dxf>
    <dxf>
      <border outline="0">
        <bottom style="thin">
          <color rgb="FF000000"/>
        </bottom>
      </border>
    </dxf>
    <dxf>
      <font>
        <b/>
        <i val="0"/>
        <strike val="0"/>
        <condense val="0"/>
        <extend val="0"/>
        <outline val="0"/>
        <shadow val="0"/>
        <u val="none"/>
        <vertAlign val="baseline"/>
        <sz val="11"/>
        <color theme="1"/>
        <name val="Calibri"/>
        <family val="2"/>
        <scheme val="minor"/>
      </font>
      <fill>
        <patternFill patternType="none">
          <fgColor indexed="64"/>
          <bgColor auto="1"/>
        </patternFill>
      </fill>
      <border diagonalUp="0" diagonalDown="0" outline="0">
        <left style="thin">
          <color indexed="64"/>
        </left>
        <right style="thin">
          <color indexed="64"/>
        </right>
        <top/>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FF0000"/>
        <name val="Calibri"/>
        <family val="2"/>
        <scheme val="minor"/>
      </font>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indexed="65"/>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top style="thin">
          <color rgb="FF000000"/>
        </top>
      </border>
    </dxf>
    <dxf>
      <border outline="0">
        <left style="thin">
          <color rgb="FF000000"/>
        </left>
        <right style="thin">
          <color rgb="FF000000"/>
        </right>
        <top style="thin">
          <color auto="1"/>
        </top>
        <bottom style="thin">
          <color auto="1"/>
        </bottom>
      </border>
    </dxf>
    <dxf>
      <fill>
        <patternFill patternType="none">
          <fgColor rgb="FF000000"/>
          <bgColor auto="1"/>
        </patternFill>
      </fill>
      <alignment horizontal="general" vertical="top" textRotation="0" wrapText="1" indent="0" justifyLastLine="0" shrinkToFit="0" readingOrder="0"/>
    </dxf>
    <dxf>
      <border outline="0">
        <bottom style="thin">
          <color rgb="FF000000"/>
        </bottom>
      </border>
    </dxf>
    <dxf>
      <font>
        <b/>
        <i val="0"/>
        <strike val="0"/>
        <condense val="0"/>
        <extend val="0"/>
        <outline val="0"/>
        <shadow val="0"/>
        <u val="none"/>
        <vertAlign val="baseline"/>
        <sz val="11"/>
        <color theme="1"/>
        <name val="Calibri"/>
        <family val="2"/>
        <scheme val="minor"/>
      </font>
      <fill>
        <patternFill patternType="none">
          <fgColor indexed="64"/>
          <bgColor auto="1"/>
        </patternFill>
      </fill>
      <border diagonalUp="0" diagonalDown="0" outline="0">
        <left style="thin">
          <color indexed="64"/>
        </left>
        <right style="thin">
          <color indexed="64"/>
        </right>
        <top/>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FF0000"/>
        <name val="Calibri"/>
        <family val="2"/>
        <scheme val="minor"/>
      </font>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indexed="65"/>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top style="thin">
          <color rgb="FF000000"/>
        </top>
      </border>
    </dxf>
    <dxf>
      <border outline="0">
        <left style="thin">
          <color rgb="FF000000"/>
        </left>
        <right style="thin">
          <color rgb="FF000000"/>
        </right>
        <top style="thin">
          <color auto="1"/>
        </top>
        <bottom style="thin">
          <color auto="1"/>
        </bottom>
      </border>
    </dxf>
    <dxf>
      <fill>
        <patternFill patternType="none">
          <fgColor rgb="FF000000"/>
          <bgColor auto="1"/>
        </patternFill>
      </fill>
      <alignment horizontal="general" vertical="top" textRotation="0" wrapText="1" indent="0" justifyLastLine="0" shrinkToFit="0" readingOrder="0"/>
    </dxf>
    <dxf>
      <border outline="0">
        <bottom style="thin">
          <color rgb="FF000000"/>
        </bottom>
      </border>
    </dxf>
    <dxf>
      <font>
        <b/>
        <i val="0"/>
        <strike val="0"/>
        <condense val="0"/>
        <extend val="0"/>
        <outline val="0"/>
        <shadow val="0"/>
        <u val="none"/>
        <vertAlign val="baseline"/>
        <sz val="11"/>
        <color theme="1"/>
        <name val="Calibri"/>
        <family val="2"/>
        <scheme val="minor"/>
      </font>
      <fill>
        <patternFill patternType="none">
          <fgColor indexed="64"/>
          <bgColor auto="1"/>
        </patternFill>
      </fill>
      <border diagonalUp="0" diagonalDown="0" outline="0">
        <left style="thin">
          <color indexed="64"/>
        </left>
        <right style="thin">
          <color indexed="64"/>
        </right>
        <top/>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FF0000"/>
        <name val="Calibri"/>
        <family val="2"/>
        <scheme val="minor"/>
      </font>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indexed="65"/>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top style="thin">
          <color rgb="FF000000"/>
        </top>
      </border>
    </dxf>
    <dxf>
      <border outline="0">
        <left style="thin">
          <color rgb="FF000000"/>
        </left>
        <right style="thin">
          <color rgb="FF000000"/>
        </right>
        <top style="thin">
          <color auto="1"/>
        </top>
        <bottom style="thin">
          <color auto="1"/>
        </bottom>
      </border>
    </dxf>
    <dxf>
      <fill>
        <patternFill patternType="none">
          <fgColor rgb="FF000000"/>
          <bgColor auto="1"/>
        </patternFill>
      </fill>
      <alignment horizontal="general" vertical="top" textRotation="0" wrapText="1" indent="0" justifyLastLine="0" shrinkToFit="0" readingOrder="0"/>
    </dxf>
    <dxf>
      <border outline="0">
        <bottom style="thin">
          <color rgb="FF000000"/>
        </bottom>
      </border>
    </dxf>
    <dxf>
      <font>
        <b/>
        <i val="0"/>
        <strike val="0"/>
        <condense val="0"/>
        <extend val="0"/>
        <outline val="0"/>
        <shadow val="0"/>
        <u val="none"/>
        <vertAlign val="baseline"/>
        <sz val="11"/>
        <color theme="1"/>
        <name val="Calibri"/>
        <family val="2"/>
        <scheme val="minor"/>
      </font>
      <fill>
        <patternFill patternType="none">
          <fgColor indexed="64"/>
          <bgColor auto="1"/>
        </patternFill>
      </fill>
      <border diagonalUp="0" diagonalDown="0" outline="0">
        <left style="thin">
          <color indexed="64"/>
        </left>
        <right style="thin">
          <color indexed="64"/>
        </right>
        <top/>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FF0000"/>
        <name val="Calibri"/>
        <family val="2"/>
        <scheme val="minor"/>
      </font>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indexed="65"/>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top style="thin">
          <color rgb="FF000000"/>
        </top>
      </border>
    </dxf>
    <dxf>
      <border outline="0">
        <left style="thin">
          <color rgb="FF000000"/>
        </left>
        <right style="thin">
          <color rgb="FF000000"/>
        </right>
        <top style="thin">
          <color auto="1"/>
        </top>
        <bottom style="thin">
          <color auto="1"/>
        </bottom>
      </border>
    </dxf>
    <dxf>
      <fill>
        <patternFill patternType="none">
          <fgColor rgb="FF000000"/>
          <bgColor auto="1"/>
        </patternFill>
      </fill>
      <alignment horizontal="general" vertical="top" textRotation="0" wrapText="1" indent="0" justifyLastLine="0" shrinkToFit="0" readingOrder="0"/>
    </dxf>
    <dxf>
      <border outline="0">
        <bottom style="thin">
          <color rgb="FF000000"/>
        </bottom>
      </border>
    </dxf>
    <dxf>
      <font>
        <b/>
        <i val="0"/>
        <strike val="0"/>
        <condense val="0"/>
        <extend val="0"/>
        <outline val="0"/>
        <shadow val="0"/>
        <u val="none"/>
        <vertAlign val="baseline"/>
        <sz val="11"/>
        <color theme="1"/>
        <name val="Calibri"/>
        <family val="2"/>
        <scheme val="minor"/>
      </font>
      <fill>
        <patternFill patternType="none">
          <fgColor indexed="64"/>
          <bgColor auto="1"/>
        </patternFill>
      </fill>
      <border diagonalUp="0" diagonalDown="0" outline="0">
        <left style="thin">
          <color indexed="64"/>
        </left>
        <right style="thin">
          <color indexed="64"/>
        </right>
        <top/>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FF0000"/>
        <name val="Calibri"/>
        <family val="2"/>
        <scheme val="minor"/>
      </font>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indexed="65"/>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top style="thin">
          <color rgb="FF000000"/>
        </top>
      </border>
    </dxf>
    <dxf>
      <border outline="0">
        <left style="thin">
          <color rgb="FF000000"/>
        </left>
        <right style="thin">
          <color rgb="FF000000"/>
        </right>
        <top style="thin">
          <color auto="1"/>
        </top>
        <bottom style="thin">
          <color auto="1"/>
        </bottom>
      </border>
    </dxf>
    <dxf>
      <fill>
        <patternFill patternType="none">
          <fgColor rgb="FF000000"/>
          <bgColor auto="1"/>
        </patternFill>
      </fill>
      <alignment horizontal="general" vertical="top" textRotation="0" wrapText="1" indent="0" justifyLastLine="0" shrinkToFit="0" readingOrder="0"/>
    </dxf>
    <dxf>
      <border outline="0">
        <bottom style="thin">
          <color rgb="FF000000"/>
        </bottom>
      </border>
    </dxf>
    <dxf>
      <font>
        <b/>
        <i val="0"/>
        <strike val="0"/>
        <condense val="0"/>
        <extend val="0"/>
        <outline val="0"/>
        <shadow val="0"/>
        <u val="none"/>
        <vertAlign val="baseline"/>
        <sz val="11"/>
        <color theme="1"/>
        <name val="Calibri"/>
        <family val="2"/>
        <scheme val="minor"/>
      </font>
      <fill>
        <patternFill patternType="none">
          <fgColor indexed="64"/>
          <bgColor auto="1"/>
        </patternFill>
      </fill>
      <border diagonalUp="0" diagonalDown="0" outline="0">
        <left style="thin">
          <color indexed="64"/>
        </left>
        <right style="thin">
          <color indexed="64"/>
        </right>
        <top/>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FF0000"/>
        <name val="Calibri"/>
        <family val="2"/>
        <scheme val="minor"/>
      </font>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indexed="65"/>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top style="thin">
          <color rgb="FF000000"/>
        </top>
      </border>
    </dxf>
    <dxf>
      <border outline="0">
        <left style="thin">
          <color rgb="FF000000"/>
        </left>
        <right style="thin">
          <color rgb="FF000000"/>
        </right>
        <top style="thin">
          <color auto="1"/>
        </top>
        <bottom style="thin">
          <color auto="1"/>
        </bottom>
      </border>
    </dxf>
    <dxf>
      <fill>
        <patternFill patternType="none">
          <fgColor rgb="FF000000"/>
          <bgColor auto="1"/>
        </patternFill>
      </fill>
      <alignment horizontal="general" vertical="top" textRotation="0" wrapText="1" indent="0" justifyLastLine="0" shrinkToFit="0" readingOrder="0"/>
    </dxf>
    <dxf>
      <border outline="0">
        <bottom style="thin">
          <color rgb="FF000000"/>
        </bottom>
      </border>
    </dxf>
    <dxf>
      <font>
        <b/>
        <i val="0"/>
        <strike val="0"/>
        <condense val="0"/>
        <extend val="0"/>
        <outline val="0"/>
        <shadow val="0"/>
        <u val="none"/>
        <vertAlign val="baseline"/>
        <sz val="11"/>
        <color theme="1"/>
        <name val="Calibri"/>
        <family val="2"/>
        <scheme val="minor"/>
      </font>
      <fill>
        <patternFill patternType="none">
          <fgColor indexed="64"/>
          <bgColor auto="1"/>
        </patternFill>
      </fill>
      <border diagonalUp="0" diagonalDown="0" outline="0">
        <left style="thin">
          <color indexed="64"/>
        </left>
        <right style="thin">
          <color indexed="64"/>
        </right>
        <top/>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FF0000"/>
        <name val="Calibri"/>
        <family val="2"/>
        <scheme val="minor"/>
      </font>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indexed="65"/>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top style="thin">
          <color rgb="FF000000"/>
        </top>
      </border>
    </dxf>
    <dxf>
      <border outline="0">
        <left style="thin">
          <color rgb="FF000000"/>
        </left>
        <right style="thin">
          <color rgb="FF000000"/>
        </right>
        <top style="thin">
          <color auto="1"/>
        </top>
        <bottom style="thin">
          <color auto="1"/>
        </bottom>
      </border>
    </dxf>
    <dxf>
      <fill>
        <patternFill patternType="none">
          <fgColor rgb="FF000000"/>
          <bgColor auto="1"/>
        </patternFill>
      </fill>
      <alignment horizontal="general" vertical="top" textRotation="0" wrapText="1" indent="0" justifyLastLine="0" shrinkToFit="0" readingOrder="0"/>
    </dxf>
    <dxf>
      <border outline="0">
        <bottom style="thin">
          <color rgb="FF000000"/>
        </bottom>
      </border>
    </dxf>
    <dxf>
      <font>
        <b/>
        <i val="0"/>
        <strike val="0"/>
        <condense val="0"/>
        <extend val="0"/>
        <outline val="0"/>
        <shadow val="0"/>
        <u val="none"/>
        <vertAlign val="baseline"/>
        <sz val="11"/>
        <color theme="1"/>
        <name val="Calibri"/>
        <family val="2"/>
        <scheme val="minor"/>
      </font>
      <fill>
        <patternFill patternType="none">
          <fgColor indexed="64"/>
          <bgColor auto="1"/>
        </patternFill>
      </fill>
      <border diagonalUp="0" diagonalDown="0" outline="0">
        <left style="thin">
          <color indexed="64"/>
        </left>
        <right style="thin">
          <color indexed="64"/>
        </right>
        <top/>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FF0000"/>
        <name val="Calibri"/>
        <family val="2"/>
        <scheme val="minor"/>
      </font>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indexed="65"/>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top style="thin">
          <color rgb="FF000000"/>
        </top>
      </border>
    </dxf>
    <dxf>
      <border outline="0">
        <left style="thin">
          <color rgb="FF000000"/>
        </left>
        <right style="thin">
          <color rgb="FF000000"/>
        </right>
        <top style="thin">
          <color auto="1"/>
        </top>
        <bottom style="thin">
          <color auto="1"/>
        </bottom>
      </border>
    </dxf>
    <dxf>
      <fill>
        <patternFill patternType="none">
          <fgColor rgb="FF000000"/>
          <bgColor auto="1"/>
        </patternFill>
      </fill>
      <alignment horizontal="general" vertical="top" textRotation="0" wrapText="1" indent="0" justifyLastLine="0" shrinkToFit="0" readingOrder="0"/>
    </dxf>
    <dxf>
      <border outline="0">
        <bottom style="thin">
          <color rgb="FF000000"/>
        </bottom>
      </border>
    </dxf>
    <dxf>
      <font>
        <b/>
        <i val="0"/>
        <strike val="0"/>
        <condense val="0"/>
        <extend val="0"/>
        <outline val="0"/>
        <shadow val="0"/>
        <u val="none"/>
        <vertAlign val="baseline"/>
        <sz val="11"/>
        <color theme="1"/>
        <name val="Calibri"/>
        <family val="2"/>
        <scheme val="minor"/>
      </font>
      <fill>
        <patternFill patternType="none">
          <fgColor indexed="64"/>
          <bgColor auto="1"/>
        </patternFill>
      </fill>
      <border diagonalUp="0" diagonalDown="0" outline="0">
        <left style="thin">
          <color indexed="64"/>
        </left>
        <right style="thin">
          <color indexed="64"/>
        </right>
        <top/>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FF0000"/>
        <name val="Calibri"/>
        <family val="2"/>
        <scheme val="minor"/>
      </font>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indexed="65"/>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top style="thin">
          <color rgb="FF000000"/>
        </top>
      </border>
    </dxf>
    <dxf>
      <border outline="0">
        <left style="thin">
          <color rgb="FF000000"/>
        </left>
        <right style="thin">
          <color rgb="FF000000"/>
        </right>
        <top style="thin">
          <color auto="1"/>
        </top>
        <bottom style="thin">
          <color auto="1"/>
        </bottom>
      </border>
    </dxf>
    <dxf>
      <fill>
        <patternFill patternType="none">
          <fgColor rgb="FF000000"/>
          <bgColor auto="1"/>
        </patternFill>
      </fill>
      <alignment horizontal="general" vertical="top" textRotation="0" wrapText="1" indent="0" justifyLastLine="0" shrinkToFit="0" readingOrder="0"/>
    </dxf>
    <dxf>
      <border outline="0">
        <bottom style="thin">
          <color rgb="FF000000"/>
        </bottom>
      </border>
    </dxf>
    <dxf>
      <font>
        <b/>
        <i val="0"/>
        <strike val="0"/>
        <condense val="0"/>
        <extend val="0"/>
        <outline val="0"/>
        <shadow val="0"/>
        <u val="none"/>
        <vertAlign val="baseline"/>
        <sz val="11"/>
        <color theme="1"/>
        <name val="Calibri"/>
        <family val="2"/>
        <scheme val="minor"/>
      </font>
      <fill>
        <patternFill patternType="none">
          <fgColor indexed="64"/>
          <bgColor auto="1"/>
        </patternFill>
      </fill>
      <border diagonalUp="0" diagonalDown="0" outline="0">
        <left style="thin">
          <color indexed="64"/>
        </left>
        <right style="thin">
          <color indexed="64"/>
        </right>
        <top/>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FF0000"/>
        <name val="Calibri"/>
        <family val="2"/>
        <scheme val="minor"/>
      </font>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indexed="65"/>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top style="thin">
          <color rgb="FF000000"/>
        </top>
      </border>
    </dxf>
    <dxf>
      <border outline="0">
        <left style="thin">
          <color rgb="FF000000"/>
        </left>
        <right style="thin">
          <color rgb="FF000000"/>
        </right>
        <top style="thin">
          <color auto="1"/>
        </top>
        <bottom style="thin">
          <color auto="1"/>
        </bottom>
      </border>
    </dxf>
    <dxf>
      <fill>
        <patternFill patternType="none">
          <fgColor rgb="FF000000"/>
          <bgColor auto="1"/>
        </patternFill>
      </fill>
      <alignment horizontal="general" vertical="top" textRotation="0" wrapText="1" indent="0" justifyLastLine="0" shrinkToFit="0" readingOrder="0"/>
    </dxf>
    <dxf>
      <border outline="0">
        <bottom style="thin">
          <color rgb="FF000000"/>
        </bottom>
      </border>
    </dxf>
    <dxf>
      <font>
        <b/>
        <i val="0"/>
        <strike val="0"/>
        <condense val="0"/>
        <extend val="0"/>
        <outline val="0"/>
        <shadow val="0"/>
        <u val="none"/>
        <vertAlign val="baseline"/>
        <sz val="11"/>
        <color theme="1"/>
        <name val="Calibri"/>
        <family val="2"/>
        <scheme val="minor"/>
      </font>
      <fill>
        <patternFill patternType="none">
          <fgColor indexed="64"/>
          <bgColor auto="1"/>
        </patternFill>
      </fill>
      <border diagonalUp="0" diagonalDown="0" outline="0">
        <left style="thin">
          <color indexed="64"/>
        </left>
        <right style="thin">
          <color indexed="64"/>
        </right>
        <top/>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FF0000"/>
        <name val="Calibri"/>
        <family val="2"/>
        <scheme val="minor"/>
      </font>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indexed="65"/>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top style="thin">
          <color rgb="FF000000"/>
        </top>
      </border>
    </dxf>
    <dxf>
      <border outline="0">
        <left style="thin">
          <color rgb="FF000000"/>
        </left>
        <right style="thin">
          <color rgb="FF000000"/>
        </right>
        <top style="thin">
          <color auto="1"/>
        </top>
        <bottom style="thin">
          <color auto="1"/>
        </bottom>
      </border>
    </dxf>
    <dxf>
      <fill>
        <patternFill patternType="none">
          <fgColor rgb="FF000000"/>
          <bgColor auto="1"/>
        </patternFill>
      </fill>
      <alignment horizontal="general" vertical="top" textRotation="0" wrapText="1" indent="0" justifyLastLine="0" shrinkToFit="0" readingOrder="0"/>
    </dxf>
    <dxf>
      <border outline="0">
        <bottom style="thin">
          <color rgb="FF000000"/>
        </bottom>
      </border>
    </dxf>
    <dxf>
      <font>
        <b/>
        <i val="0"/>
        <strike val="0"/>
        <condense val="0"/>
        <extend val="0"/>
        <outline val="0"/>
        <shadow val="0"/>
        <u val="none"/>
        <vertAlign val="baseline"/>
        <sz val="11"/>
        <color theme="1"/>
        <name val="Calibri"/>
        <family val="2"/>
        <scheme val="minor"/>
      </font>
      <fill>
        <patternFill patternType="none">
          <fgColor indexed="64"/>
          <bgColor auto="1"/>
        </patternFill>
      </fill>
      <border diagonalUp="0" diagonalDown="0" outline="0">
        <left style="thin">
          <color indexed="64"/>
        </left>
        <right style="thin">
          <color indexed="64"/>
        </right>
        <top/>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FF0000"/>
        <name val="Calibri"/>
        <family val="2"/>
        <scheme val="minor"/>
      </font>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indexed="65"/>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top style="thin">
          <color rgb="FF000000"/>
        </top>
      </border>
    </dxf>
    <dxf>
      <border outline="0">
        <left style="thin">
          <color rgb="FF000000"/>
        </left>
        <right style="thin">
          <color rgb="FF000000"/>
        </right>
        <top style="thin">
          <color auto="1"/>
        </top>
        <bottom style="thin">
          <color auto="1"/>
        </bottom>
      </border>
    </dxf>
    <dxf>
      <fill>
        <patternFill patternType="none">
          <fgColor rgb="FF000000"/>
          <bgColor auto="1"/>
        </patternFill>
      </fill>
      <alignment horizontal="general" vertical="top" textRotation="0" wrapText="1" indent="0" justifyLastLine="0" shrinkToFit="0" readingOrder="0"/>
    </dxf>
    <dxf>
      <border outline="0">
        <bottom style="thin">
          <color rgb="FF000000"/>
        </bottom>
      </border>
    </dxf>
    <dxf>
      <font>
        <b/>
        <i val="0"/>
        <strike val="0"/>
        <condense val="0"/>
        <extend val="0"/>
        <outline val="0"/>
        <shadow val="0"/>
        <u val="none"/>
        <vertAlign val="baseline"/>
        <sz val="11"/>
        <color theme="1"/>
        <name val="Calibri"/>
        <family val="2"/>
        <scheme val="minor"/>
      </font>
      <fill>
        <patternFill patternType="none">
          <fgColor indexed="64"/>
          <bgColor auto="1"/>
        </patternFill>
      </fill>
      <border diagonalUp="0" diagonalDown="0" outline="0">
        <left style="thin">
          <color indexed="64"/>
        </left>
        <right style="thin">
          <color indexed="64"/>
        </right>
        <top/>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FF0000"/>
        <name val="Calibri"/>
        <family val="2"/>
        <scheme val="minor"/>
      </font>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indexed="65"/>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top style="thin">
          <color rgb="FF000000"/>
        </top>
      </border>
    </dxf>
    <dxf>
      <border outline="0">
        <left style="thin">
          <color rgb="FF000000"/>
        </left>
        <right style="thin">
          <color rgb="FF000000"/>
        </right>
        <top style="thin">
          <color auto="1"/>
        </top>
        <bottom style="thin">
          <color auto="1"/>
        </bottom>
      </border>
    </dxf>
    <dxf>
      <fill>
        <patternFill patternType="none">
          <fgColor rgb="FF000000"/>
          <bgColor auto="1"/>
        </patternFill>
      </fill>
      <alignment horizontal="general" vertical="top" textRotation="0" wrapText="1" indent="0" justifyLastLine="0" shrinkToFit="0" readingOrder="0"/>
    </dxf>
    <dxf>
      <border outline="0">
        <bottom style="thin">
          <color rgb="FF000000"/>
        </bottom>
      </border>
    </dxf>
    <dxf>
      <font>
        <b/>
        <i val="0"/>
        <strike val="0"/>
        <condense val="0"/>
        <extend val="0"/>
        <outline val="0"/>
        <shadow val="0"/>
        <u val="none"/>
        <vertAlign val="baseline"/>
        <sz val="11"/>
        <color theme="1"/>
        <name val="Calibri"/>
        <family val="2"/>
        <scheme val="minor"/>
      </font>
      <fill>
        <patternFill patternType="none">
          <fgColor indexed="64"/>
          <bgColor auto="1"/>
        </patternFill>
      </fill>
      <border diagonalUp="0" diagonalDown="0" outline="0">
        <left style="thin">
          <color indexed="64"/>
        </left>
        <right style="thin">
          <color indexed="64"/>
        </right>
        <top/>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FF0000"/>
        <name val="Calibri"/>
        <family val="2"/>
        <scheme val="minor"/>
      </font>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indexed="65"/>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top style="thin">
          <color rgb="FF000000"/>
        </top>
      </border>
    </dxf>
    <dxf>
      <border outline="0">
        <left style="thin">
          <color rgb="FF000000"/>
        </left>
        <right style="thin">
          <color rgb="FF000000"/>
        </right>
        <top style="thin">
          <color auto="1"/>
        </top>
        <bottom style="thin">
          <color auto="1"/>
        </bottom>
      </border>
    </dxf>
    <dxf>
      <fill>
        <patternFill patternType="none">
          <fgColor rgb="FF000000"/>
          <bgColor auto="1"/>
        </patternFill>
      </fill>
      <alignment horizontal="general" vertical="top" textRotation="0" wrapText="1" indent="0" justifyLastLine="0" shrinkToFit="0" readingOrder="0"/>
    </dxf>
    <dxf>
      <border outline="0">
        <bottom style="thin">
          <color rgb="FF000000"/>
        </bottom>
      </border>
    </dxf>
    <dxf>
      <font>
        <b/>
        <i val="0"/>
        <strike val="0"/>
        <condense val="0"/>
        <extend val="0"/>
        <outline val="0"/>
        <shadow val="0"/>
        <u val="none"/>
        <vertAlign val="baseline"/>
        <sz val="11"/>
        <color theme="1"/>
        <name val="Calibri"/>
        <family val="2"/>
        <scheme val="minor"/>
      </font>
      <fill>
        <patternFill patternType="none">
          <fgColor indexed="64"/>
          <bgColor auto="1"/>
        </patternFill>
      </fill>
      <border diagonalUp="0" diagonalDown="0" outline="0">
        <left style="thin">
          <color indexed="64"/>
        </left>
        <right style="thin">
          <color indexed="64"/>
        </right>
        <top/>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FF0000"/>
        <name val="Calibri"/>
        <family val="2"/>
        <scheme val="minor"/>
      </font>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indexed="65"/>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top style="thin">
          <color rgb="FF000000"/>
        </top>
      </border>
    </dxf>
    <dxf>
      <border outline="0">
        <left style="thin">
          <color rgb="FF000000"/>
        </left>
        <right style="thin">
          <color rgb="FF000000"/>
        </right>
        <top style="thin">
          <color auto="1"/>
        </top>
        <bottom style="thin">
          <color auto="1"/>
        </bottom>
      </border>
    </dxf>
    <dxf>
      <fill>
        <patternFill patternType="none">
          <fgColor rgb="FF000000"/>
          <bgColor auto="1"/>
        </patternFill>
      </fill>
      <alignment horizontal="general" vertical="top" textRotation="0" wrapText="1" indent="0" justifyLastLine="0" shrinkToFit="0" readingOrder="0"/>
    </dxf>
    <dxf>
      <border outline="0">
        <bottom style="thin">
          <color rgb="FF000000"/>
        </bottom>
      </border>
    </dxf>
    <dxf>
      <font>
        <b/>
        <i val="0"/>
        <strike val="0"/>
        <condense val="0"/>
        <extend val="0"/>
        <outline val="0"/>
        <shadow val="0"/>
        <u val="none"/>
        <vertAlign val="baseline"/>
        <sz val="11"/>
        <color theme="1"/>
        <name val="Calibri"/>
        <family val="2"/>
        <scheme val="minor"/>
      </font>
      <fill>
        <patternFill patternType="none">
          <fgColor indexed="64"/>
          <bgColor auto="1"/>
        </patternFill>
      </fill>
      <border diagonalUp="0" diagonalDown="0" outline="0">
        <left style="thin">
          <color indexed="64"/>
        </left>
        <right style="thin">
          <color indexed="64"/>
        </right>
        <top/>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FF0000"/>
        <name val="Calibri"/>
        <family val="2"/>
        <scheme val="minor"/>
      </font>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indexed="65"/>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top style="thin">
          <color rgb="FF000000"/>
        </top>
      </border>
    </dxf>
    <dxf>
      <border outline="0">
        <left style="thin">
          <color rgb="FF000000"/>
        </left>
        <right style="thin">
          <color rgb="FF000000"/>
        </right>
        <top style="thin">
          <color auto="1"/>
        </top>
        <bottom style="thin">
          <color auto="1"/>
        </bottom>
      </border>
    </dxf>
    <dxf>
      <fill>
        <patternFill patternType="none">
          <fgColor rgb="FF000000"/>
          <bgColor auto="1"/>
        </patternFill>
      </fill>
      <alignment horizontal="general" vertical="top" textRotation="0" wrapText="1" indent="0" justifyLastLine="0" shrinkToFit="0" readingOrder="0"/>
    </dxf>
    <dxf>
      <border outline="0">
        <bottom style="thin">
          <color rgb="FF000000"/>
        </bottom>
      </border>
    </dxf>
    <dxf>
      <font>
        <b/>
        <i val="0"/>
        <strike val="0"/>
        <condense val="0"/>
        <extend val="0"/>
        <outline val="0"/>
        <shadow val="0"/>
        <u val="none"/>
        <vertAlign val="baseline"/>
        <sz val="11"/>
        <color theme="1"/>
        <name val="Calibri"/>
        <family val="2"/>
        <scheme val="minor"/>
      </font>
      <fill>
        <patternFill patternType="none">
          <fgColor indexed="64"/>
          <bgColor auto="1"/>
        </patternFill>
      </fill>
      <border diagonalUp="0" diagonalDown="0" outline="0">
        <left style="thin">
          <color indexed="64"/>
        </left>
        <right style="thin">
          <color indexed="64"/>
        </right>
        <top/>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FF0000"/>
        <name val="Calibri"/>
        <family val="2"/>
        <scheme val="minor"/>
      </font>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indexed="65"/>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top style="thin">
          <color rgb="FF000000"/>
        </top>
      </border>
    </dxf>
    <dxf>
      <border outline="0">
        <left style="thin">
          <color rgb="FF000000"/>
        </left>
        <right style="thin">
          <color rgb="FF000000"/>
        </right>
        <top style="thin">
          <color auto="1"/>
        </top>
        <bottom style="thin">
          <color auto="1"/>
        </bottom>
      </border>
    </dxf>
    <dxf>
      <fill>
        <patternFill patternType="none">
          <fgColor rgb="FF000000"/>
          <bgColor auto="1"/>
        </patternFill>
      </fill>
      <alignment horizontal="general" vertical="top" textRotation="0" wrapText="1" indent="0" justifyLastLine="0" shrinkToFit="0" readingOrder="0"/>
    </dxf>
    <dxf>
      <border outline="0">
        <bottom style="thin">
          <color rgb="FF000000"/>
        </bottom>
      </border>
    </dxf>
    <dxf>
      <font>
        <b/>
        <i val="0"/>
        <strike val="0"/>
        <condense val="0"/>
        <extend val="0"/>
        <outline val="0"/>
        <shadow val="0"/>
        <u val="none"/>
        <vertAlign val="baseline"/>
        <sz val="11"/>
        <color theme="1"/>
        <name val="Calibri"/>
        <family val="2"/>
        <scheme val="minor"/>
      </font>
      <fill>
        <patternFill patternType="none">
          <fgColor indexed="64"/>
          <bgColor auto="1"/>
        </patternFill>
      </fill>
      <border diagonalUp="0" diagonalDown="0" outline="0">
        <left style="thin">
          <color indexed="64"/>
        </left>
        <right style="thin">
          <color indexed="64"/>
        </right>
        <top/>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FF0000"/>
        <name val="Calibri"/>
        <family val="2"/>
        <scheme val="minor"/>
      </font>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indexed="65"/>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top style="thin">
          <color rgb="FF000000"/>
        </top>
      </border>
    </dxf>
    <dxf>
      <border outline="0">
        <left style="thin">
          <color rgb="FF000000"/>
        </left>
        <right style="thin">
          <color rgb="FF000000"/>
        </right>
        <top style="thin">
          <color auto="1"/>
        </top>
        <bottom style="thin">
          <color auto="1"/>
        </bottom>
      </border>
    </dxf>
    <dxf>
      <fill>
        <patternFill patternType="none">
          <fgColor rgb="FF000000"/>
          <bgColor auto="1"/>
        </patternFill>
      </fill>
      <alignment horizontal="general" vertical="top" textRotation="0" wrapText="1" indent="0" justifyLastLine="0" shrinkToFit="0" readingOrder="0"/>
    </dxf>
    <dxf>
      <border outline="0">
        <bottom style="thin">
          <color rgb="FF000000"/>
        </bottom>
      </border>
    </dxf>
    <dxf>
      <font>
        <b/>
        <i val="0"/>
        <strike val="0"/>
        <condense val="0"/>
        <extend val="0"/>
        <outline val="0"/>
        <shadow val="0"/>
        <u val="none"/>
        <vertAlign val="baseline"/>
        <sz val="11"/>
        <color theme="1"/>
        <name val="Calibri"/>
        <family val="2"/>
        <scheme val="minor"/>
      </font>
      <fill>
        <patternFill patternType="none">
          <fgColor indexed="64"/>
          <bgColor auto="1"/>
        </patternFill>
      </fill>
      <border diagonalUp="0" diagonalDown="0" outline="0">
        <left style="thin">
          <color indexed="64"/>
        </left>
        <right style="thin">
          <color indexed="64"/>
        </right>
        <top/>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numFmt numFmtId="0" formatCode="Genera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FF0000"/>
        <name val="Calibri"/>
        <family val="2"/>
        <scheme val="minor"/>
      </font>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indexed="65"/>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right style="thin">
          <color indexed="64"/>
        </right>
        <top style="thin">
          <color indexed="64"/>
        </top>
        <bottom/>
      </border>
    </dxf>
    <dxf>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top style="thin">
          <color rgb="FF000000"/>
        </top>
      </border>
    </dxf>
    <dxf>
      <border outline="0">
        <left style="thin">
          <color rgb="FF000000"/>
        </left>
        <right style="thin">
          <color rgb="FF000000"/>
        </right>
        <top style="thin">
          <color auto="1"/>
        </top>
        <bottom style="thin">
          <color auto="1"/>
        </bottom>
      </border>
    </dxf>
    <dxf>
      <border outline="0">
        <bottom style="thin">
          <color rgb="FF000000"/>
        </bottom>
      </border>
    </dxf>
    <dxf>
      <font>
        <b/>
        <i val="0"/>
        <strike val="0"/>
        <condense val="0"/>
        <extend val="0"/>
        <outline val="0"/>
        <shadow val="0"/>
        <u val="none"/>
        <vertAlign val="baseline"/>
        <sz val="11"/>
        <color theme="1"/>
        <name val="Calibri"/>
        <family val="2"/>
        <scheme val="minor"/>
      </font>
      <fill>
        <patternFill patternType="none">
          <fgColor indexed="64"/>
          <bgColor auto="1"/>
        </patternFill>
      </fill>
      <border diagonalUp="0" diagonalDown="0" outline="0">
        <left style="thin">
          <color indexed="64"/>
        </left>
        <right style="thin">
          <color indexed="64"/>
        </right>
        <top/>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numFmt numFmtId="0" formatCode="General"/>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FF0000"/>
        <name val="Calibri"/>
        <family val="2"/>
        <scheme val="minor"/>
      </font>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indexed="65"/>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top style="thin">
          <color rgb="FF000000"/>
        </top>
      </border>
    </dxf>
    <dxf>
      <border outline="0">
        <left style="thin">
          <color rgb="FF000000"/>
        </left>
        <right style="thin">
          <color rgb="FF000000"/>
        </right>
        <top style="thin">
          <color auto="1"/>
        </top>
        <bottom style="thin">
          <color auto="1"/>
        </bottom>
      </border>
    </dxf>
    <dxf>
      <border outline="0">
        <bottom style="thin">
          <color rgb="FF000000"/>
        </bottom>
      </border>
    </dxf>
    <dxf>
      <font>
        <b/>
        <i val="0"/>
        <strike val="0"/>
        <condense val="0"/>
        <extend val="0"/>
        <outline val="0"/>
        <shadow val="0"/>
        <u val="none"/>
        <vertAlign val="baseline"/>
        <sz val="11"/>
        <color theme="1"/>
        <name val="Calibri"/>
        <family val="2"/>
        <scheme val="minor"/>
      </font>
      <fill>
        <patternFill patternType="none">
          <fgColor indexed="64"/>
          <bgColor auto="1"/>
        </patternFill>
      </fill>
      <border diagonalUp="0" diagonalDown="0" outline="0">
        <left style="thin">
          <color indexed="64"/>
        </left>
        <right style="thin">
          <color indexed="64"/>
        </right>
        <top/>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numFmt numFmtId="0" formatCode="General"/>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FF0000"/>
        <name val="Calibri"/>
        <family val="2"/>
        <scheme val="minor"/>
      </font>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indexed="65"/>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top style="thin">
          <color rgb="FF000000"/>
        </top>
      </border>
    </dxf>
    <dxf>
      <border outline="0">
        <left style="thin">
          <color rgb="FF000000"/>
        </left>
        <right style="thin">
          <color rgb="FF000000"/>
        </right>
        <top style="thin">
          <color auto="1"/>
        </top>
        <bottom style="thin">
          <color auto="1"/>
        </bottom>
      </border>
    </dxf>
    <dxf>
      <border outline="0">
        <bottom style="thin">
          <color rgb="FF000000"/>
        </bottom>
      </border>
    </dxf>
    <dxf>
      <font>
        <b/>
        <i val="0"/>
        <strike val="0"/>
        <condense val="0"/>
        <extend val="0"/>
        <outline val="0"/>
        <shadow val="0"/>
        <u val="none"/>
        <vertAlign val="baseline"/>
        <sz val="11"/>
        <color theme="1"/>
        <name val="Calibri"/>
        <family val="2"/>
        <scheme val="minor"/>
      </font>
      <fill>
        <patternFill patternType="none">
          <fgColor indexed="64"/>
          <bgColor auto="1"/>
        </patternFill>
      </fill>
      <border diagonalUp="0" diagonalDown="0" outline="0">
        <left style="thin">
          <color indexed="64"/>
        </left>
        <right style="thin">
          <color indexed="64"/>
        </right>
        <top/>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FF0000"/>
        <name val="Calibri"/>
        <family val="2"/>
        <scheme val="minor"/>
      </font>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indexed="65"/>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top style="thin">
          <color rgb="FF000000"/>
        </top>
      </border>
    </dxf>
    <dxf>
      <border outline="0">
        <left style="thin">
          <color rgb="FF000000"/>
        </left>
        <right style="thin">
          <color rgb="FF000000"/>
        </right>
        <top style="thin">
          <color auto="1"/>
        </top>
        <bottom style="thin">
          <color auto="1"/>
        </bottom>
      </border>
    </dxf>
    <dxf>
      <fill>
        <patternFill patternType="none">
          <fgColor rgb="FF000000"/>
          <bgColor auto="1"/>
        </patternFill>
      </fill>
      <alignment horizontal="general" vertical="top" textRotation="0" wrapText="1" indent="0" justifyLastLine="0" shrinkToFit="0" readingOrder="0"/>
    </dxf>
    <dxf>
      <border outline="0">
        <bottom style="thin">
          <color rgb="FF000000"/>
        </bottom>
      </border>
    </dxf>
    <dxf>
      <border diagonalUp="0" diagonalDown="0">
        <left style="thin">
          <color indexed="64"/>
        </left>
        <right style="thin">
          <color indexed="64"/>
        </right>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ill>
        <patternFill patternType="none">
          <fgColor indexed="64"/>
          <bgColor auto="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indexed="65"/>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top style="thin">
          <color rgb="FF000000"/>
        </top>
      </border>
    </dxf>
    <dxf>
      <border outline="0">
        <left style="thin">
          <color rgb="FF000000"/>
        </left>
        <right style="thin">
          <color rgb="FF000000"/>
        </right>
        <top style="thin">
          <color auto="1"/>
        </top>
        <bottom style="thin">
          <color auto="1"/>
        </bottom>
      </border>
    </dxf>
    <dxf>
      <fill>
        <patternFill patternType="none">
          <fgColor rgb="FF000000"/>
          <bgColor auto="1"/>
        </patternFill>
      </fill>
      <alignment horizontal="general" vertical="top" textRotation="0" wrapText="1" indent="0" justifyLastLine="0" shrinkToFit="0" readingOrder="0"/>
    </dxf>
    <dxf>
      <border outline="0">
        <bottom style="thin">
          <color rgb="FF000000"/>
        </bottom>
      </border>
    </dxf>
    <dxf>
      <border diagonalUp="0" diagonalDown="0">
        <left style="thin">
          <color indexed="64"/>
        </left>
        <right style="thin">
          <color indexed="64"/>
        </right>
        <top/>
        <bottom/>
      </border>
    </dxf>
    <dxf>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FF0000"/>
        <name val="Calibri"/>
        <family val="2"/>
        <scheme val="minor"/>
      </font>
      <border diagonalUp="0" diagonalDown="0" outline="0">
        <left style="thin">
          <color indexed="64"/>
        </left>
        <right style="thin">
          <color indexed="64"/>
        </right>
        <top style="thin">
          <color indexed="64"/>
        </top>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right style="thin">
          <color indexed="64"/>
        </right>
        <top style="thin">
          <color indexed="64"/>
        </top>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right style="thin">
          <color indexed="64"/>
        </right>
        <top style="thin">
          <color indexed="64"/>
        </top>
        <bottom/>
      </border>
    </dxf>
    <dxf>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top style="thin">
          <color rgb="FF000000"/>
        </top>
      </border>
    </dxf>
    <dxf>
      <border outline="0">
        <left style="thin">
          <color rgb="FF000000"/>
        </left>
        <right style="thin">
          <color rgb="FF000000"/>
        </right>
        <top style="thin">
          <color auto="1"/>
        </top>
        <bottom style="thin">
          <color auto="1"/>
        </bottom>
      </border>
    </dxf>
    <dxf>
      <alignment horizontal="general" vertical="top" textRotation="0" wrapText="1" indent="0" justifyLastLine="0" shrinkToFit="0" readingOrder="0"/>
    </dxf>
    <dxf>
      <border outline="0">
        <bottom style="thin">
          <color rgb="FF000000"/>
        </bottom>
      </border>
    </dxf>
    <dxf>
      <numFmt numFmtId="0" formatCode="General"/>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FF0000"/>
        <name val="Calibri"/>
        <family val="2"/>
        <scheme val="minor"/>
      </font>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numFmt numFmtId="0" formatCode="General"/>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indexed="65"/>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top style="thin">
          <color rgb="FF000000"/>
        </top>
      </border>
    </dxf>
    <dxf>
      <border outline="0">
        <left style="thin">
          <color rgb="FF000000"/>
        </left>
        <right style="thin">
          <color rgb="FF000000"/>
        </right>
        <top style="thin">
          <color auto="1"/>
        </top>
        <bottom style="thin">
          <color auto="1"/>
        </bottom>
      </border>
    </dxf>
    <dxf>
      <border outline="0">
        <bottom style="thin">
          <color rgb="FF000000"/>
        </bottom>
      </border>
    </dxf>
    <dxf>
      <font>
        <b/>
        <i val="0"/>
        <strike val="0"/>
        <condense val="0"/>
        <extend val="0"/>
        <outline val="0"/>
        <shadow val="0"/>
        <u val="none"/>
        <vertAlign val="baseline"/>
        <sz val="11"/>
        <color theme="1"/>
        <name val="Calibri"/>
        <family val="2"/>
        <scheme val="minor"/>
      </font>
      <fill>
        <patternFill patternType="none">
          <fgColor indexed="64"/>
          <bgColor auto="1"/>
        </patternFill>
      </fill>
      <border diagonalUp="0" diagonalDown="0" outline="0">
        <left style="thin">
          <color indexed="64"/>
        </left>
        <right style="thin">
          <color indexed="64"/>
        </right>
        <top/>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FF0000"/>
        <name val="Calibri"/>
        <family val="2"/>
        <scheme val="minor"/>
      </font>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indexed="65"/>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top style="thin">
          <color rgb="FF000000"/>
        </top>
      </border>
    </dxf>
    <dxf>
      <border outline="0">
        <left style="thin">
          <color rgb="FF000000"/>
        </left>
        <right style="thin">
          <color rgb="FF000000"/>
        </right>
        <top style="thin">
          <color auto="1"/>
        </top>
        <bottom style="thin">
          <color auto="1"/>
        </bottom>
      </border>
    </dxf>
    <dxf>
      <fill>
        <patternFill patternType="none">
          <fgColor rgb="FF000000"/>
          <bgColor auto="1"/>
        </patternFill>
      </fill>
      <alignment horizontal="general" vertical="top" textRotation="0" wrapText="1" indent="0" justifyLastLine="0" shrinkToFit="0" readingOrder="0"/>
    </dxf>
    <dxf>
      <border outline="0">
        <bottom style="thin">
          <color rgb="FF000000"/>
        </bottom>
      </border>
    </dxf>
    <dxf>
      <font>
        <b/>
        <i val="0"/>
        <strike val="0"/>
        <condense val="0"/>
        <extend val="0"/>
        <outline val="0"/>
        <shadow val="0"/>
        <u val="none"/>
        <vertAlign val="baseline"/>
        <sz val="11"/>
        <color theme="1"/>
        <name val="Calibri"/>
        <family val="2"/>
        <scheme val="minor"/>
      </font>
      <fill>
        <patternFill patternType="none">
          <fgColor indexed="64"/>
          <bgColor auto="1"/>
        </patternFill>
      </fill>
      <border diagonalUp="0" diagonalDown="0" outline="0">
        <left style="thin">
          <color indexed="64"/>
        </left>
        <right style="thin">
          <color indexed="64"/>
        </right>
        <top/>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FF0000"/>
        <name val="Calibri"/>
        <family val="2"/>
        <scheme val="minor"/>
      </font>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indexed="65"/>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top style="thin">
          <color rgb="FF000000"/>
        </top>
      </border>
    </dxf>
    <dxf>
      <border outline="0">
        <left style="thin">
          <color rgb="FF000000"/>
        </left>
        <right style="thin">
          <color rgb="FF000000"/>
        </right>
        <top style="thin">
          <color auto="1"/>
        </top>
        <bottom style="thin">
          <color auto="1"/>
        </bottom>
      </border>
    </dxf>
    <dxf>
      <fill>
        <patternFill patternType="none">
          <fgColor rgb="FF000000"/>
          <bgColor auto="1"/>
        </patternFill>
      </fill>
      <alignment horizontal="general" vertical="top" textRotation="0" wrapText="1" indent="0" justifyLastLine="0" shrinkToFit="0" readingOrder="0"/>
    </dxf>
    <dxf>
      <border outline="0">
        <bottom style="thin">
          <color rgb="FF000000"/>
        </bottom>
      </border>
    </dxf>
    <dxf>
      <font>
        <b/>
        <i val="0"/>
        <strike val="0"/>
        <condense val="0"/>
        <extend val="0"/>
        <outline val="0"/>
        <shadow val="0"/>
        <u val="none"/>
        <vertAlign val="baseline"/>
        <sz val="11"/>
        <color theme="1"/>
        <name val="Calibri"/>
        <family val="2"/>
        <scheme val="minor"/>
      </font>
      <fill>
        <patternFill patternType="none">
          <fgColor indexed="64"/>
          <bgColor auto="1"/>
        </patternFill>
      </fill>
      <border diagonalUp="0" diagonalDown="0" outline="0">
        <left style="thin">
          <color indexed="64"/>
        </left>
        <right style="thin">
          <color indexed="64"/>
        </right>
        <top/>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FF0000"/>
        <name val="Calibri"/>
        <family val="2"/>
        <scheme val="minor"/>
      </font>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indexed="65"/>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top style="thin">
          <color rgb="FF000000"/>
        </top>
      </border>
    </dxf>
    <dxf>
      <border outline="0">
        <left style="thin">
          <color rgb="FF000000"/>
        </left>
        <right style="thin">
          <color rgb="FF000000"/>
        </right>
        <top style="thin">
          <color auto="1"/>
        </top>
        <bottom style="thin">
          <color auto="1"/>
        </bottom>
      </border>
    </dxf>
    <dxf>
      <fill>
        <patternFill patternType="none">
          <fgColor rgb="FF000000"/>
          <bgColor auto="1"/>
        </patternFill>
      </fill>
      <alignment horizontal="general" vertical="top" textRotation="0" wrapText="1" indent="0" justifyLastLine="0" shrinkToFit="0" readingOrder="0"/>
    </dxf>
    <dxf>
      <border outline="0">
        <bottom style="thin">
          <color rgb="FF000000"/>
        </bottom>
      </border>
    </dxf>
    <dxf>
      <font>
        <b/>
        <i val="0"/>
        <strike val="0"/>
        <condense val="0"/>
        <extend val="0"/>
        <outline val="0"/>
        <shadow val="0"/>
        <u val="none"/>
        <vertAlign val="baseline"/>
        <sz val="11"/>
        <color theme="1"/>
        <name val="Calibri"/>
        <family val="2"/>
        <scheme val="minor"/>
      </font>
      <fill>
        <patternFill patternType="none">
          <fgColor indexed="64"/>
          <bgColor auto="1"/>
        </patternFill>
      </fill>
      <border diagonalUp="0" diagonalDown="0" outline="0">
        <left style="thin">
          <color indexed="64"/>
        </left>
        <right style="thin">
          <color indexed="64"/>
        </right>
        <top/>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FF0000"/>
        <name val="Calibri"/>
        <family val="2"/>
        <scheme val="minor"/>
      </font>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indexed="65"/>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top style="thin">
          <color rgb="FF000000"/>
        </top>
      </border>
    </dxf>
    <dxf>
      <border outline="0">
        <left style="thin">
          <color rgb="FF000000"/>
        </left>
        <right style="thin">
          <color rgb="FF000000"/>
        </right>
        <top style="thin">
          <color auto="1"/>
        </top>
        <bottom style="thin">
          <color auto="1"/>
        </bottom>
      </border>
    </dxf>
    <dxf>
      <fill>
        <patternFill patternType="none">
          <fgColor rgb="FF000000"/>
          <bgColor auto="1"/>
        </patternFill>
      </fill>
      <alignment horizontal="general" vertical="top" textRotation="0" wrapText="1" indent="0" justifyLastLine="0" shrinkToFit="0" readingOrder="0"/>
    </dxf>
    <dxf>
      <border outline="0">
        <bottom style="thin">
          <color rgb="FF000000"/>
        </bottom>
      </border>
    </dxf>
    <dxf>
      <font>
        <b/>
        <i val="0"/>
        <strike val="0"/>
        <condense val="0"/>
        <extend val="0"/>
        <outline val="0"/>
        <shadow val="0"/>
        <u val="none"/>
        <vertAlign val="baseline"/>
        <sz val="11"/>
        <color theme="1"/>
        <name val="Calibri"/>
        <family val="2"/>
        <scheme val="minor"/>
      </font>
      <fill>
        <patternFill patternType="none">
          <fgColor indexed="64"/>
          <bgColor auto="1"/>
        </patternFill>
      </fill>
      <border diagonalUp="0" diagonalDown="0" outline="0">
        <left style="thin">
          <color indexed="64"/>
        </left>
        <right style="thin">
          <color indexed="64"/>
        </right>
        <top/>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FF0000"/>
        <name val="Calibri"/>
        <family val="2"/>
        <scheme val="minor"/>
      </font>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indexed="65"/>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top style="thin">
          <color rgb="FF000000"/>
        </top>
      </border>
    </dxf>
    <dxf>
      <border outline="0">
        <left style="thin">
          <color rgb="FF000000"/>
        </left>
        <right style="thin">
          <color rgb="FF000000"/>
        </right>
        <top style="thin">
          <color auto="1"/>
        </top>
        <bottom style="thin">
          <color auto="1"/>
        </bottom>
      </border>
    </dxf>
    <dxf>
      <fill>
        <patternFill patternType="none">
          <fgColor rgb="FF000000"/>
          <bgColor auto="1"/>
        </patternFill>
      </fill>
      <alignment horizontal="general" vertical="top" textRotation="0" wrapText="1" indent="0" justifyLastLine="0" shrinkToFit="0" readingOrder="0"/>
    </dxf>
    <dxf>
      <border outline="0">
        <bottom style="thin">
          <color rgb="FF000000"/>
        </bottom>
      </border>
    </dxf>
    <dxf>
      <font>
        <b/>
        <i val="0"/>
        <strike val="0"/>
        <condense val="0"/>
        <extend val="0"/>
        <outline val="0"/>
        <shadow val="0"/>
        <u val="none"/>
        <vertAlign val="baseline"/>
        <sz val="11"/>
        <color theme="1"/>
        <name val="Calibri"/>
        <family val="2"/>
        <scheme val="minor"/>
      </font>
      <fill>
        <patternFill patternType="none">
          <fgColor indexed="64"/>
          <bgColor auto="1"/>
        </patternFill>
      </fill>
      <border diagonalUp="0" diagonalDown="0" outline="0">
        <left style="thin">
          <color indexed="64"/>
        </left>
        <right style="thin">
          <color indexed="64"/>
        </right>
        <top/>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FF0000"/>
        <name val="Calibri"/>
        <family val="2"/>
        <scheme val="minor"/>
      </font>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indexed="65"/>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top style="thin">
          <color rgb="FF000000"/>
        </top>
      </border>
    </dxf>
    <dxf>
      <border outline="0">
        <left style="thin">
          <color rgb="FF000000"/>
        </left>
        <right style="thin">
          <color rgb="FF000000"/>
        </right>
        <top style="thin">
          <color auto="1"/>
        </top>
        <bottom style="thin">
          <color auto="1"/>
        </bottom>
      </border>
    </dxf>
    <dxf>
      <fill>
        <patternFill patternType="none">
          <fgColor rgb="FF000000"/>
          <bgColor auto="1"/>
        </patternFill>
      </fill>
      <alignment horizontal="general" vertical="top" textRotation="0" wrapText="1" indent="0" justifyLastLine="0" shrinkToFit="0" readingOrder="0"/>
    </dxf>
    <dxf>
      <border outline="0">
        <bottom style="thin">
          <color rgb="FF000000"/>
        </bottom>
      </border>
    </dxf>
    <dxf>
      <font>
        <b/>
        <i val="0"/>
        <strike val="0"/>
        <condense val="0"/>
        <extend val="0"/>
        <outline val="0"/>
        <shadow val="0"/>
        <u val="none"/>
        <vertAlign val="baseline"/>
        <sz val="11"/>
        <color theme="1"/>
        <name val="Calibri"/>
        <family val="2"/>
        <scheme val="minor"/>
      </font>
      <fill>
        <patternFill patternType="none">
          <fgColor indexed="64"/>
          <bgColor auto="1"/>
        </patternFill>
      </fill>
      <border diagonalUp="0" diagonalDown="0" outline="0">
        <left style="thin">
          <color indexed="64"/>
        </left>
        <right style="thin">
          <color indexed="64"/>
        </right>
        <top/>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FF0000"/>
        <name val="Calibri"/>
        <family val="2"/>
        <scheme val="minor"/>
      </font>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indexed="65"/>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top style="thin">
          <color rgb="FF000000"/>
        </top>
      </border>
    </dxf>
    <dxf>
      <border outline="0">
        <left style="thin">
          <color rgb="FF000000"/>
        </left>
        <right style="thin">
          <color rgb="FF000000"/>
        </right>
        <top style="thin">
          <color auto="1"/>
        </top>
        <bottom style="thin">
          <color auto="1"/>
        </bottom>
      </border>
    </dxf>
    <dxf>
      <fill>
        <patternFill patternType="none">
          <fgColor rgb="FF000000"/>
          <bgColor auto="1"/>
        </patternFill>
      </fill>
      <alignment horizontal="general" vertical="top" textRotation="0" wrapText="1" indent="0" justifyLastLine="0" shrinkToFit="0" readingOrder="0"/>
    </dxf>
    <dxf>
      <border outline="0">
        <bottom style="thin">
          <color rgb="FF000000"/>
        </bottom>
      </border>
    </dxf>
    <dxf>
      <font>
        <b/>
        <i val="0"/>
        <strike val="0"/>
        <condense val="0"/>
        <extend val="0"/>
        <outline val="0"/>
        <shadow val="0"/>
        <u val="none"/>
        <vertAlign val="baseline"/>
        <sz val="11"/>
        <color theme="1"/>
        <name val="Calibri"/>
        <family val="2"/>
        <scheme val="minor"/>
      </font>
      <fill>
        <patternFill patternType="none">
          <fgColor indexed="64"/>
          <bgColor auto="1"/>
        </patternFill>
      </fill>
      <border diagonalUp="0" diagonalDown="0" outline="0">
        <left style="thin">
          <color indexed="64"/>
        </left>
        <right style="thin">
          <color indexed="64"/>
        </right>
        <top/>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FF0000"/>
        <name val="Calibri"/>
        <family val="2"/>
        <scheme val="minor"/>
      </font>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indexed="65"/>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top style="thin">
          <color rgb="FF000000"/>
        </top>
      </border>
    </dxf>
    <dxf>
      <border outline="0">
        <left style="thin">
          <color rgb="FF000000"/>
        </left>
        <right style="thin">
          <color rgb="FF000000"/>
        </right>
        <top style="thin">
          <color auto="1"/>
        </top>
        <bottom style="thin">
          <color auto="1"/>
        </bottom>
      </border>
    </dxf>
    <dxf>
      <fill>
        <patternFill patternType="none">
          <fgColor rgb="FF000000"/>
          <bgColor auto="1"/>
        </patternFill>
      </fill>
      <alignment horizontal="general" vertical="top" textRotation="0" wrapText="1" indent="0" justifyLastLine="0" shrinkToFit="0" readingOrder="0"/>
    </dxf>
    <dxf>
      <border outline="0">
        <bottom style="thin">
          <color rgb="FF000000"/>
        </bottom>
      </border>
    </dxf>
    <dxf>
      <font>
        <b/>
        <i val="0"/>
        <strike val="0"/>
        <condense val="0"/>
        <extend val="0"/>
        <outline val="0"/>
        <shadow val="0"/>
        <u val="none"/>
        <vertAlign val="baseline"/>
        <sz val="11"/>
        <color theme="1"/>
        <name val="Calibri"/>
        <family val="2"/>
        <scheme val="minor"/>
      </font>
      <fill>
        <patternFill patternType="none">
          <fgColor indexed="64"/>
          <bgColor auto="1"/>
        </patternFill>
      </fill>
      <border diagonalUp="0" diagonalDown="0" outline="0">
        <left style="thin">
          <color indexed="64"/>
        </left>
        <right style="thin">
          <color indexed="64"/>
        </right>
        <top/>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FF0000"/>
        <name val="Calibri"/>
        <family val="2"/>
        <scheme val="minor"/>
      </font>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indexed="65"/>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top style="thin">
          <color rgb="FF000000"/>
        </top>
      </border>
    </dxf>
    <dxf>
      <border outline="0">
        <left style="thin">
          <color rgb="FF000000"/>
        </left>
        <right style="thin">
          <color rgb="FF000000"/>
        </right>
        <top style="thin">
          <color auto="1"/>
        </top>
        <bottom style="thin">
          <color auto="1"/>
        </bottom>
      </border>
    </dxf>
    <dxf>
      <fill>
        <patternFill patternType="none">
          <fgColor rgb="FF000000"/>
          <bgColor auto="1"/>
        </patternFill>
      </fill>
      <alignment horizontal="general" vertical="top" textRotation="0" wrapText="1" indent="0" justifyLastLine="0" shrinkToFit="0" readingOrder="0"/>
    </dxf>
    <dxf>
      <border outline="0">
        <bottom style="thin">
          <color rgb="FF000000"/>
        </bottom>
      </border>
    </dxf>
    <dxf>
      <font>
        <b/>
        <i val="0"/>
        <strike val="0"/>
        <condense val="0"/>
        <extend val="0"/>
        <outline val="0"/>
        <shadow val="0"/>
        <u val="none"/>
        <vertAlign val="baseline"/>
        <sz val="11"/>
        <color theme="1"/>
        <name val="Calibri"/>
        <family val="2"/>
        <scheme val="minor"/>
      </font>
      <fill>
        <patternFill patternType="none">
          <fgColor indexed="64"/>
          <bgColor auto="1"/>
        </patternFill>
      </fill>
      <border diagonalUp="0" diagonalDown="0" outline="0">
        <left style="thin">
          <color indexed="64"/>
        </left>
        <right style="thin">
          <color indexed="64"/>
        </right>
        <top/>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FF0000"/>
        <name val="Calibri"/>
        <family val="2"/>
        <scheme val="minor"/>
      </font>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indexed="65"/>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top style="thin">
          <color rgb="FF000000"/>
        </top>
      </border>
    </dxf>
    <dxf>
      <border outline="0">
        <left style="thin">
          <color rgb="FF000000"/>
        </left>
        <right style="thin">
          <color rgb="FF000000"/>
        </right>
        <top style="thin">
          <color auto="1"/>
        </top>
        <bottom style="thin">
          <color auto="1"/>
        </bottom>
      </border>
    </dxf>
    <dxf>
      <fill>
        <patternFill patternType="none">
          <fgColor rgb="FF000000"/>
          <bgColor auto="1"/>
        </patternFill>
      </fill>
      <alignment horizontal="general" vertical="top" textRotation="0" wrapText="1" indent="0" justifyLastLine="0" shrinkToFit="0" readingOrder="0"/>
    </dxf>
    <dxf>
      <border outline="0">
        <bottom style="thin">
          <color rgb="FF000000"/>
        </bottom>
      </border>
    </dxf>
    <dxf>
      <font>
        <b/>
        <i val="0"/>
        <strike val="0"/>
        <condense val="0"/>
        <extend val="0"/>
        <outline val="0"/>
        <shadow val="0"/>
        <u val="none"/>
        <vertAlign val="baseline"/>
        <sz val="11"/>
        <color theme="1"/>
        <name val="Calibri"/>
        <family val="2"/>
        <scheme val="minor"/>
      </font>
      <fill>
        <patternFill patternType="none">
          <fgColor indexed="64"/>
          <bgColor auto="1"/>
        </patternFill>
      </fill>
      <border diagonalUp="0" diagonalDown="0" outline="0">
        <left style="thin">
          <color indexed="64"/>
        </left>
        <right style="thin">
          <color indexed="64"/>
        </right>
        <top/>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FF0000"/>
        <name val="Calibri"/>
        <family val="2"/>
        <scheme val="minor"/>
      </font>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indexed="65"/>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top style="thin">
          <color rgb="FF000000"/>
        </top>
      </border>
    </dxf>
    <dxf>
      <border outline="0">
        <left style="thin">
          <color rgb="FF000000"/>
        </left>
        <right style="thin">
          <color rgb="FF000000"/>
        </right>
        <top style="thin">
          <color auto="1"/>
        </top>
        <bottom style="thin">
          <color auto="1"/>
        </bottom>
      </border>
    </dxf>
    <dxf>
      <fill>
        <patternFill patternType="none">
          <fgColor rgb="FF000000"/>
          <bgColor auto="1"/>
        </patternFill>
      </fill>
      <alignment horizontal="general" vertical="top" textRotation="0" wrapText="1" indent="0" justifyLastLine="0" shrinkToFit="0" readingOrder="0"/>
    </dxf>
    <dxf>
      <border outline="0">
        <bottom style="thin">
          <color rgb="FF000000"/>
        </bottom>
      </border>
    </dxf>
    <dxf>
      <font>
        <b/>
        <i val="0"/>
        <strike val="0"/>
        <condense val="0"/>
        <extend val="0"/>
        <outline val="0"/>
        <shadow val="0"/>
        <u val="none"/>
        <vertAlign val="baseline"/>
        <sz val="11"/>
        <color theme="1"/>
        <name val="Calibri"/>
        <family val="2"/>
        <scheme val="minor"/>
      </font>
      <fill>
        <patternFill patternType="none">
          <fgColor indexed="64"/>
          <bgColor auto="1"/>
        </patternFill>
      </fill>
      <border diagonalUp="0" diagonalDown="0" outline="0">
        <left style="thin">
          <color indexed="64"/>
        </left>
        <right style="thin">
          <color indexed="64"/>
        </right>
        <top/>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FF0000"/>
        <name val="Calibri"/>
        <family val="2"/>
        <scheme val="minor"/>
      </font>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indexed="65"/>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top style="thin">
          <color rgb="FF000000"/>
        </top>
      </border>
    </dxf>
    <dxf>
      <border outline="0">
        <left style="thin">
          <color rgb="FF000000"/>
        </left>
        <right style="thin">
          <color rgb="FF000000"/>
        </right>
        <top style="thin">
          <color auto="1"/>
        </top>
        <bottom style="thin">
          <color auto="1"/>
        </bottom>
      </border>
    </dxf>
    <dxf>
      <fill>
        <patternFill patternType="none">
          <fgColor rgb="FF000000"/>
          <bgColor auto="1"/>
        </patternFill>
      </fill>
      <alignment horizontal="general" vertical="top" textRotation="0" wrapText="1" indent="0" justifyLastLine="0" shrinkToFit="0" readingOrder="0"/>
    </dxf>
    <dxf>
      <border outline="0">
        <bottom style="thin">
          <color rgb="FF000000"/>
        </bottom>
      </border>
    </dxf>
    <dxf>
      <font>
        <b/>
        <i val="0"/>
        <strike val="0"/>
        <condense val="0"/>
        <extend val="0"/>
        <outline val="0"/>
        <shadow val="0"/>
        <u val="none"/>
        <vertAlign val="baseline"/>
        <sz val="11"/>
        <color theme="1"/>
        <name val="Calibri"/>
        <family val="2"/>
        <scheme val="minor"/>
      </font>
      <fill>
        <patternFill patternType="none">
          <fgColor indexed="64"/>
          <bgColor auto="1"/>
        </patternFill>
      </fill>
      <border diagonalUp="0" diagonalDown="0" outline="0">
        <left style="thin">
          <color indexed="64"/>
        </left>
        <right style="thin">
          <color indexed="64"/>
        </right>
        <top/>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FF0000"/>
        <name val="Calibri"/>
        <family val="2"/>
        <scheme val="minor"/>
      </font>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indexed="65"/>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top style="thin">
          <color rgb="FF000000"/>
        </top>
      </border>
    </dxf>
    <dxf>
      <border outline="0">
        <left style="thin">
          <color rgb="FF000000"/>
        </left>
        <right style="thin">
          <color rgb="FF000000"/>
        </right>
        <top style="thin">
          <color auto="1"/>
        </top>
        <bottom style="thin">
          <color auto="1"/>
        </bottom>
      </border>
    </dxf>
    <dxf>
      <fill>
        <patternFill patternType="none">
          <fgColor rgb="FF000000"/>
          <bgColor auto="1"/>
        </patternFill>
      </fill>
      <alignment horizontal="general" vertical="top" textRotation="0" wrapText="1" indent="0" justifyLastLine="0" shrinkToFit="0" readingOrder="0"/>
    </dxf>
    <dxf>
      <border outline="0">
        <bottom style="thin">
          <color rgb="FF000000"/>
        </bottom>
      </border>
    </dxf>
    <dxf>
      <font>
        <b/>
        <i val="0"/>
        <strike val="0"/>
        <condense val="0"/>
        <extend val="0"/>
        <outline val="0"/>
        <shadow val="0"/>
        <u val="none"/>
        <vertAlign val="baseline"/>
        <sz val="11"/>
        <color theme="1"/>
        <name val="Calibri"/>
        <family val="2"/>
        <scheme val="minor"/>
      </font>
      <fill>
        <patternFill patternType="none">
          <fgColor indexed="64"/>
          <bgColor auto="1"/>
        </patternFill>
      </fill>
      <border diagonalUp="0" diagonalDown="0" outline="0">
        <left style="thin">
          <color indexed="64"/>
        </left>
        <right style="thin">
          <color indexed="64"/>
        </right>
        <top/>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FF0000"/>
        <name val="Calibri"/>
        <family val="2"/>
        <scheme val="minor"/>
      </font>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indexed="65"/>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top style="thin">
          <color rgb="FF000000"/>
        </top>
      </border>
    </dxf>
    <dxf>
      <border outline="0">
        <left style="thin">
          <color rgb="FF000000"/>
        </left>
        <right style="thin">
          <color rgb="FF000000"/>
        </right>
        <top style="thin">
          <color auto="1"/>
        </top>
        <bottom style="thin">
          <color auto="1"/>
        </bottom>
      </border>
    </dxf>
    <dxf>
      <fill>
        <patternFill patternType="none">
          <fgColor rgb="FF000000"/>
          <bgColor auto="1"/>
        </patternFill>
      </fill>
      <alignment horizontal="general" vertical="top" textRotation="0" wrapText="1" indent="0" justifyLastLine="0" shrinkToFit="0" readingOrder="0"/>
    </dxf>
    <dxf>
      <border outline="0">
        <bottom style="thin">
          <color rgb="FF000000"/>
        </bottom>
      </border>
    </dxf>
    <dxf>
      <font>
        <b/>
        <i val="0"/>
        <strike val="0"/>
        <condense val="0"/>
        <extend val="0"/>
        <outline val="0"/>
        <shadow val="0"/>
        <u val="none"/>
        <vertAlign val="baseline"/>
        <sz val="11"/>
        <color theme="1"/>
        <name val="Calibri"/>
        <family val="2"/>
        <scheme val="minor"/>
      </font>
      <fill>
        <patternFill patternType="none">
          <fgColor indexed="64"/>
          <bgColor auto="1"/>
        </patternFill>
      </fill>
      <border diagonalUp="0" diagonalDown="0" outline="0">
        <left style="thin">
          <color indexed="64"/>
        </left>
        <right style="thin">
          <color indexed="64"/>
        </right>
        <top/>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FF0000"/>
        <name val="Calibri"/>
        <family val="2"/>
        <scheme val="minor"/>
      </font>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indexed="65"/>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top style="thin">
          <color rgb="FF000000"/>
        </top>
      </border>
    </dxf>
    <dxf>
      <border outline="0">
        <left style="thin">
          <color rgb="FF000000"/>
        </left>
        <right style="thin">
          <color rgb="FF000000"/>
        </right>
        <top style="thin">
          <color auto="1"/>
        </top>
        <bottom style="thin">
          <color auto="1"/>
        </bottom>
      </border>
    </dxf>
    <dxf>
      <fill>
        <patternFill patternType="none">
          <fgColor rgb="FF000000"/>
          <bgColor auto="1"/>
        </patternFill>
      </fill>
      <alignment horizontal="general" vertical="top" textRotation="0" wrapText="1" indent="0" justifyLastLine="0" shrinkToFit="0" readingOrder="0"/>
    </dxf>
    <dxf>
      <border outline="0">
        <bottom style="thin">
          <color rgb="FF000000"/>
        </bottom>
      </border>
    </dxf>
    <dxf>
      <font>
        <b/>
        <i val="0"/>
        <strike val="0"/>
        <condense val="0"/>
        <extend val="0"/>
        <outline val="0"/>
        <shadow val="0"/>
        <u val="none"/>
        <vertAlign val="baseline"/>
        <sz val="11"/>
        <color theme="1"/>
        <name val="Calibri"/>
        <family val="2"/>
        <scheme val="minor"/>
      </font>
      <fill>
        <patternFill patternType="none">
          <fgColor indexed="64"/>
          <bgColor auto="1"/>
        </patternFill>
      </fill>
      <border diagonalUp="0" diagonalDown="0" outline="0">
        <left style="thin">
          <color indexed="64"/>
        </left>
        <right style="thin">
          <color indexed="64"/>
        </right>
        <top/>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FF0000"/>
        <name val="Calibri"/>
        <family val="2"/>
        <scheme val="minor"/>
      </font>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indexed="65"/>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top style="thin">
          <color rgb="FF000000"/>
        </top>
      </border>
    </dxf>
    <dxf>
      <border outline="0">
        <left style="thin">
          <color rgb="FF000000"/>
        </left>
        <right style="thin">
          <color rgb="FF000000"/>
        </right>
        <top style="thin">
          <color auto="1"/>
        </top>
        <bottom style="thin">
          <color auto="1"/>
        </bottom>
      </border>
    </dxf>
    <dxf>
      <fill>
        <patternFill patternType="none">
          <fgColor rgb="FF000000"/>
          <bgColor auto="1"/>
        </patternFill>
      </fill>
      <alignment horizontal="general" vertical="top" textRotation="0" wrapText="1" indent="0" justifyLastLine="0" shrinkToFit="0" readingOrder="0"/>
    </dxf>
    <dxf>
      <border outline="0">
        <bottom style="thin">
          <color rgb="FF000000"/>
        </bottom>
      </border>
    </dxf>
    <dxf>
      <font>
        <b/>
        <i val="0"/>
        <strike val="0"/>
        <condense val="0"/>
        <extend val="0"/>
        <outline val="0"/>
        <shadow val="0"/>
        <u val="none"/>
        <vertAlign val="baseline"/>
        <sz val="11"/>
        <color theme="1"/>
        <name val="Calibri"/>
        <family val="2"/>
        <scheme val="minor"/>
      </font>
      <fill>
        <patternFill patternType="none">
          <fgColor indexed="64"/>
          <bgColor auto="1"/>
        </patternFill>
      </fill>
      <border diagonalUp="0" diagonalDown="0" outline="0">
        <left style="thin">
          <color indexed="64"/>
        </left>
        <right style="thin">
          <color indexed="64"/>
        </right>
        <top/>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FF0000"/>
        <name val="Calibri"/>
        <family val="2"/>
        <scheme val="minor"/>
      </font>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indexed="65"/>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top style="thin">
          <color rgb="FF000000"/>
        </top>
      </border>
    </dxf>
    <dxf>
      <border outline="0">
        <left style="thin">
          <color rgb="FF000000"/>
        </left>
        <right style="thin">
          <color rgb="FF000000"/>
        </right>
        <top style="thin">
          <color auto="1"/>
        </top>
        <bottom style="thin">
          <color auto="1"/>
        </bottom>
      </border>
    </dxf>
    <dxf>
      <fill>
        <patternFill patternType="none">
          <fgColor rgb="FF000000"/>
          <bgColor auto="1"/>
        </patternFill>
      </fill>
      <alignment horizontal="general" vertical="top" textRotation="0" wrapText="1" indent="0" justifyLastLine="0" shrinkToFit="0" readingOrder="0"/>
    </dxf>
    <dxf>
      <border outline="0">
        <bottom style="thin">
          <color rgb="FF000000"/>
        </bottom>
      </border>
    </dxf>
    <dxf>
      <font>
        <b/>
        <i val="0"/>
        <strike val="0"/>
        <condense val="0"/>
        <extend val="0"/>
        <outline val="0"/>
        <shadow val="0"/>
        <u val="none"/>
        <vertAlign val="baseline"/>
        <sz val="11"/>
        <color theme="1"/>
        <name val="Calibri"/>
        <family val="2"/>
        <scheme val="minor"/>
      </font>
      <fill>
        <patternFill patternType="none">
          <fgColor indexed="64"/>
          <bgColor auto="1"/>
        </patternFill>
      </fill>
      <border diagonalUp="0" diagonalDown="0" outline="0">
        <left style="thin">
          <color indexed="64"/>
        </left>
        <right style="thin">
          <color indexed="64"/>
        </right>
        <top/>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FF0000"/>
        <name val="Calibri"/>
        <family val="2"/>
        <scheme val="minor"/>
      </font>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indexed="65"/>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top style="thin">
          <color rgb="FF000000"/>
        </top>
      </border>
    </dxf>
    <dxf>
      <border outline="0">
        <left style="thin">
          <color rgb="FF000000"/>
        </left>
        <right style="thin">
          <color rgb="FF000000"/>
        </right>
        <top style="thin">
          <color auto="1"/>
        </top>
        <bottom style="thin">
          <color auto="1"/>
        </bottom>
      </border>
    </dxf>
    <dxf>
      <fill>
        <patternFill patternType="none">
          <fgColor rgb="FF000000"/>
          <bgColor auto="1"/>
        </patternFill>
      </fill>
      <alignment horizontal="general" vertical="top" textRotation="0" wrapText="1" indent="0" justifyLastLine="0" shrinkToFit="0" readingOrder="0"/>
    </dxf>
    <dxf>
      <border outline="0">
        <bottom style="thin">
          <color rgb="FF000000"/>
        </bottom>
      </border>
    </dxf>
    <dxf>
      <font>
        <b/>
        <i val="0"/>
        <strike val="0"/>
        <condense val="0"/>
        <extend val="0"/>
        <outline val="0"/>
        <shadow val="0"/>
        <u val="none"/>
        <vertAlign val="baseline"/>
        <sz val="11"/>
        <color theme="1"/>
        <name val="Calibri"/>
        <family val="2"/>
        <scheme val="minor"/>
      </font>
      <fill>
        <patternFill patternType="none">
          <fgColor indexed="64"/>
          <bgColor auto="1"/>
        </patternFill>
      </fill>
      <border diagonalUp="0" diagonalDown="0" outline="0">
        <left style="thin">
          <color indexed="64"/>
        </left>
        <right style="thin">
          <color indexed="64"/>
        </right>
        <top/>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FF0000"/>
        <name val="Calibri"/>
        <family val="2"/>
        <scheme val="minor"/>
      </font>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indexed="65"/>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top style="thin">
          <color rgb="FF000000"/>
        </top>
      </border>
    </dxf>
    <dxf>
      <border outline="0">
        <left style="thin">
          <color rgb="FF000000"/>
        </left>
        <right style="thin">
          <color rgb="FF000000"/>
        </right>
        <top style="thin">
          <color auto="1"/>
        </top>
        <bottom style="thin">
          <color auto="1"/>
        </bottom>
      </border>
    </dxf>
    <dxf>
      <fill>
        <patternFill patternType="none">
          <fgColor rgb="FF000000"/>
          <bgColor auto="1"/>
        </patternFill>
      </fill>
      <alignment horizontal="general" vertical="top" textRotation="0" wrapText="1" indent="0" justifyLastLine="0" shrinkToFit="0" readingOrder="0"/>
    </dxf>
    <dxf>
      <border outline="0">
        <bottom style="thin">
          <color rgb="FF000000"/>
        </bottom>
      </border>
    </dxf>
    <dxf>
      <font>
        <b/>
        <i val="0"/>
        <strike val="0"/>
        <condense val="0"/>
        <extend val="0"/>
        <outline val="0"/>
        <shadow val="0"/>
        <u val="none"/>
        <vertAlign val="baseline"/>
        <sz val="11"/>
        <color theme="1"/>
        <name val="Calibri"/>
        <family val="2"/>
        <scheme val="minor"/>
      </font>
      <fill>
        <patternFill patternType="none">
          <fgColor indexed="64"/>
          <bgColor auto="1"/>
        </patternFill>
      </fill>
      <border diagonalUp="0" diagonalDown="0" outline="0">
        <left style="thin">
          <color indexed="64"/>
        </left>
        <right style="thin">
          <color indexed="64"/>
        </right>
        <top/>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FF0000"/>
        <name val="Calibri"/>
        <family val="2"/>
        <scheme val="minor"/>
      </font>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indexed="65"/>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top style="thin">
          <color rgb="FF000000"/>
        </top>
      </border>
    </dxf>
    <dxf>
      <border outline="0">
        <left style="thin">
          <color rgb="FF000000"/>
        </left>
        <right style="thin">
          <color rgb="FF000000"/>
        </right>
        <top style="thin">
          <color auto="1"/>
        </top>
        <bottom style="thin">
          <color auto="1"/>
        </bottom>
      </border>
    </dxf>
    <dxf>
      <fill>
        <patternFill patternType="none">
          <fgColor rgb="FF000000"/>
          <bgColor auto="1"/>
        </patternFill>
      </fill>
      <alignment horizontal="general" vertical="top" textRotation="0" wrapText="1" indent="0" justifyLastLine="0" shrinkToFit="0" readingOrder="0"/>
    </dxf>
    <dxf>
      <border outline="0">
        <bottom style="thin">
          <color rgb="FF000000"/>
        </bottom>
      </border>
    </dxf>
    <dxf>
      <font>
        <b/>
        <i val="0"/>
        <strike val="0"/>
        <condense val="0"/>
        <extend val="0"/>
        <outline val="0"/>
        <shadow val="0"/>
        <u val="none"/>
        <vertAlign val="baseline"/>
        <sz val="11"/>
        <color theme="1"/>
        <name val="Calibri"/>
        <family val="2"/>
        <scheme val="minor"/>
      </font>
      <fill>
        <patternFill patternType="none">
          <fgColor indexed="64"/>
          <bgColor auto="1"/>
        </patternFill>
      </fill>
      <border diagonalUp="0" diagonalDown="0" outline="0">
        <left style="thin">
          <color indexed="64"/>
        </left>
        <right style="thin">
          <color indexed="64"/>
        </right>
        <top/>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FF0000"/>
        <name val="Calibri"/>
        <family val="2"/>
        <scheme val="minor"/>
      </font>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indexed="65"/>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top style="thin">
          <color rgb="FF000000"/>
        </top>
      </border>
    </dxf>
    <dxf>
      <border outline="0">
        <left style="thin">
          <color rgb="FF000000"/>
        </left>
        <right style="thin">
          <color rgb="FF000000"/>
        </right>
        <top style="thin">
          <color auto="1"/>
        </top>
        <bottom style="thin">
          <color auto="1"/>
        </bottom>
      </border>
    </dxf>
    <dxf>
      <fill>
        <patternFill patternType="none">
          <fgColor rgb="FF000000"/>
          <bgColor auto="1"/>
        </patternFill>
      </fill>
      <alignment horizontal="general" vertical="top" textRotation="0" wrapText="1" indent="0" justifyLastLine="0" shrinkToFit="0" readingOrder="0"/>
    </dxf>
    <dxf>
      <border outline="0">
        <bottom style="thin">
          <color rgb="FF000000"/>
        </bottom>
      </border>
    </dxf>
    <dxf>
      <font>
        <b/>
        <i val="0"/>
        <strike val="0"/>
        <condense val="0"/>
        <extend val="0"/>
        <outline val="0"/>
        <shadow val="0"/>
        <u val="none"/>
        <vertAlign val="baseline"/>
        <sz val="11"/>
        <color theme="1"/>
        <name val="Calibri"/>
        <family val="2"/>
        <scheme val="minor"/>
      </font>
      <fill>
        <patternFill patternType="none">
          <fgColor indexed="64"/>
          <bgColor auto="1"/>
        </patternFill>
      </fill>
      <border diagonalUp="0" diagonalDown="0" outline="0">
        <left style="thin">
          <color indexed="64"/>
        </left>
        <right style="thin">
          <color indexed="64"/>
        </right>
        <top/>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FF0000"/>
        <name val="Calibri"/>
        <family val="2"/>
        <scheme val="minor"/>
      </font>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indexed="65"/>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top style="thin">
          <color rgb="FF000000"/>
        </top>
      </border>
    </dxf>
    <dxf>
      <border outline="0">
        <left style="thin">
          <color rgb="FF000000"/>
        </left>
        <right style="thin">
          <color rgb="FF000000"/>
        </right>
        <top style="thin">
          <color auto="1"/>
        </top>
        <bottom style="thin">
          <color auto="1"/>
        </bottom>
      </border>
    </dxf>
    <dxf>
      <fill>
        <patternFill patternType="none">
          <fgColor rgb="FF000000"/>
          <bgColor auto="1"/>
        </patternFill>
      </fill>
      <alignment horizontal="general" vertical="top" textRotation="0" wrapText="1" indent="0" justifyLastLine="0" shrinkToFit="0" readingOrder="0"/>
    </dxf>
    <dxf>
      <border outline="0">
        <bottom style="thin">
          <color rgb="FF000000"/>
        </bottom>
      </border>
    </dxf>
    <dxf>
      <font>
        <b/>
        <i val="0"/>
        <strike val="0"/>
        <condense val="0"/>
        <extend val="0"/>
        <outline val="0"/>
        <shadow val="0"/>
        <u val="none"/>
        <vertAlign val="baseline"/>
        <sz val="11"/>
        <color theme="1"/>
        <name val="Calibri"/>
        <family val="2"/>
        <scheme val="minor"/>
      </font>
      <fill>
        <patternFill patternType="none">
          <fgColor indexed="64"/>
          <bgColor auto="1"/>
        </patternFill>
      </fill>
      <border diagonalUp="0" diagonalDown="0" outline="0">
        <left style="thin">
          <color indexed="64"/>
        </left>
        <right style="thin">
          <color indexed="64"/>
        </right>
        <top/>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FF0000"/>
        <name val="Calibri"/>
        <family val="2"/>
        <scheme val="minor"/>
      </font>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indexed="65"/>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top style="thin">
          <color rgb="FF000000"/>
        </top>
      </border>
    </dxf>
    <dxf>
      <border outline="0">
        <left style="thin">
          <color rgb="FF000000"/>
        </left>
        <right style="thin">
          <color rgb="FF000000"/>
        </right>
        <top style="thin">
          <color auto="1"/>
        </top>
        <bottom style="thin">
          <color auto="1"/>
        </bottom>
      </border>
    </dxf>
    <dxf>
      <fill>
        <patternFill patternType="none">
          <fgColor rgb="FF000000"/>
          <bgColor auto="1"/>
        </patternFill>
      </fill>
      <alignment horizontal="general" vertical="top" textRotation="0" wrapText="1" indent="0" justifyLastLine="0" shrinkToFit="0" readingOrder="0"/>
    </dxf>
    <dxf>
      <border outline="0">
        <bottom style="thin">
          <color rgb="FF000000"/>
        </bottom>
      </border>
    </dxf>
    <dxf>
      <font>
        <b/>
        <i val="0"/>
        <strike val="0"/>
        <condense val="0"/>
        <extend val="0"/>
        <outline val="0"/>
        <shadow val="0"/>
        <u val="none"/>
        <vertAlign val="baseline"/>
        <sz val="11"/>
        <color theme="1"/>
        <name val="Calibri"/>
        <family val="2"/>
        <scheme val="minor"/>
      </font>
      <fill>
        <patternFill patternType="none">
          <fgColor indexed="64"/>
          <bgColor auto="1"/>
        </patternFill>
      </fill>
      <border diagonalUp="0" diagonalDown="0" outline="0">
        <left style="thin">
          <color indexed="64"/>
        </left>
        <right style="thin">
          <color indexed="64"/>
        </right>
        <top/>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FF0000"/>
        <name val="Calibri"/>
        <family val="2"/>
        <scheme val="minor"/>
      </font>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indexed="65"/>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top style="thin">
          <color rgb="FF000000"/>
        </top>
      </border>
    </dxf>
    <dxf>
      <border outline="0">
        <left style="thin">
          <color rgb="FF000000"/>
        </left>
        <right style="thin">
          <color rgb="FF000000"/>
        </right>
        <top style="thin">
          <color auto="1"/>
        </top>
        <bottom style="thin">
          <color auto="1"/>
        </bottom>
      </border>
    </dxf>
    <dxf>
      <fill>
        <patternFill patternType="none">
          <fgColor rgb="FF000000"/>
          <bgColor auto="1"/>
        </patternFill>
      </fill>
      <alignment horizontal="general" vertical="top" textRotation="0" wrapText="1" indent="0" justifyLastLine="0" shrinkToFit="0" readingOrder="0"/>
    </dxf>
    <dxf>
      <border outline="0">
        <bottom style="thin">
          <color rgb="FF000000"/>
        </bottom>
      </border>
    </dxf>
    <dxf>
      <font>
        <b/>
        <i val="0"/>
        <strike val="0"/>
        <condense val="0"/>
        <extend val="0"/>
        <outline val="0"/>
        <shadow val="0"/>
        <u val="none"/>
        <vertAlign val="baseline"/>
        <sz val="11"/>
        <color theme="1"/>
        <name val="Calibri"/>
        <family val="2"/>
        <scheme val="minor"/>
      </font>
      <fill>
        <patternFill patternType="none">
          <fgColor indexed="64"/>
          <bgColor auto="1"/>
        </patternFill>
      </fill>
      <border diagonalUp="0" diagonalDown="0" outline="0">
        <left style="thin">
          <color indexed="64"/>
        </left>
        <right style="thin">
          <color indexed="64"/>
        </right>
        <top/>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FF0000"/>
        <name val="Calibri"/>
        <family val="2"/>
        <scheme val="minor"/>
      </font>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indexed="65"/>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top style="thin">
          <color rgb="FF000000"/>
        </top>
      </border>
    </dxf>
    <dxf>
      <border outline="0">
        <left style="thin">
          <color rgb="FF000000"/>
        </left>
        <right style="thin">
          <color rgb="FF000000"/>
        </right>
        <top style="thin">
          <color auto="1"/>
        </top>
        <bottom style="thin">
          <color auto="1"/>
        </bottom>
      </border>
    </dxf>
    <dxf>
      <fill>
        <patternFill patternType="none">
          <fgColor rgb="FF000000"/>
          <bgColor auto="1"/>
        </patternFill>
      </fill>
      <alignment horizontal="general" vertical="top" textRotation="0" wrapText="1" indent="0" justifyLastLine="0" shrinkToFit="0" readingOrder="0"/>
    </dxf>
    <dxf>
      <border outline="0">
        <bottom style="thin">
          <color rgb="FF000000"/>
        </bottom>
      </border>
    </dxf>
    <dxf>
      <font>
        <b/>
        <i val="0"/>
        <strike val="0"/>
        <condense val="0"/>
        <extend val="0"/>
        <outline val="0"/>
        <shadow val="0"/>
        <u val="none"/>
        <vertAlign val="baseline"/>
        <sz val="11"/>
        <color theme="1"/>
        <name val="Calibri"/>
        <family val="2"/>
        <scheme val="minor"/>
      </font>
      <fill>
        <patternFill patternType="none">
          <fgColor indexed="64"/>
          <bgColor auto="1"/>
        </patternFill>
      </fill>
      <border diagonalUp="0" diagonalDown="0" outline="0">
        <left style="thin">
          <color indexed="64"/>
        </left>
        <right style="thin">
          <color indexed="64"/>
        </right>
        <top/>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FF0000"/>
        <name val="Calibri"/>
        <family val="2"/>
        <scheme val="minor"/>
      </font>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indexed="65"/>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top style="thin">
          <color rgb="FF000000"/>
        </top>
      </border>
    </dxf>
    <dxf>
      <border outline="0">
        <left style="thin">
          <color rgb="FF000000"/>
        </left>
        <right style="thin">
          <color rgb="FF000000"/>
        </right>
        <top style="thin">
          <color auto="1"/>
        </top>
        <bottom style="thin">
          <color auto="1"/>
        </bottom>
      </border>
    </dxf>
    <dxf>
      <fill>
        <patternFill patternType="none">
          <fgColor rgb="FF000000"/>
          <bgColor auto="1"/>
        </patternFill>
      </fill>
      <alignment horizontal="general" vertical="top" textRotation="0" wrapText="1" indent="0" justifyLastLine="0" shrinkToFit="0" readingOrder="0"/>
    </dxf>
    <dxf>
      <border outline="0">
        <bottom style="thin">
          <color rgb="FF000000"/>
        </bottom>
      </border>
    </dxf>
    <dxf>
      <font>
        <b/>
        <i val="0"/>
        <strike val="0"/>
        <condense val="0"/>
        <extend val="0"/>
        <outline val="0"/>
        <shadow val="0"/>
        <u val="none"/>
        <vertAlign val="baseline"/>
        <sz val="11"/>
        <color theme="1"/>
        <name val="Calibri"/>
        <family val="2"/>
        <scheme val="minor"/>
      </font>
      <fill>
        <patternFill patternType="none">
          <fgColor indexed="64"/>
          <bgColor auto="1"/>
        </patternFill>
      </fill>
      <border diagonalUp="0" diagonalDown="0" outline="0">
        <left style="thin">
          <color indexed="64"/>
        </left>
        <right style="thin">
          <color indexed="64"/>
        </right>
        <top/>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FF0000"/>
        <name val="Calibri"/>
        <family val="2"/>
        <scheme val="minor"/>
      </font>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indexed="65"/>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top style="thin">
          <color rgb="FF000000"/>
        </top>
      </border>
    </dxf>
    <dxf>
      <border outline="0">
        <left style="thin">
          <color rgb="FF000000"/>
        </left>
        <right style="thin">
          <color rgb="FF000000"/>
        </right>
        <top style="thin">
          <color auto="1"/>
        </top>
        <bottom style="thin">
          <color auto="1"/>
        </bottom>
      </border>
    </dxf>
    <dxf>
      <fill>
        <patternFill patternType="none">
          <fgColor rgb="FF000000"/>
          <bgColor auto="1"/>
        </patternFill>
      </fill>
      <alignment horizontal="general" vertical="top" textRotation="0" wrapText="1" indent="0" justifyLastLine="0" shrinkToFit="0" readingOrder="0"/>
    </dxf>
    <dxf>
      <border outline="0">
        <bottom style="thin">
          <color rgb="FF000000"/>
        </bottom>
      </border>
    </dxf>
    <dxf>
      <font>
        <b/>
        <i val="0"/>
        <strike val="0"/>
        <condense val="0"/>
        <extend val="0"/>
        <outline val="0"/>
        <shadow val="0"/>
        <u val="none"/>
        <vertAlign val="baseline"/>
        <sz val="11"/>
        <color theme="1"/>
        <name val="Calibri"/>
        <family val="2"/>
        <scheme val="minor"/>
      </font>
      <fill>
        <patternFill patternType="none">
          <fgColor indexed="64"/>
          <bgColor auto="1"/>
        </patternFill>
      </fill>
      <border diagonalUp="0" diagonalDown="0" outline="0">
        <left style="thin">
          <color indexed="64"/>
        </left>
        <right style="thin">
          <color indexed="64"/>
        </right>
        <top/>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FF0000"/>
        <name val="Calibri"/>
        <family val="2"/>
        <scheme val="minor"/>
      </font>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indexed="65"/>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top style="thin">
          <color rgb="FF000000"/>
        </top>
      </border>
    </dxf>
    <dxf>
      <border outline="0">
        <left style="thin">
          <color rgb="FF000000"/>
        </left>
        <right style="thin">
          <color rgb="FF000000"/>
        </right>
        <top style="thin">
          <color auto="1"/>
        </top>
        <bottom style="thin">
          <color auto="1"/>
        </bottom>
      </border>
    </dxf>
    <dxf>
      <fill>
        <patternFill patternType="none">
          <fgColor rgb="FF000000"/>
          <bgColor auto="1"/>
        </patternFill>
      </fill>
      <alignment horizontal="general" vertical="top" textRotation="0" wrapText="1" indent="0" justifyLastLine="0" shrinkToFit="0" readingOrder="0"/>
    </dxf>
    <dxf>
      <border outline="0">
        <bottom style="thin">
          <color rgb="FF000000"/>
        </bottom>
      </border>
    </dxf>
    <dxf>
      <font>
        <b/>
        <i val="0"/>
        <strike val="0"/>
        <condense val="0"/>
        <extend val="0"/>
        <outline val="0"/>
        <shadow val="0"/>
        <u val="none"/>
        <vertAlign val="baseline"/>
        <sz val="11"/>
        <color theme="1"/>
        <name val="Calibri"/>
        <family val="2"/>
        <scheme val="minor"/>
      </font>
      <fill>
        <patternFill patternType="none">
          <fgColor indexed="64"/>
          <bgColor auto="1"/>
        </patternFill>
      </fill>
      <border diagonalUp="0" diagonalDown="0" outline="0">
        <left style="thin">
          <color indexed="64"/>
        </left>
        <right style="thin">
          <color indexed="64"/>
        </right>
        <top/>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FF0000"/>
        <name val="Calibri"/>
        <family val="2"/>
        <scheme val="minor"/>
      </font>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indexed="65"/>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top style="thin">
          <color rgb="FF000000"/>
        </top>
      </border>
    </dxf>
    <dxf>
      <border outline="0">
        <left style="thin">
          <color rgb="FF000000"/>
        </left>
        <right style="thin">
          <color rgb="FF000000"/>
        </right>
        <top style="thin">
          <color auto="1"/>
        </top>
        <bottom style="thin">
          <color auto="1"/>
        </bottom>
      </border>
    </dxf>
    <dxf>
      <fill>
        <patternFill patternType="none">
          <fgColor rgb="FF000000"/>
          <bgColor auto="1"/>
        </patternFill>
      </fill>
      <alignment horizontal="general" vertical="top" textRotation="0" wrapText="1" indent="0" justifyLastLine="0" shrinkToFit="0" readingOrder="0"/>
    </dxf>
    <dxf>
      <border outline="0">
        <bottom style="thin">
          <color rgb="FF000000"/>
        </bottom>
      </border>
    </dxf>
    <dxf>
      <font>
        <b/>
        <i val="0"/>
        <strike val="0"/>
        <condense val="0"/>
        <extend val="0"/>
        <outline val="0"/>
        <shadow val="0"/>
        <u val="none"/>
        <vertAlign val="baseline"/>
        <sz val="11"/>
        <color theme="1"/>
        <name val="Calibri"/>
        <family val="2"/>
        <scheme val="minor"/>
      </font>
      <fill>
        <patternFill patternType="none">
          <fgColor indexed="64"/>
          <bgColor auto="1"/>
        </patternFill>
      </fill>
      <border diagonalUp="0" diagonalDown="0" outline="0">
        <left style="thin">
          <color indexed="64"/>
        </left>
        <right style="thin">
          <color indexed="64"/>
        </right>
        <top/>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FF0000"/>
        <name val="Calibri"/>
        <family val="2"/>
        <scheme val="minor"/>
      </font>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indexed="65"/>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top style="thin">
          <color rgb="FF000000"/>
        </top>
      </border>
    </dxf>
    <dxf>
      <border outline="0">
        <left style="thin">
          <color rgb="FF000000"/>
        </left>
        <right style="thin">
          <color rgb="FF000000"/>
        </right>
        <top style="thin">
          <color auto="1"/>
        </top>
        <bottom style="thin">
          <color auto="1"/>
        </bottom>
      </border>
    </dxf>
    <dxf>
      <fill>
        <patternFill patternType="none">
          <fgColor rgb="FF000000"/>
          <bgColor auto="1"/>
        </patternFill>
      </fill>
      <alignment horizontal="general" vertical="top" textRotation="0" wrapText="1" indent="0" justifyLastLine="0" shrinkToFit="0" readingOrder="0"/>
    </dxf>
    <dxf>
      <border outline="0">
        <bottom style="thin">
          <color rgb="FF000000"/>
        </bottom>
      </border>
    </dxf>
    <dxf>
      <font>
        <b/>
        <i val="0"/>
        <strike val="0"/>
        <condense val="0"/>
        <extend val="0"/>
        <outline val="0"/>
        <shadow val="0"/>
        <u val="none"/>
        <vertAlign val="baseline"/>
        <sz val="11"/>
        <color theme="1"/>
        <name val="Calibri"/>
        <family val="2"/>
        <scheme val="minor"/>
      </font>
      <fill>
        <patternFill patternType="none">
          <fgColor indexed="64"/>
          <bgColor auto="1"/>
        </patternFill>
      </fill>
      <border diagonalUp="0" diagonalDown="0" outline="0">
        <left style="thin">
          <color indexed="64"/>
        </left>
        <right style="thin">
          <color indexed="64"/>
        </right>
        <top/>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FF0000"/>
        <name val="Calibri"/>
        <family val="2"/>
        <scheme val="minor"/>
      </font>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indexed="65"/>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top style="thin">
          <color rgb="FF000000"/>
        </top>
      </border>
    </dxf>
    <dxf>
      <border outline="0">
        <left style="thin">
          <color rgb="FF000000"/>
        </left>
        <right style="thin">
          <color rgb="FF000000"/>
        </right>
        <top style="thin">
          <color auto="1"/>
        </top>
        <bottom style="thin">
          <color auto="1"/>
        </bottom>
      </border>
    </dxf>
    <dxf>
      <fill>
        <patternFill patternType="none">
          <fgColor rgb="FF000000"/>
          <bgColor auto="1"/>
        </patternFill>
      </fill>
      <alignment horizontal="general" vertical="top" textRotation="0" wrapText="1" indent="0" justifyLastLine="0" shrinkToFit="0" readingOrder="0"/>
    </dxf>
    <dxf>
      <border outline="0">
        <bottom style="thin">
          <color rgb="FF000000"/>
        </bottom>
      </border>
    </dxf>
    <dxf>
      <font>
        <b/>
        <i val="0"/>
        <strike val="0"/>
        <condense val="0"/>
        <extend val="0"/>
        <outline val="0"/>
        <shadow val="0"/>
        <u val="none"/>
        <vertAlign val="baseline"/>
        <sz val="11"/>
        <color theme="1"/>
        <name val="Calibri"/>
        <family val="2"/>
        <scheme val="minor"/>
      </font>
      <fill>
        <patternFill patternType="none">
          <fgColor indexed="64"/>
          <bgColor auto="1"/>
        </patternFill>
      </fill>
      <border diagonalUp="0" diagonalDown="0" outline="0">
        <left style="thin">
          <color indexed="64"/>
        </left>
        <right style="thin">
          <color indexed="64"/>
        </right>
        <top/>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FF0000"/>
        <name val="Calibri"/>
        <family val="2"/>
        <scheme val="minor"/>
      </font>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indexed="65"/>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top style="thin">
          <color rgb="FF000000"/>
        </top>
      </border>
    </dxf>
    <dxf>
      <border outline="0">
        <left style="thin">
          <color rgb="FF000000"/>
        </left>
        <right style="thin">
          <color rgb="FF000000"/>
        </right>
        <top style="thin">
          <color auto="1"/>
        </top>
        <bottom style="thin">
          <color auto="1"/>
        </bottom>
      </border>
    </dxf>
    <dxf>
      <fill>
        <patternFill patternType="none">
          <fgColor rgb="FF000000"/>
          <bgColor auto="1"/>
        </patternFill>
      </fill>
      <alignment horizontal="general" vertical="top" textRotation="0" wrapText="1" indent="0" justifyLastLine="0" shrinkToFit="0" readingOrder="0"/>
    </dxf>
    <dxf>
      <border outline="0">
        <bottom style="thin">
          <color rgb="FF000000"/>
        </bottom>
      </border>
    </dxf>
    <dxf>
      <font>
        <b/>
        <i val="0"/>
        <strike val="0"/>
        <condense val="0"/>
        <extend val="0"/>
        <outline val="0"/>
        <shadow val="0"/>
        <u val="none"/>
        <vertAlign val="baseline"/>
        <sz val="11"/>
        <color theme="1"/>
        <name val="Calibri"/>
        <family val="2"/>
        <scheme val="minor"/>
      </font>
      <fill>
        <patternFill patternType="none">
          <fgColor indexed="64"/>
          <bgColor auto="1"/>
        </patternFill>
      </fill>
      <border diagonalUp="0" diagonalDown="0" outline="0">
        <left style="thin">
          <color indexed="64"/>
        </left>
        <right style="thin">
          <color indexed="64"/>
        </right>
        <top/>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FF0000"/>
        <name val="Calibri"/>
        <family val="2"/>
        <scheme val="minor"/>
      </font>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indexed="65"/>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top style="thin">
          <color rgb="FF000000"/>
        </top>
      </border>
    </dxf>
    <dxf>
      <border outline="0">
        <left style="thin">
          <color rgb="FF000000"/>
        </left>
        <right style="thin">
          <color rgb="FF000000"/>
        </right>
        <top style="thin">
          <color auto="1"/>
        </top>
        <bottom style="thin">
          <color auto="1"/>
        </bottom>
      </border>
    </dxf>
    <dxf>
      <fill>
        <patternFill patternType="none">
          <fgColor rgb="FF000000"/>
          <bgColor auto="1"/>
        </patternFill>
      </fill>
      <alignment horizontal="general" vertical="top" textRotation="0" wrapText="1" indent="0" justifyLastLine="0" shrinkToFit="0" readingOrder="0"/>
    </dxf>
    <dxf>
      <border outline="0">
        <bottom style="thin">
          <color rgb="FF000000"/>
        </bottom>
      </border>
    </dxf>
    <dxf>
      <font>
        <b/>
        <i val="0"/>
        <strike val="0"/>
        <condense val="0"/>
        <extend val="0"/>
        <outline val="0"/>
        <shadow val="0"/>
        <u val="none"/>
        <vertAlign val="baseline"/>
        <sz val="11"/>
        <color theme="1"/>
        <name val="Calibri"/>
        <family val="2"/>
        <scheme val="minor"/>
      </font>
      <fill>
        <patternFill patternType="none">
          <fgColor indexed="64"/>
          <bgColor auto="1"/>
        </patternFill>
      </fill>
      <border diagonalUp="0" diagonalDown="0" outline="0">
        <left style="thin">
          <color indexed="64"/>
        </left>
        <right style="thin">
          <color indexed="64"/>
        </right>
        <top/>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FF0000"/>
        <name val="Calibri"/>
        <family val="2"/>
        <scheme val="minor"/>
      </font>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indexed="65"/>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top style="thin">
          <color rgb="FF000000"/>
        </top>
      </border>
    </dxf>
    <dxf>
      <border outline="0">
        <left style="thin">
          <color rgb="FF000000"/>
        </left>
        <right style="thin">
          <color rgb="FF000000"/>
        </right>
        <top style="thin">
          <color auto="1"/>
        </top>
        <bottom style="thin">
          <color auto="1"/>
        </bottom>
      </border>
    </dxf>
    <dxf>
      <fill>
        <patternFill patternType="none">
          <fgColor rgb="FF000000"/>
          <bgColor auto="1"/>
        </patternFill>
      </fill>
      <alignment horizontal="general" vertical="top" textRotation="0" wrapText="1" indent="0" justifyLastLine="0" shrinkToFit="0" readingOrder="0"/>
    </dxf>
    <dxf>
      <border outline="0">
        <bottom style="thin">
          <color rgb="FF000000"/>
        </bottom>
      </border>
    </dxf>
    <dxf>
      <font>
        <b/>
        <i val="0"/>
        <strike val="0"/>
        <condense val="0"/>
        <extend val="0"/>
        <outline val="0"/>
        <shadow val="0"/>
        <u val="none"/>
        <vertAlign val="baseline"/>
        <sz val="11"/>
        <color theme="1"/>
        <name val="Calibri"/>
        <family val="2"/>
        <scheme val="minor"/>
      </font>
      <fill>
        <patternFill patternType="none">
          <fgColor indexed="64"/>
          <bgColor auto="1"/>
        </patternFill>
      </fill>
      <border diagonalUp="0" diagonalDown="0" outline="0">
        <left style="thin">
          <color indexed="64"/>
        </left>
        <right style="thin">
          <color indexed="64"/>
        </right>
        <top/>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numFmt numFmtId="0" formatCode="Genera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FF0000"/>
        <name val="Calibri"/>
        <family val="2"/>
        <scheme val="minor"/>
      </font>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indexed="65"/>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right style="thin">
          <color indexed="64"/>
        </right>
        <top style="thin">
          <color indexed="64"/>
        </top>
        <bottom/>
      </border>
    </dxf>
    <dxf>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top style="thin">
          <color rgb="FF000000"/>
        </top>
      </border>
    </dxf>
    <dxf>
      <border outline="0">
        <left style="thin">
          <color rgb="FF000000"/>
        </left>
        <right style="thin">
          <color rgb="FF000000"/>
        </right>
        <top style="thin">
          <color auto="1"/>
        </top>
        <bottom style="thin">
          <color auto="1"/>
        </bottom>
      </border>
    </dxf>
    <dxf>
      <border outline="0">
        <bottom style="thin">
          <color rgb="FF000000"/>
        </bottom>
      </border>
    </dxf>
    <dxf>
      <font>
        <b/>
        <i val="0"/>
        <strike val="0"/>
        <condense val="0"/>
        <extend val="0"/>
        <outline val="0"/>
        <shadow val="0"/>
        <u val="none"/>
        <vertAlign val="baseline"/>
        <sz val="11"/>
        <color theme="1"/>
        <name val="Calibri"/>
        <family val="2"/>
        <scheme val="minor"/>
      </font>
      <fill>
        <patternFill patternType="none">
          <fgColor indexed="64"/>
          <bgColor auto="1"/>
        </patternFill>
      </fill>
      <border diagonalUp="0" diagonalDown="0" outline="0">
        <left style="thin">
          <color indexed="64"/>
        </left>
        <right style="thin">
          <color indexed="64"/>
        </right>
        <top/>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numFmt numFmtId="0" formatCode="General"/>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FF0000"/>
        <name val="Calibri"/>
        <family val="2"/>
        <scheme val="minor"/>
      </font>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indexed="65"/>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top style="thin">
          <color rgb="FF000000"/>
        </top>
      </border>
    </dxf>
    <dxf>
      <border outline="0">
        <left style="thin">
          <color rgb="FF000000"/>
        </left>
        <right style="thin">
          <color rgb="FF000000"/>
        </right>
        <top style="thin">
          <color auto="1"/>
        </top>
        <bottom style="thin">
          <color auto="1"/>
        </bottom>
      </border>
    </dxf>
    <dxf>
      <border outline="0">
        <bottom style="thin">
          <color rgb="FF000000"/>
        </bottom>
      </border>
    </dxf>
    <dxf>
      <font>
        <b/>
        <i val="0"/>
        <strike val="0"/>
        <condense val="0"/>
        <extend val="0"/>
        <outline val="0"/>
        <shadow val="0"/>
        <u val="none"/>
        <vertAlign val="baseline"/>
        <sz val="11"/>
        <color theme="1"/>
        <name val="Calibri"/>
        <family val="2"/>
        <scheme val="minor"/>
      </font>
      <fill>
        <patternFill patternType="none">
          <fgColor indexed="64"/>
          <bgColor auto="1"/>
        </patternFill>
      </fill>
      <border diagonalUp="0" diagonalDown="0" outline="0">
        <left style="thin">
          <color indexed="64"/>
        </left>
        <right style="thin">
          <color indexed="64"/>
        </right>
        <top/>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numFmt numFmtId="0" formatCode="General"/>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FF0000"/>
        <name val="Calibri"/>
        <family val="2"/>
        <scheme val="minor"/>
      </font>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indexed="65"/>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top style="thin">
          <color rgb="FF000000"/>
        </top>
      </border>
    </dxf>
    <dxf>
      <border outline="0">
        <left style="thin">
          <color rgb="FF000000"/>
        </left>
        <right style="thin">
          <color rgb="FF000000"/>
        </right>
        <top style="thin">
          <color auto="1"/>
        </top>
        <bottom style="thin">
          <color auto="1"/>
        </bottom>
      </border>
    </dxf>
    <dxf>
      <border outline="0">
        <bottom style="thin">
          <color rgb="FF000000"/>
        </bottom>
      </border>
    </dxf>
    <dxf>
      <font>
        <b/>
        <i val="0"/>
        <strike val="0"/>
        <condense val="0"/>
        <extend val="0"/>
        <outline val="0"/>
        <shadow val="0"/>
        <u val="none"/>
        <vertAlign val="baseline"/>
        <sz val="11"/>
        <color theme="1"/>
        <name val="Calibri"/>
        <family val="2"/>
        <scheme val="minor"/>
      </font>
      <fill>
        <patternFill patternType="none">
          <fgColor indexed="64"/>
          <bgColor auto="1"/>
        </patternFill>
      </fill>
      <border diagonalUp="0" diagonalDown="0" outline="0">
        <left style="thin">
          <color indexed="64"/>
        </left>
        <right style="thin">
          <color indexed="64"/>
        </right>
        <top/>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FF0000"/>
        <name val="Calibri"/>
        <family val="2"/>
        <scheme val="minor"/>
      </font>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indexed="65"/>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top style="thin">
          <color rgb="FF000000"/>
        </top>
      </border>
    </dxf>
    <dxf>
      <border outline="0">
        <left style="thin">
          <color rgb="FF000000"/>
        </left>
        <right style="thin">
          <color rgb="FF000000"/>
        </right>
        <top style="thin">
          <color auto="1"/>
        </top>
        <bottom style="thin">
          <color auto="1"/>
        </bottom>
      </border>
    </dxf>
    <dxf>
      <fill>
        <patternFill patternType="none">
          <fgColor rgb="FF000000"/>
          <bgColor auto="1"/>
        </patternFill>
      </fill>
      <alignment horizontal="general" vertical="top" textRotation="0" wrapText="1" indent="0" justifyLastLine="0" shrinkToFit="0" readingOrder="0"/>
    </dxf>
    <dxf>
      <border outline="0">
        <bottom style="thin">
          <color rgb="FF000000"/>
        </bottom>
      </border>
    </dxf>
    <dxf>
      <border diagonalUp="0" diagonalDown="0">
        <left style="thin">
          <color indexed="64"/>
        </left>
        <right style="thin">
          <color indexed="64"/>
        </right>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ill>
        <patternFill patternType="none">
          <fgColor indexed="64"/>
          <bgColor auto="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indexed="65"/>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top style="thin">
          <color rgb="FF000000"/>
        </top>
      </border>
    </dxf>
    <dxf>
      <border outline="0">
        <left style="thin">
          <color rgb="FF000000"/>
        </left>
        <right style="thin">
          <color rgb="FF000000"/>
        </right>
        <top style="thin">
          <color auto="1"/>
        </top>
        <bottom style="thin">
          <color auto="1"/>
        </bottom>
      </border>
    </dxf>
    <dxf>
      <fill>
        <patternFill patternType="none">
          <fgColor rgb="FF000000"/>
          <bgColor auto="1"/>
        </patternFill>
      </fill>
      <alignment horizontal="general" vertical="top" textRotation="0" wrapText="1" indent="0" justifyLastLine="0" shrinkToFit="0" readingOrder="0"/>
    </dxf>
    <dxf>
      <border outline="0">
        <bottom style="thin">
          <color rgb="FF000000"/>
        </bottom>
      </border>
    </dxf>
    <dxf>
      <border diagonalUp="0" diagonalDown="0">
        <left style="thin">
          <color indexed="64"/>
        </left>
        <right style="thin">
          <color indexed="64"/>
        </right>
        <top/>
        <bottom/>
      </border>
    </dxf>
    <dxf>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FF0000"/>
        <name val="Calibri"/>
        <family val="2"/>
        <scheme val="minor"/>
      </font>
      <border diagonalUp="0" diagonalDown="0" outline="0">
        <left style="thin">
          <color indexed="64"/>
        </left>
        <right style="thin">
          <color indexed="64"/>
        </right>
        <top style="thin">
          <color indexed="64"/>
        </top>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right style="thin">
          <color indexed="64"/>
        </right>
        <top style="thin">
          <color indexed="64"/>
        </top>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right style="thin">
          <color indexed="64"/>
        </right>
        <top style="thin">
          <color indexed="64"/>
        </top>
        <bottom/>
      </border>
    </dxf>
    <dxf>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top style="thin">
          <color rgb="FF000000"/>
        </top>
      </border>
    </dxf>
    <dxf>
      <border outline="0">
        <left style="thin">
          <color rgb="FF000000"/>
        </left>
        <right style="thin">
          <color rgb="FF000000"/>
        </right>
        <top style="thin">
          <color auto="1"/>
        </top>
        <bottom style="thin">
          <color auto="1"/>
        </bottom>
      </border>
    </dxf>
    <dxf>
      <alignment horizontal="general" vertical="top" textRotation="0" wrapText="1" indent="0" justifyLastLine="0" shrinkToFit="0" readingOrder="0"/>
    </dxf>
    <dxf>
      <border outline="0">
        <bottom style="thin">
          <color rgb="FF000000"/>
        </bottom>
      </border>
    </dxf>
    <dxf>
      <numFmt numFmtId="0" formatCode="General"/>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FF0000"/>
        <name val="Calibri"/>
        <family val="2"/>
        <scheme val="minor"/>
      </font>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numFmt numFmtId="0" formatCode="General"/>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indexed="65"/>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top style="thin">
          <color rgb="FF000000"/>
        </top>
      </border>
    </dxf>
    <dxf>
      <border outline="0">
        <left style="thin">
          <color rgb="FF000000"/>
        </left>
        <right style="thin">
          <color rgb="FF000000"/>
        </right>
        <top style="thin">
          <color auto="1"/>
        </top>
        <bottom style="thin">
          <color auto="1"/>
        </bottom>
      </border>
    </dxf>
    <dxf>
      <border outline="0">
        <bottom style="thin">
          <color rgb="FF000000"/>
        </bottom>
      </border>
    </dxf>
    <dxf>
      <font>
        <b/>
        <i val="0"/>
        <strike val="0"/>
        <condense val="0"/>
        <extend val="0"/>
        <outline val="0"/>
        <shadow val="0"/>
        <u val="none"/>
        <vertAlign val="baseline"/>
        <sz val="11"/>
        <color theme="1"/>
        <name val="Calibri"/>
        <family val="2"/>
        <scheme val="minor"/>
      </font>
      <fill>
        <patternFill patternType="none">
          <fgColor indexed="64"/>
          <bgColor auto="1"/>
        </patternFill>
      </fill>
      <border diagonalUp="0" diagonalDown="0" outline="0">
        <left style="thin">
          <color indexed="64"/>
        </left>
        <right style="thin">
          <color indexed="64"/>
        </right>
        <top/>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FF0000"/>
        <name val="Calibri"/>
        <family val="2"/>
        <scheme val="minor"/>
      </font>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indexed="65"/>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top style="thin">
          <color rgb="FF000000"/>
        </top>
      </border>
    </dxf>
    <dxf>
      <border outline="0">
        <left style="thin">
          <color rgb="FF000000"/>
        </left>
        <right style="thin">
          <color rgb="FF000000"/>
        </right>
        <top style="thin">
          <color auto="1"/>
        </top>
        <bottom style="thin">
          <color auto="1"/>
        </bottom>
      </border>
    </dxf>
    <dxf>
      <fill>
        <patternFill patternType="none">
          <fgColor rgb="FF000000"/>
          <bgColor auto="1"/>
        </patternFill>
      </fill>
      <alignment horizontal="general" vertical="top" textRotation="0" wrapText="1" indent="0" justifyLastLine="0" shrinkToFit="0" readingOrder="0"/>
    </dxf>
    <dxf>
      <border outline="0">
        <bottom style="thin">
          <color rgb="FF000000"/>
        </bottom>
      </border>
    </dxf>
    <dxf>
      <font>
        <b/>
        <i val="0"/>
        <strike val="0"/>
        <condense val="0"/>
        <extend val="0"/>
        <outline val="0"/>
        <shadow val="0"/>
        <u val="none"/>
        <vertAlign val="baseline"/>
        <sz val="11"/>
        <color theme="1"/>
        <name val="Calibri"/>
        <family val="2"/>
        <scheme val="minor"/>
      </font>
      <fill>
        <patternFill patternType="none">
          <fgColor indexed="64"/>
          <bgColor auto="1"/>
        </patternFill>
      </fill>
      <border diagonalUp="0" diagonalDown="0" outline="0">
        <left style="thin">
          <color indexed="64"/>
        </left>
        <right style="thin">
          <color indexed="64"/>
        </right>
        <top/>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FF0000"/>
        <name val="Calibri"/>
        <family val="2"/>
        <scheme val="minor"/>
      </font>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indexed="65"/>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top style="thin">
          <color rgb="FF000000"/>
        </top>
      </border>
    </dxf>
    <dxf>
      <border outline="0">
        <left style="thin">
          <color rgb="FF000000"/>
        </left>
        <right style="thin">
          <color rgb="FF000000"/>
        </right>
        <top style="thin">
          <color auto="1"/>
        </top>
        <bottom style="thin">
          <color auto="1"/>
        </bottom>
      </border>
    </dxf>
    <dxf>
      <fill>
        <patternFill patternType="none">
          <fgColor rgb="FF000000"/>
          <bgColor auto="1"/>
        </patternFill>
      </fill>
      <alignment horizontal="general" vertical="top" textRotation="0" wrapText="1" indent="0" justifyLastLine="0" shrinkToFit="0" readingOrder="0"/>
    </dxf>
    <dxf>
      <border outline="0">
        <bottom style="thin">
          <color rgb="FF000000"/>
        </bottom>
      </border>
    </dxf>
    <dxf>
      <font>
        <b/>
        <i val="0"/>
        <strike val="0"/>
        <condense val="0"/>
        <extend val="0"/>
        <outline val="0"/>
        <shadow val="0"/>
        <u val="none"/>
        <vertAlign val="baseline"/>
        <sz val="11"/>
        <color theme="1"/>
        <name val="Calibri"/>
        <family val="2"/>
        <scheme val="minor"/>
      </font>
      <fill>
        <patternFill patternType="none">
          <fgColor indexed="64"/>
          <bgColor auto="1"/>
        </patternFill>
      </fill>
      <border diagonalUp="0" diagonalDown="0" outline="0">
        <left style="thin">
          <color indexed="64"/>
        </left>
        <right style="thin">
          <color indexed="64"/>
        </right>
        <top/>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FF0000"/>
        <name val="Calibri"/>
        <family val="2"/>
        <scheme val="minor"/>
      </font>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indexed="65"/>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top style="thin">
          <color rgb="FF000000"/>
        </top>
      </border>
    </dxf>
    <dxf>
      <border outline="0">
        <left style="thin">
          <color rgb="FF000000"/>
        </left>
        <right style="thin">
          <color rgb="FF000000"/>
        </right>
        <top style="thin">
          <color auto="1"/>
        </top>
        <bottom style="thin">
          <color auto="1"/>
        </bottom>
      </border>
    </dxf>
    <dxf>
      <fill>
        <patternFill patternType="none">
          <fgColor rgb="FF000000"/>
          <bgColor auto="1"/>
        </patternFill>
      </fill>
      <alignment horizontal="general" vertical="top" textRotation="0" wrapText="1" indent="0" justifyLastLine="0" shrinkToFit="0" readingOrder="0"/>
    </dxf>
    <dxf>
      <border outline="0">
        <bottom style="thin">
          <color rgb="FF000000"/>
        </bottom>
      </border>
    </dxf>
    <dxf>
      <font>
        <b/>
        <i val="0"/>
        <strike val="0"/>
        <condense val="0"/>
        <extend val="0"/>
        <outline val="0"/>
        <shadow val="0"/>
        <u val="none"/>
        <vertAlign val="baseline"/>
        <sz val="11"/>
        <color theme="1"/>
        <name val="Calibri"/>
        <family val="2"/>
        <scheme val="minor"/>
      </font>
      <fill>
        <patternFill patternType="none">
          <fgColor indexed="64"/>
          <bgColor auto="1"/>
        </patternFill>
      </fill>
      <border diagonalUp="0" diagonalDown="0" outline="0">
        <left style="thin">
          <color indexed="64"/>
        </left>
        <right style="thin">
          <color indexed="64"/>
        </right>
        <top/>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FF0000"/>
        <name val="Calibri"/>
        <family val="2"/>
        <scheme val="minor"/>
      </font>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indexed="65"/>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top style="thin">
          <color rgb="FF000000"/>
        </top>
      </border>
    </dxf>
    <dxf>
      <border outline="0">
        <left style="thin">
          <color rgb="FF000000"/>
        </left>
        <right style="thin">
          <color rgb="FF000000"/>
        </right>
        <top style="thin">
          <color auto="1"/>
        </top>
        <bottom style="thin">
          <color auto="1"/>
        </bottom>
      </border>
    </dxf>
    <dxf>
      <fill>
        <patternFill patternType="none">
          <fgColor rgb="FF000000"/>
          <bgColor auto="1"/>
        </patternFill>
      </fill>
      <alignment horizontal="general" vertical="top" textRotation="0" wrapText="1" indent="0" justifyLastLine="0" shrinkToFit="0" readingOrder="0"/>
    </dxf>
    <dxf>
      <border outline="0">
        <bottom style="thin">
          <color rgb="FF000000"/>
        </bottom>
      </border>
    </dxf>
    <dxf>
      <font>
        <b/>
        <i val="0"/>
        <strike val="0"/>
        <condense val="0"/>
        <extend val="0"/>
        <outline val="0"/>
        <shadow val="0"/>
        <u val="none"/>
        <vertAlign val="baseline"/>
        <sz val="11"/>
        <color theme="1"/>
        <name val="Calibri"/>
        <family val="2"/>
        <scheme val="minor"/>
      </font>
      <fill>
        <patternFill patternType="none">
          <fgColor indexed="64"/>
          <bgColor auto="1"/>
        </patternFill>
      </fill>
      <border diagonalUp="0" diagonalDown="0" outline="0">
        <left style="thin">
          <color indexed="64"/>
        </left>
        <right style="thin">
          <color indexed="64"/>
        </right>
        <top/>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FF0000"/>
        <name val="Calibri"/>
        <family val="2"/>
        <scheme val="minor"/>
      </font>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indexed="65"/>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top style="thin">
          <color rgb="FF000000"/>
        </top>
      </border>
    </dxf>
    <dxf>
      <border outline="0">
        <left style="thin">
          <color rgb="FF000000"/>
        </left>
        <right style="thin">
          <color rgb="FF000000"/>
        </right>
        <top style="thin">
          <color auto="1"/>
        </top>
        <bottom style="thin">
          <color auto="1"/>
        </bottom>
      </border>
    </dxf>
    <dxf>
      <fill>
        <patternFill patternType="none">
          <fgColor rgb="FF000000"/>
          <bgColor auto="1"/>
        </patternFill>
      </fill>
      <alignment horizontal="general" vertical="top" textRotation="0" wrapText="1" indent="0" justifyLastLine="0" shrinkToFit="0" readingOrder="0"/>
    </dxf>
    <dxf>
      <border outline="0">
        <bottom style="thin">
          <color rgb="FF000000"/>
        </bottom>
      </border>
    </dxf>
    <dxf>
      <font>
        <b/>
        <i val="0"/>
        <strike val="0"/>
        <condense val="0"/>
        <extend val="0"/>
        <outline val="0"/>
        <shadow val="0"/>
        <u val="none"/>
        <vertAlign val="baseline"/>
        <sz val="11"/>
        <color theme="1"/>
        <name val="Calibri"/>
        <family val="2"/>
        <scheme val="minor"/>
      </font>
      <fill>
        <patternFill patternType="none">
          <fgColor indexed="64"/>
          <bgColor auto="1"/>
        </patternFill>
      </fill>
      <border diagonalUp="0" diagonalDown="0" outline="0">
        <left style="thin">
          <color indexed="64"/>
        </left>
        <right style="thin">
          <color indexed="64"/>
        </right>
        <top/>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FF0000"/>
        <name val="Calibri"/>
        <family val="2"/>
        <scheme val="minor"/>
      </font>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indexed="65"/>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top style="thin">
          <color rgb="FF000000"/>
        </top>
      </border>
    </dxf>
    <dxf>
      <border outline="0">
        <left style="thin">
          <color rgb="FF000000"/>
        </left>
        <right style="thin">
          <color rgb="FF000000"/>
        </right>
        <top style="thin">
          <color auto="1"/>
        </top>
        <bottom style="thin">
          <color auto="1"/>
        </bottom>
      </border>
    </dxf>
    <dxf>
      <fill>
        <patternFill patternType="none">
          <fgColor rgb="FF000000"/>
          <bgColor auto="1"/>
        </patternFill>
      </fill>
      <alignment horizontal="general" vertical="top" textRotation="0" wrapText="1" indent="0" justifyLastLine="0" shrinkToFit="0" readingOrder="0"/>
    </dxf>
    <dxf>
      <border outline="0">
        <bottom style="thin">
          <color rgb="FF000000"/>
        </bottom>
      </border>
    </dxf>
    <dxf>
      <font>
        <b/>
        <i val="0"/>
        <strike val="0"/>
        <condense val="0"/>
        <extend val="0"/>
        <outline val="0"/>
        <shadow val="0"/>
        <u val="none"/>
        <vertAlign val="baseline"/>
        <sz val="11"/>
        <color theme="1"/>
        <name val="Calibri"/>
        <family val="2"/>
        <scheme val="minor"/>
      </font>
      <fill>
        <patternFill patternType="none">
          <fgColor indexed="64"/>
          <bgColor auto="1"/>
        </patternFill>
      </fill>
      <border diagonalUp="0" diagonalDown="0" outline="0">
        <left style="thin">
          <color indexed="64"/>
        </left>
        <right style="thin">
          <color indexed="64"/>
        </right>
        <top/>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FF0000"/>
        <name val="Calibri"/>
        <family val="2"/>
        <scheme val="minor"/>
      </font>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indexed="65"/>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top style="thin">
          <color rgb="FF000000"/>
        </top>
      </border>
    </dxf>
    <dxf>
      <border outline="0">
        <left style="thin">
          <color rgb="FF000000"/>
        </left>
        <right style="thin">
          <color rgb="FF000000"/>
        </right>
        <top style="thin">
          <color auto="1"/>
        </top>
        <bottom style="thin">
          <color auto="1"/>
        </bottom>
      </border>
    </dxf>
    <dxf>
      <fill>
        <patternFill patternType="none">
          <fgColor rgb="FF000000"/>
          <bgColor auto="1"/>
        </patternFill>
      </fill>
      <alignment horizontal="general" vertical="top" textRotation="0" wrapText="1" indent="0" justifyLastLine="0" shrinkToFit="0" readingOrder="0"/>
    </dxf>
    <dxf>
      <border outline="0">
        <bottom style="thin">
          <color rgb="FF000000"/>
        </bottom>
      </border>
    </dxf>
    <dxf>
      <font>
        <b/>
        <i val="0"/>
        <strike val="0"/>
        <condense val="0"/>
        <extend val="0"/>
        <outline val="0"/>
        <shadow val="0"/>
        <u val="none"/>
        <vertAlign val="baseline"/>
        <sz val="11"/>
        <color theme="1"/>
        <name val="Calibri"/>
        <family val="2"/>
        <scheme val="minor"/>
      </font>
      <fill>
        <patternFill patternType="none">
          <fgColor indexed="64"/>
          <bgColor auto="1"/>
        </patternFill>
      </fill>
      <border diagonalUp="0" diagonalDown="0" outline="0">
        <left style="thin">
          <color indexed="64"/>
        </left>
        <right style="thin">
          <color indexed="64"/>
        </right>
        <top/>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FF0000"/>
        <name val="Calibri"/>
        <family val="2"/>
        <scheme val="minor"/>
      </font>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indexed="65"/>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top style="thin">
          <color rgb="FF000000"/>
        </top>
      </border>
    </dxf>
    <dxf>
      <border outline="0">
        <left style="thin">
          <color rgb="FF000000"/>
        </left>
        <right style="thin">
          <color rgb="FF000000"/>
        </right>
        <top style="thin">
          <color auto="1"/>
        </top>
        <bottom style="thin">
          <color auto="1"/>
        </bottom>
      </border>
    </dxf>
    <dxf>
      <fill>
        <patternFill patternType="none">
          <fgColor rgb="FF000000"/>
          <bgColor auto="1"/>
        </patternFill>
      </fill>
      <alignment horizontal="general" vertical="top" textRotation="0" wrapText="1" indent="0" justifyLastLine="0" shrinkToFit="0" readingOrder="0"/>
    </dxf>
    <dxf>
      <border outline="0">
        <bottom style="thin">
          <color rgb="FF000000"/>
        </bottom>
      </border>
    </dxf>
    <dxf>
      <font>
        <b/>
        <i val="0"/>
        <strike val="0"/>
        <condense val="0"/>
        <extend val="0"/>
        <outline val="0"/>
        <shadow val="0"/>
        <u val="none"/>
        <vertAlign val="baseline"/>
        <sz val="11"/>
        <color theme="1"/>
        <name val="Calibri"/>
        <family val="2"/>
        <scheme val="minor"/>
      </font>
      <fill>
        <patternFill patternType="none">
          <fgColor indexed="64"/>
          <bgColor auto="1"/>
        </patternFill>
      </fill>
      <border diagonalUp="0" diagonalDown="0" outline="0">
        <left style="thin">
          <color indexed="64"/>
        </left>
        <right style="thin">
          <color indexed="64"/>
        </right>
        <top/>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FF0000"/>
        <name val="Calibri"/>
        <family val="2"/>
        <scheme val="minor"/>
      </font>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indexed="65"/>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top style="thin">
          <color rgb="FF000000"/>
        </top>
      </border>
    </dxf>
    <dxf>
      <border outline="0">
        <left style="thin">
          <color rgb="FF000000"/>
        </left>
        <right style="thin">
          <color rgb="FF000000"/>
        </right>
        <top style="thin">
          <color auto="1"/>
        </top>
        <bottom style="thin">
          <color auto="1"/>
        </bottom>
      </border>
    </dxf>
    <dxf>
      <fill>
        <patternFill patternType="none">
          <fgColor rgb="FF000000"/>
          <bgColor auto="1"/>
        </patternFill>
      </fill>
      <alignment horizontal="general" vertical="top" textRotation="0" wrapText="1" indent="0" justifyLastLine="0" shrinkToFit="0" readingOrder="0"/>
    </dxf>
    <dxf>
      <border outline="0">
        <bottom style="thin">
          <color rgb="FF000000"/>
        </bottom>
      </border>
    </dxf>
    <dxf>
      <font>
        <b/>
        <i val="0"/>
        <strike val="0"/>
        <condense val="0"/>
        <extend val="0"/>
        <outline val="0"/>
        <shadow val="0"/>
        <u val="none"/>
        <vertAlign val="baseline"/>
        <sz val="11"/>
        <color theme="1"/>
        <name val="Calibri"/>
        <family val="2"/>
        <scheme val="minor"/>
      </font>
      <fill>
        <patternFill patternType="none">
          <fgColor indexed="64"/>
          <bgColor auto="1"/>
        </patternFill>
      </fill>
      <border diagonalUp="0" diagonalDown="0" outline="0">
        <left style="thin">
          <color indexed="64"/>
        </left>
        <right style="thin">
          <color indexed="64"/>
        </right>
        <top/>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FF0000"/>
        <name val="Calibri"/>
        <family val="2"/>
        <scheme val="minor"/>
      </font>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indexed="65"/>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top style="thin">
          <color rgb="FF000000"/>
        </top>
      </border>
    </dxf>
    <dxf>
      <border outline="0">
        <left style="thin">
          <color rgb="FF000000"/>
        </left>
        <right style="thin">
          <color rgb="FF000000"/>
        </right>
        <top style="thin">
          <color auto="1"/>
        </top>
        <bottom style="thin">
          <color auto="1"/>
        </bottom>
      </border>
    </dxf>
    <dxf>
      <fill>
        <patternFill patternType="none">
          <fgColor rgb="FF000000"/>
          <bgColor auto="1"/>
        </patternFill>
      </fill>
      <alignment horizontal="general" vertical="top" textRotation="0" wrapText="1" indent="0" justifyLastLine="0" shrinkToFit="0" readingOrder="0"/>
    </dxf>
    <dxf>
      <border outline="0">
        <bottom style="thin">
          <color rgb="FF000000"/>
        </bottom>
      </border>
    </dxf>
    <dxf>
      <font>
        <b/>
        <i val="0"/>
        <strike val="0"/>
        <condense val="0"/>
        <extend val="0"/>
        <outline val="0"/>
        <shadow val="0"/>
        <u val="none"/>
        <vertAlign val="baseline"/>
        <sz val="11"/>
        <color theme="1"/>
        <name val="Calibri"/>
        <family val="2"/>
        <scheme val="minor"/>
      </font>
      <fill>
        <patternFill patternType="none">
          <fgColor indexed="64"/>
          <bgColor auto="1"/>
        </patternFill>
      </fill>
      <border diagonalUp="0" diagonalDown="0" outline="0">
        <left style="thin">
          <color indexed="64"/>
        </left>
        <right style="thin">
          <color indexed="64"/>
        </right>
        <top/>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FF0000"/>
        <name val="Calibri"/>
        <family val="2"/>
        <scheme val="minor"/>
      </font>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indexed="65"/>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top style="thin">
          <color rgb="FF000000"/>
        </top>
      </border>
    </dxf>
    <dxf>
      <border outline="0">
        <left style="thin">
          <color rgb="FF000000"/>
        </left>
        <right style="thin">
          <color rgb="FF000000"/>
        </right>
        <top style="thin">
          <color auto="1"/>
        </top>
        <bottom style="thin">
          <color auto="1"/>
        </bottom>
      </border>
    </dxf>
    <dxf>
      <fill>
        <patternFill patternType="none">
          <fgColor rgb="FF000000"/>
          <bgColor auto="1"/>
        </patternFill>
      </fill>
      <alignment horizontal="general" vertical="top" textRotation="0" wrapText="1" indent="0" justifyLastLine="0" shrinkToFit="0" readingOrder="0"/>
    </dxf>
    <dxf>
      <border outline="0">
        <bottom style="thin">
          <color rgb="FF000000"/>
        </bottom>
      </border>
    </dxf>
    <dxf>
      <font>
        <b/>
        <i val="0"/>
        <strike val="0"/>
        <condense val="0"/>
        <extend val="0"/>
        <outline val="0"/>
        <shadow val="0"/>
        <u val="none"/>
        <vertAlign val="baseline"/>
        <sz val="11"/>
        <color theme="1"/>
        <name val="Calibri"/>
        <family val="2"/>
        <scheme val="minor"/>
      </font>
      <fill>
        <patternFill patternType="none">
          <fgColor indexed="64"/>
          <bgColor auto="1"/>
        </patternFill>
      </fill>
      <border diagonalUp="0" diagonalDown="0" outline="0">
        <left style="thin">
          <color indexed="64"/>
        </left>
        <right style="thin">
          <color indexed="64"/>
        </right>
        <top/>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FF0000"/>
        <name val="Calibri"/>
        <family val="2"/>
        <scheme val="minor"/>
      </font>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indexed="65"/>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top style="thin">
          <color rgb="FF000000"/>
        </top>
      </border>
    </dxf>
    <dxf>
      <border outline="0">
        <left style="thin">
          <color rgb="FF000000"/>
        </left>
        <right style="thin">
          <color rgb="FF000000"/>
        </right>
        <top style="thin">
          <color auto="1"/>
        </top>
        <bottom style="thin">
          <color auto="1"/>
        </bottom>
      </border>
    </dxf>
    <dxf>
      <fill>
        <patternFill patternType="none">
          <fgColor rgb="FF000000"/>
          <bgColor auto="1"/>
        </patternFill>
      </fill>
      <alignment horizontal="general" vertical="top" textRotation="0" wrapText="1" indent="0" justifyLastLine="0" shrinkToFit="0" readingOrder="0"/>
    </dxf>
    <dxf>
      <border outline="0">
        <bottom style="thin">
          <color rgb="FF000000"/>
        </bottom>
      </border>
    </dxf>
    <dxf>
      <font>
        <b/>
        <i val="0"/>
        <strike val="0"/>
        <condense val="0"/>
        <extend val="0"/>
        <outline val="0"/>
        <shadow val="0"/>
        <u val="none"/>
        <vertAlign val="baseline"/>
        <sz val="11"/>
        <color theme="1"/>
        <name val="Calibri"/>
        <family val="2"/>
        <scheme val="minor"/>
      </font>
      <fill>
        <patternFill patternType="none">
          <fgColor indexed="64"/>
          <bgColor auto="1"/>
        </patternFill>
      </fill>
      <border diagonalUp="0" diagonalDown="0" outline="0">
        <left style="thin">
          <color indexed="64"/>
        </left>
        <right style="thin">
          <color indexed="64"/>
        </right>
        <top/>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FF0000"/>
        <name val="Calibri"/>
        <family val="2"/>
        <scheme val="minor"/>
      </font>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indexed="65"/>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top style="thin">
          <color rgb="FF000000"/>
        </top>
      </border>
    </dxf>
    <dxf>
      <border outline="0">
        <left style="thin">
          <color rgb="FF000000"/>
        </left>
        <right style="thin">
          <color rgb="FF000000"/>
        </right>
        <top style="thin">
          <color auto="1"/>
        </top>
        <bottom style="thin">
          <color auto="1"/>
        </bottom>
      </border>
    </dxf>
    <dxf>
      <fill>
        <patternFill patternType="none">
          <fgColor rgb="FF000000"/>
          <bgColor auto="1"/>
        </patternFill>
      </fill>
      <alignment horizontal="general" vertical="top" textRotation="0" wrapText="1" indent="0" justifyLastLine="0" shrinkToFit="0" readingOrder="0"/>
    </dxf>
    <dxf>
      <border outline="0">
        <bottom style="thin">
          <color rgb="FF000000"/>
        </bottom>
      </border>
    </dxf>
    <dxf>
      <font>
        <b/>
        <i val="0"/>
        <strike val="0"/>
        <condense val="0"/>
        <extend val="0"/>
        <outline val="0"/>
        <shadow val="0"/>
        <u val="none"/>
        <vertAlign val="baseline"/>
        <sz val="11"/>
        <color theme="1"/>
        <name val="Calibri"/>
        <family val="2"/>
        <scheme val="minor"/>
      </font>
      <fill>
        <patternFill patternType="none">
          <fgColor indexed="64"/>
          <bgColor auto="1"/>
        </patternFill>
      </fill>
      <border diagonalUp="0" diagonalDown="0" outline="0">
        <left style="thin">
          <color indexed="64"/>
        </left>
        <right style="thin">
          <color indexed="64"/>
        </right>
        <top/>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FF0000"/>
        <name val="Calibri"/>
        <family val="2"/>
        <scheme val="minor"/>
      </font>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indexed="65"/>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top style="thin">
          <color rgb="FF000000"/>
        </top>
      </border>
    </dxf>
    <dxf>
      <border outline="0">
        <left style="thin">
          <color rgb="FF000000"/>
        </left>
        <right style="thin">
          <color rgb="FF000000"/>
        </right>
        <top style="thin">
          <color auto="1"/>
        </top>
        <bottom style="thin">
          <color auto="1"/>
        </bottom>
      </border>
    </dxf>
    <dxf>
      <fill>
        <patternFill patternType="none">
          <fgColor rgb="FF000000"/>
          <bgColor auto="1"/>
        </patternFill>
      </fill>
      <alignment horizontal="general" vertical="top" textRotation="0" wrapText="1" indent="0" justifyLastLine="0" shrinkToFit="0" readingOrder="0"/>
    </dxf>
    <dxf>
      <border outline="0">
        <bottom style="thin">
          <color rgb="FF000000"/>
        </bottom>
      </border>
    </dxf>
    <dxf>
      <font>
        <b/>
        <i val="0"/>
        <strike val="0"/>
        <condense val="0"/>
        <extend val="0"/>
        <outline val="0"/>
        <shadow val="0"/>
        <u val="none"/>
        <vertAlign val="baseline"/>
        <sz val="11"/>
        <color theme="1"/>
        <name val="Calibri"/>
        <family val="2"/>
        <scheme val="minor"/>
      </font>
      <fill>
        <patternFill patternType="none">
          <fgColor indexed="64"/>
          <bgColor auto="1"/>
        </patternFill>
      </fill>
      <border diagonalUp="0" diagonalDown="0" outline="0">
        <left style="thin">
          <color indexed="64"/>
        </left>
        <right style="thin">
          <color indexed="64"/>
        </right>
        <top/>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FF0000"/>
        <name val="Calibri"/>
        <family val="2"/>
        <scheme val="minor"/>
      </font>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indexed="65"/>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top style="thin">
          <color rgb="FF000000"/>
        </top>
      </border>
    </dxf>
    <dxf>
      <border outline="0">
        <left style="thin">
          <color rgb="FF000000"/>
        </left>
        <right style="thin">
          <color rgb="FF000000"/>
        </right>
        <top style="thin">
          <color auto="1"/>
        </top>
        <bottom style="thin">
          <color auto="1"/>
        </bottom>
      </border>
    </dxf>
    <dxf>
      <fill>
        <patternFill patternType="none">
          <fgColor rgb="FF000000"/>
          <bgColor auto="1"/>
        </patternFill>
      </fill>
      <alignment horizontal="general" vertical="top" textRotation="0" wrapText="1" indent="0" justifyLastLine="0" shrinkToFit="0" readingOrder="0"/>
    </dxf>
    <dxf>
      <border outline="0">
        <bottom style="thin">
          <color rgb="FF000000"/>
        </bottom>
      </border>
    </dxf>
    <dxf>
      <font>
        <b/>
        <i val="0"/>
        <strike val="0"/>
        <condense val="0"/>
        <extend val="0"/>
        <outline val="0"/>
        <shadow val="0"/>
        <u val="none"/>
        <vertAlign val="baseline"/>
        <sz val="11"/>
        <color theme="1"/>
        <name val="Calibri"/>
        <family val="2"/>
        <scheme val="minor"/>
      </font>
      <fill>
        <patternFill patternType="none">
          <fgColor indexed="64"/>
          <bgColor auto="1"/>
        </patternFill>
      </fill>
      <border diagonalUp="0" diagonalDown="0" outline="0">
        <left style="thin">
          <color indexed="64"/>
        </left>
        <right style="thin">
          <color indexed="64"/>
        </right>
        <top/>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FF0000"/>
        <name val="Calibri"/>
        <family val="2"/>
        <scheme val="minor"/>
      </font>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indexed="65"/>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top style="thin">
          <color rgb="FF000000"/>
        </top>
      </border>
    </dxf>
    <dxf>
      <border outline="0">
        <left style="thin">
          <color rgb="FF000000"/>
        </left>
        <right style="thin">
          <color rgb="FF000000"/>
        </right>
        <top style="thin">
          <color auto="1"/>
        </top>
        <bottom style="thin">
          <color auto="1"/>
        </bottom>
      </border>
    </dxf>
    <dxf>
      <fill>
        <patternFill patternType="none">
          <fgColor rgb="FF000000"/>
          <bgColor auto="1"/>
        </patternFill>
      </fill>
      <alignment horizontal="general" vertical="top" textRotation="0" wrapText="1" indent="0" justifyLastLine="0" shrinkToFit="0" readingOrder="0"/>
    </dxf>
    <dxf>
      <border outline="0">
        <bottom style="thin">
          <color rgb="FF000000"/>
        </bottom>
      </border>
    </dxf>
    <dxf>
      <font>
        <b/>
        <i val="0"/>
        <strike val="0"/>
        <condense val="0"/>
        <extend val="0"/>
        <outline val="0"/>
        <shadow val="0"/>
        <u val="none"/>
        <vertAlign val="baseline"/>
        <sz val="11"/>
        <color theme="1"/>
        <name val="Calibri"/>
        <family val="2"/>
        <scheme val="minor"/>
      </font>
      <fill>
        <patternFill patternType="none">
          <fgColor indexed="64"/>
          <bgColor auto="1"/>
        </patternFill>
      </fill>
      <border diagonalUp="0" diagonalDown="0" outline="0">
        <left style="thin">
          <color indexed="64"/>
        </left>
        <right style="thin">
          <color indexed="64"/>
        </right>
        <top/>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FF0000"/>
        <name val="Calibri"/>
        <family val="2"/>
        <scheme val="minor"/>
      </font>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indexed="65"/>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top style="thin">
          <color rgb="FF000000"/>
        </top>
      </border>
    </dxf>
    <dxf>
      <border outline="0">
        <left style="thin">
          <color rgb="FF000000"/>
        </left>
        <right style="thin">
          <color rgb="FF000000"/>
        </right>
        <top style="thin">
          <color auto="1"/>
        </top>
        <bottom style="thin">
          <color auto="1"/>
        </bottom>
      </border>
    </dxf>
    <dxf>
      <fill>
        <patternFill patternType="none">
          <fgColor rgb="FF000000"/>
          <bgColor auto="1"/>
        </patternFill>
      </fill>
      <alignment horizontal="general" vertical="top" textRotation="0" wrapText="1" indent="0" justifyLastLine="0" shrinkToFit="0" readingOrder="0"/>
    </dxf>
    <dxf>
      <border outline="0">
        <bottom style="thin">
          <color rgb="FF000000"/>
        </bottom>
      </border>
    </dxf>
    <dxf>
      <font>
        <b/>
        <i val="0"/>
        <strike val="0"/>
        <condense val="0"/>
        <extend val="0"/>
        <outline val="0"/>
        <shadow val="0"/>
        <u val="none"/>
        <vertAlign val="baseline"/>
        <sz val="11"/>
        <color theme="1"/>
        <name val="Calibri"/>
        <family val="2"/>
        <scheme val="minor"/>
      </font>
      <fill>
        <patternFill patternType="none">
          <fgColor indexed="64"/>
          <bgColor auto="1"/>
        </patternFill>
      </fill>
      <border diagonalUp="0" diagonalDown="0" outline="0">
        <left style="thin">
          <color indexed="64"/>
        </left>
        <right style="thin">
          <color indexed="64"/>
        </right>
        <top/>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FF0000"/>
        <name val="Calibri"/>
        <family val="2"/>
        <scheme val="minor"/>
      </font>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indexed="65"/>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top style="thin">
          <color rgb="FF000000"/>
        </top>
      </border>
    </dxf>
    <dxf>
      <border outline="0">
        <left style="thin">
          <color rgb="FF000000"/>
        </left>
        <right style="thin">
          <color rgb="FF000000"/>
        </right>
        <top style="thin">
          <color auto="1"/>
        </top>
        <bottom style="thin">
          <color auto="1"/>
        </bottom>
      </border>
    </dxf>
    <dxf>
      <fill>
        <patternFill patternType="none">
          <fgColor rgb="FF000000"/>
          <bgColor auto="1"/>
        </patternFill>
      </fill>
      <alignment horizontal="general" vertical="top" textRotation="0" wrapText="1" indent="0" justifyLastLine="0" shrinkToFit="0" readingOrder="0"/>
    </dxf>
    <dxf>
      <border outline="0">
        <bottom style="thin">
          <color rgb="FF000000"/>
        </bottom>
      </border>
    </dxf>
    <dxf>
      <font>
        <b/>
        <i val="0"/>
        <strike val="0"/>
        <condense val="0"/>
        <extend val="0"/>
        <outline val="0"/>
        <shadow val="0"/>
        <u val="none"/>
        <vertAlign val="baseline"/>
        <sz val="11"/>
        <color theme="1"/>
        <name val="Calibri"/>
        <family val="2"/>
        <scheme val="minor"/>
      </font>
      <fill>
        <patternFill patternType="none">
          <fgColor indexed="64"/>
          <bgColor auto="1"/>
        </patternFill>
      </fill>
      <border diagonalUp="0" diagonalDown="0" outline="0">
        <left style="thin">
          <color indexed="64"/>
        </left>
        <right style="thin">
          <color indexed="64"/>
        </right>
        <top/>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FF0000"/>
        <name val="Calibri"/>
        <family val="2"/>
        <scheme val="minor"/>
      </font>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indexed="65"/>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top style="thin">
          <color rgb="FF000000"/>
        </top>
      </border>
    </dxf>
    <dxf>
      <border outline="0">
        <left style="thin">
          <color rgb="FF000000"/>
        </left>
        <right style="thin">
          <color rgb="FF000000"/>
        </right>
        <top style="thin">
          <color auto="1"/>
        </top>
        <bottom style="thin">
          <color auto="1"/>
        </bottom>
      </border>
    </dxf>
    <dxf>
      <fill>
        <patternFill patternType="none">
          <fgColor rgb="FF000000"/>
          <bgColor auto="1"/>
        </patternFill>
      </fill>
      <alignment horizontal="general" vertical="top" textRotation="0" wrapText="1" indent="0" justifyLastLine="0" shrinkToFit="0" readingOrder="0"/>
    </dxf>
    <dxf>
      <border outline="0">
        <bottom style="thin">
          <color rgb="FF000000"/>
        </bottom>
      </border>
    </dxf>
    <dxf>
      <font>
        <b/>
        <i val="0"/>
        <strike val="0"/>
        <condense val="0"/>
        <extend val="0"/>
        <outline val="0"/>
        <shadow val="0"/>
        <u val="none"/>
        <vertAlign val="baseline"/>
        <sz val="11"/>
        <color theme="1"/>
        <name val="Calibri"/>
        <family val="2"/>
        <scheme val="minor"/>
      </font>
      <fill>
        <patternFill patternType="none">
          <fgColor indexed="64"/>
          <bgColor auto="1"/>
        </patternFill>
      </fill>
      <border diagonalUp="0" diagonalDown="0" outline="0">
        <left style="thin">
          <color indexed="64"/>
        </left>
        <right style="thin">
          <color indexed="64"/>
        </right>
        <top/>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FF0000"/>
        <name val="Calibri"/>
        <family val="2"/>
        <scheme val="minor"/>
      </font>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indexed="65"/>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top style="thin">
          <color rgb="FF000000"/>
        </top>
      </border>
    </dxf>
    <dxf>
      <border outline="0">
        <left style="thin">
          <color rgb="FF000000"/>
        </left>
        <right style="thin">
          <color rgb="FF000000"/>
        </right>
        <top style="thin">
          <color auto="1"/>
        </top>
        <bottom style="thin">
          <color auto="1"/>
        </bottom>
      </border>
    </dxf>
    <dxf>
      <fill>
        <patternFill patternType="none">
          <fgColor rgb="FF000000"/>
          <bgColor auto="1"/>
        </patternFill>
      </fill>
      <alignment horizontal="general" vertical="top" textRotation="0" wrapText="1" indent="0" justifyLastLine="0" shrinkToFit="0" readingOrder="0"/>
    </dxf>
    <dxf>
      <border outline="0">
        <bottom style="thin">
          <color rgb="FF000000"/>
        </bottom>
      </border>
    </dxf>
    <dxf>
      <font>
        <b/>
        <i val="0"/>
        <strike val="0"/>
        <condense val="0"/>
        <extend val="0"/>
        <outline val="0"/>
        <shadow val="0"/>
        <u val="none"/>
        <vertAlign val="baseline"/>
        <sz val="11"/>
        <color theme="1"/>
        <name val="Calibri"/>
        <family val="2"/>
        <scheme val="minor"/>
      </font>
      <fill>
        <patternFill patternType="none">
          <fgColor indexed="64"/>
          <bgColor auto="1"/>
        </patternFill>
      </fill>
      <border diagonalUp="0" diagonalDown="0" outline="0">
        <left style="thin">
          <color indexed="64"/>
        </left>
        <right style="thin">
          <color indexed="64"/>
        </right>
        <top/>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FF0000"/>
        <name val="Calibri"/>
        <family val="2"/>
        <scheme val="minor"/>
      </font>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indexed="65"/>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top style="thin">
          <color rgb="FF000000"/>
        </top>
      </border>
    </dxf>
    <dxf>
      <border outline="0">
        <left style="thin">
          <color rgb="FF000000"/>
        </left>
        <right style="thin">
          <color rgb="FF000000"/>
        </right>
        <top style="thin">
          <color auto="1"/>
        </top>
        <bottom style="thin">
          <color auto="1"/>
        </bottom>
      </border>
    </dxf>
    <dxf>
      <fill>
        <patternFill patternType="none">
          <fgColor rgb="FF000000"/>
          <bgColor auto="1"/>
        </patternFill>
      </fill>
      <alignment horizontal="general" vertical="top" textRotation="0" wrapText="1" indent="0" justifyLastLine="0" shrinkToFit="0" readingOrder="0"/>
    </dxf>
    <dxf>
      <border outline="0">
        <bottom style="thin">
          <color rgb="FF000000"/>
        </bottom>
      </border>
    </dxf>
    <dxf>
      <font>
        <b/>
        <i val="0"/>
        <strike val="0"/>
        <condense val="0"/>
        <extend val="0"/>
        <outline val="0"/>
        <shadow val="0"/>
        <u val="none"/>
        <vertAlign val="baseline"/>
        <sz val="11"/>
        <color theme="1"/>
        <name val="Calibri"/>
        <family val="2"/>
        <scheme val="minor"/>
      </font>
      <fill>
        <patternFill patternType="none">
          <fgColor indexed="64"/>
          <bgColor auto="1"/>
        </patternFill>
      </fill>
      <border diagonalUp="0" diagonalDown="0" outline="0">
        <left style="thin">
          <color indexed="64"/>
        </left>
        <right style="thin">
          <color indexed="64"/>
        </right>
        <top/>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FF0000"/>
        <name val="Calibri"/>
        <family val="2"/>
        <scheme val="minor"/>
      </font>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indexed="65"/>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top style="thin">
          <color rgb="FF000000"/>
        </top>
      </border>
    </dxf>
    <dxf>
      <border outline="0">
        <left style="thin">
          <color rgb="FF000000"/>
        </left>
        <right style="thin">
          <color rgb="FF000000"/>
        </right>
        <top style="thin">
          <color auto="1"/>
        </top>
        <bottom style="thin">
          <color auto="1"/>
        </bottom>
      </border>
    </dxf>
    <dxf>
      <fill>
        <patternFill patternType="none">
          <fgColor rgb="FF000000"/>
          <bgColor auto="1"/>
        </patternFill>
      </fill>
      <alignment horizontal="general" vertical="top" textRotation="0" wrapText="1" indent="0" justifyLastLine="0" shrinkToFit="0" readingOrder="0"/>
    </dxf>
    <dxf>
      <border outline="0">
        <bottom style="thin">
          <color rgb="FF000000"/>
        </bottom>
      </border>
    </dxf>
    <dxf>
      <font>
        <b/>
        <i val="0"/>
        <strike val="0"/>
        <condense val="0"/>
        <extend val="0"/>
        <outline val="0"/>
        <shadow val="0"/>
        <u val="none"/>
        <vertAlign val="baseline"/>
        <sz val="11"/>
        <color theme="1"/>
        <name val="Calibri"/>
        <family val="2"/>
        <scheme val="minor"/>
      </font>
      <fill>
        <patternFill patternType="none">
          <fgColor indexed="64"/>
          <bgColor auto="1"/>
        </patternFill>
      </fill>
      <border diagonalUp="0" diagonalDown="0" outline="0">
        <left style="thin">
          <color indexed="64"/>
        </left>
        <right style="thin">
          <color indexed="64"/>
        </right>
        <top/>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FF0000"/>
        <name val="Calibri"/>
        <family val="2"/>
        <scheme val="minor"/>
      </font>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indexed="65"/>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top style="thin">
          <color rgb="FF000000"/>
        </top>
      </border>
    </dxf>
    <dxf>
      <border outline="0">
        <left style="thin">
          <color rgb="FF000000"/>
        </left>
        <right style="thin">
          <color rgb="FF000000"/>
        </right>
        <top style="thin">
          <color auto="1"/>
        </top>
        <bottom style="thin">
          <color auto="1"/>
        </bottom>
      </border>
    </dxf>
    <dxf>
      <fill>
        <patternFill patternType="none">
          <fgColor rgb="FF000000"/>
          <bgColor auto="1"/>
        </patternFill>
      </fill>
      <alignment horizontal="general" vertical="top" textRotation="0" wrapText="1" indent="0" justifyLastLine="0" shrinkToFit="0" readingOrder="0"/>
    </dxf>
    <dxf>
      <border outline="0">
        <bottom style="thin">
          <color rgb="FF000000"/>
        </bottom>
      </border>
    </dxf>
    <dxf>
      <font>
        <b/>
        <i val="0"/>
        <strike val="0"/>
        <condense val="0"/>
        <extend val="0"/>
        <outline val="0"/>
        <shadow val="0"/>
        <u val="none"/>
        <vertAlign val="baseline"/>
        <sz val="11"/>
        <color theme="1"/>
        <name val="Calibri"/>
        <family val="2"/>
        <scheme val="minor"/>
      </font>
      <fill>
        <patternFill patternType="none">
          <fgColor indexed="64"/>
          <bgColor auto="1"/>
        </patternFill>
      </fill>
      <border diagonalUp="0" diagonalDown="0" outline="0">
        <left style="thin">
          <color indexed="64"/>
        </left>
        <right style="thin">
          <color indexed="64"/>
        </right>
        <top/>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FF0000"/>
        <name val="Calibri"/>
        <family val="2"/>
        <scheme val="minor"/>
      </font>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indexed="65"/>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top style="thin">
          <color rgb="FF000000"/>
        </top>
      </border>
    </dxf>
    <dxf>
      <border outline="0">
        <left style="thin">
          <color rgb="FF000000"/>
        </left>
        <right style="thin">
          <color rgb="FF000000"/>
        </right>
        <top style="thin">
          <color auto="1"/>
        </top>
        <bottom style="thin">
          <color auto="1"/>
        </bottom>
      </border>
    </dxf>
    <dxf>
      <fill>
        <patternFill patternType="none">
          <fgColor rgb="FF000000"/>
          <bgColor auto="1"/>
        </patternFill>
      </fill>
      <alignment horizontal="general" vertical="top" textRotation="0" wrapText="1" indent="0" justifyLastLine="0" shrinkToFit="0" readingOrder="0"/>
    </dxf>
    <dxf>
      <border outline="0">
        <bottom style="thin">
          <color rgb="FF000000"/>
        </bottom>
      </border>
    </dxf>
    <dxf>
      <font>
        <b/>
        <i val="0"/>
        <strike val="0"/>
        <condense val="0"/>
        <extend val="0"/>
        <outline val="0"/>
        <shadow val="0"/>
        <u val="none"/>
        <vertAlign val="baseline"/>
        <sz val="11"/>
        <color theme="1"/>
        <name val="Calibri"/>
        <family val="2"/>
        <scheme val="minor"/>
      </font>
      <fill>
        <patternFill patternType="none">
          <fgColor indexed="64"/>
          <bgColor auto="1"/>
        </patternFill>
      </fill>
      <border diagonalUp="0" diagonalDown="0" outline="0">
        <left style="thin">
          <color indexed="64"/>
        </left>
        <right style="thin">
          <color indexed="64"/>
        </right>
        <top/>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FF0000"/>
        <name val="Calibri"/>
        <family val="2"/>
        <scheme val="minor"/>
      </font>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indexed="65"/>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top style="thin">
          <color rgb="FF000000"/>
        </top>
      </border>
    </dxf>
    <dxf>
      <border outline="0">
        <left style="thin">
          <color rgb="FF000000"/>
        </left>
        <right style="thin">
          <color rgb="FF000000"/>
        </right>
        <top style="thin">
          <color auto="1"/>
        </top>
        <bottom style="thin">
          <color auto="1"/>
        </bottom>
      </border>
    </dxf>
    <dxf>
      <fill>
        <patternFill patternType="none">
          <fgColor rgb="FF000000"/>
          <bgColor auto="1"/>
        </patternFill>
      </fill>
      <alignment horizontal="general" vertical="top" textRotation="0" wrapText="1" indent="0" justifyLastLine="0" shrinkToFit="0" readingOrder="0"/>
    </dxf>
    <dxf>
      <border outline="0">
        <bottom style="thin">
          <color rgb="FF000000"/>
        </bottom>
      </border>
    </dxf>
    <dxf>
      <font>
        <b/>
        <i val="0"/>
        <strike val="0"/>
        <condense val="0"/>
        <extend val="0"/>
        <outline val="0"/>
        <shadow val="0"/>
        <u val="none"/>
        <vertAlign val="baseline"/>
        <sz val="11"/>
        <color theme="1"/>
        <name val="Calibri"/>
        <family val="2"/>
        <scheme val="minor"/>
      </font>
      <fill>
        <patternFill patternType="none">
          <fgColor indexed="64"/>
          <bgColor auto="1"/>
        </patternFill>
      </fill>
      <border diagonalUp="0" diagonalDown="0" outline="0">
        <left style="thin">
          <color indexed="64"/>
        </left>
        <right style="thin">
          <color indexed="64"/>
        </right>
        <top/>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FF0000"/>
        <name val="Calibri"/>
        <family val="2"/>
        <scheme val="minor"/>
      </font>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indexed="65"/>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top style="thin">
          <color rgb="FF000000"/>
        </top>
      </border>
    </dxf>
    <dxf>
      <border outline="0">
        <left style="thin">
          <color rgb="FF000000"/>
        </left>
        <right style="thin">
          <color rgb="FF000000"/>
        </right>
        <top style="thin">
          <color auto="1"/>
        </top>
        <bottom style="thin">
          <color auto="1"/>
        </bottom>
      </border>
    </dxf>
    <dxf>
      <fill>
        <patternFill patternType="none">
          <fgColor rgb="FF000000"/>
          <bgColor auto="1"/>
        </patternFill>
      </fill>
      <alignment horizontal="general" vertical="top" textRotation="0" wrapText="1" indent="0" justifyLastLine="0" shrinkToFit="0" readingOrder="0"/>
    </dxf>
    <dxf>
      <border outline="0">
        <bottom style="thin">
          <color rgb="FF000000"/>
        </bottom>
      </border>
    </dxf>
    <dxf>
      <font>
        <b/>
        <i val="0"/>
        <strike val="0"/>
        <condense val="0"/>
        <extend val="0"/>
        <outline val="0"/>
        <shadow val="0"/>
        <u val="none"/>
        <vertAlign val="baseline"/>
        <sz val="11"/>
        <color theme="1"/>
        <name val="Calibri"/>
        <family val="2"/>
        <scheme val="minor"/>
      </font>
      <fill>
        <patternFill patternType="none">
          <fgColor indexed="64"/>
          <bgColor auto="1"/>
        </patternFill>
      </fill>
      <border diagonalUp="0" diagonalDown="0" outline="0">
        <left style="thin">
          <color indexed="64"/>
        </left>
        <right style="thin">
          <color indexed="64"/>
        </right>
        <top/>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FF0000"/>
        <name val="Calibri"/>
        <family val="2"/>
        <scheme val="minor"/>
      </font>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indexed="65"/>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top style="thin">
          <color rgb="FF000000"/>
        </top>
      </border>
    </dxf>
    <dxf>
      <border outline="0">
        <left style="thin">
          <color rgb="FF000000"/>
        </left>
        <right style="thin">
          <color rgb="FF000000"/>
        </right>
        <top style="thin">
          <color auto="1"/>
        </top>
        <bottom style="thin">
          <color auto="1"/>
        </bottom>
      </border>
    </dxf>
    <dxf>
      <fill>
        <patternFill patternType="none">
          <fgColor rgb="FF000000"/>
          <bgColor auto="1"/>
        </patternFill>
      </fill>
      <alignment horizontal="general" vertical="top" textRotation="0" wrapText="1" indent="0" justifyLastLine="0" shrinkToFit="0" readingOrder="0"/>
    </dxf>
    <dxf>
      <border outline="0">
        <bottom style="thin">
          <color rgb="FF000000"/>
        </bottom>
      </border>
    </dxf>
    <dxf>
      <font>
        <b/>
        <i val="0"/>
        <strike val="0"/>
        <condense val="0"/>
        <extend val="0"/>
        <outline val="0"/>
        <shadow val="0"/>
        <u val="none"/>
        <vertAlign val="baseline"/>
        <sz val="11"/>
        <color theme="1"/>
        <name val="Calibri"/>
        <family val="2"/>
        <scheme val="minor"/>
      </font>
      <fill>
        <patternFill patternType="none">
          <fgColor indexed="64"/>
          <bgColor auto="1"/>
        </patternFill>
      </fill>
      <border diagonalUp="0" diagonalDown="0" outline="0">
        <left style="thin">
          <color indexed="64"/>
        </left>
        <right style="thin">
          <color indexed="64"/>
        </right>
        <top/>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FF0000"/>
        <name val="Calibri"/>
        <family val="2"/>
        <scheme val="minor"/>
      </font>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indexed="65"/>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top style="thin">
          <color rgb="FF000000"/>
        </top>
      </border>
    </dxf>
    <dxf>
      <border outline="0">
        <left style="thin">
          <color rgb="FF000000"/>
        </left>
        <right style="thin">
          <color rgb="FF000000"/>
        </right>
        <top style="thin">
          <color auto="1"/>
        </top>
        <bottom style="thin">
          <color auto="1"/>
        </bottom>
      </border>
    </dxf>
    <dxf>
      <fill>
        <patternFill patternType="none">
          <fgColor rgb="FF000000"/>
          <bgColor auto="1"/>
        </patternFill>
      </fill>
      <alignment horizontal="general" vertical="top" textRotation="0" wrapText="1" indent="0" justifyLastLine="0" shrinkToFit="0" readingOrder="0"/>
    </dxf>
    <dxf>
      <border outline="0">
        <bottom style="thin">
          <color rgb="FF000000"/>
        </bottom>
      </border>
    </dxf>
    <dxf>
      <font>
        <b/>
        <i val="0"/>
        <strike val="0"/>
        <condense val="0"/>
        <extend val="0"/>
        <outline val="0"/>
        <shadow val="0"/>
        <u val="none"/>
        <vertAlign val="baseline"/>
        <sz val="11"/>
        <color theme="1"/>
        <name val="Calibri"/>
        <family val="2"/>
        <scheme val="minor"/>
      </font>
      <fill>
        <patternFill patternType="none">
          <fgColor indexed="64"/>
          <bgColor auto="1"/>
        </patternFill>
      </fill>
      <border diagonalUp="0" diagonalDown="0" outline="0">
        <left style="thin">
          <color indexed="64"/>
        </left>
        <right style="thin">
          <color indexed="64"/>
        </right>
        <top/>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FF0000"/>
        <name val="Calibri"/>
        <family val="2"/>
        <scheme val="minor"/>
      </font>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indexed="65"/>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top style="thin">
          <color rgb="FF000000"/>
        </top>
      </border>
    </dxf>
    <dxf>
      <border outline="0">
        <left style="thin">
          <color rgb="FF000000"/>
        </left>
        <right style="thin">
          <color rgb="FF000000"/>
        </right>
        <top style="thin">
          <color auto="1"/>
        </top>
        <bottom style="thin">
          <color auto="1"/>
        </bottom>
      </border>
    </dxf>
    <dxf>
      <fill>
        <patternFill patternType="none">
          <fgColor rgb="FF000000"/>
          <bgColor auto="1"/>
        </patternFill>
      </fill>
      <alignment horizontal="general" vertical="top" textRotation="0" wrapText="1" indent="0" justifyLastLine="0" shrinkToFit="0" readingOrder="0"/>
    </dxf>
    <dxf>
      <border outline="0">
        <bottom style="thin">
          <color rgb="FF000000"/>
        </bottom>
      </border>
    </dxf>
    <dxf>
      <font>
        <b/>
        <i val="0"/>
        <strike val="0"/>
        <condense val="0"/>
        <extend val="0"/>
        <outline val="0"/>
        <shadow val="0"/>
        <u val="none"/>
        <vertAlign val="baseline"/>
        <sz val="11"/>
        <color theme="1"/>
        <name val="Calibri"/>
        <family val="2"/>
        <scheme val="minor"/>
      </font>
      <fill>
        <patternFill patternType="none">
          <fgColor indexed="64"/>
          <bgColor auto="1"/>
        </patternFill>
      </fill>
      <border diagonalUp="0" diagonalDown="0" outline="0">
        <left style="thin">
          <color indexed="64"/>
        </left>
        <right style="thin">
          <color indexed="64"/>
        </right>
        <top/>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FF0000"/>
        <name val="Calibri"/>
        <family val="2"/>
        <scheme val="minor"/>
      </font>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indexed="65"/>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top style="thin">
          <color rgb="FF000000"/>
        </top>
      </border>
    </dxf>
    <dxf>
      <border outline="0">
        <left style="thin">
          <color rgb="FF000000"/>
        </left>
        <right style="thin">
          <color rgb="FF000000"/>
        </right>
        <top style="thin">
          <color auto="1"/>
        </top>
        <bottom style="thin">
          <color auto="1"/>
        </bottom>
      </border>
    </dxf>
    <dxf>
      <fill>
        <patternFill patternType="none">
          <fgColor rgb="FF000000"/>
          <bgColor auto="1"/>
        </patternFill>
      </fill>
      <alignment horizontal="general" vertical="top" textRotation="0" wrapText="1" indent="0" justifyLastLine="0" shrinkToFit="0" readingOrder="0"/>
    </dxf>
    <dxf>
      <border outline="0">
        <bottom style="thin">
          <color rgb="FF000000"/>
        </bottom>
      </border>
    </dxf>
    <dxf>
      <font>
        <b/>
        <i val="0"/>
        <strike val="0"/>
        <condense val="0"/>
        <extend val="0"/>
        <outline val="0"/>
        <shadow val="0"/>
        <u val="none"/>
        <vertAlign val="baseline"/>
        <sz val="11"/>
        <color theme="1"/>
        <name val="Calibri"/>
        <family val="2"/>
        <scheme val="minor"/>
      </font>
      <fill>
        <patternFill patternType="none">
          <fgColor indexed="64"/>
          <bgColor auto="1"/>
        </patternFill>
      </fill>
      <border diagonalUp="0" diagonalDown="0" outline="0">
        <left style="thin">
          <color indexed="64"/>
        </left>
        <right style="thin">
          <color indexed="64"/>
        </right>
        <top/>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FF0000"/>
        <name val="Calibri"/>
        <family val="2"/>
        <scheme val="minor"/>
      </font>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indexed="65"/>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top style="thin">
          <color rgb="FF000000"/>
        </top>
      </border>
    </dxf>
    <dxf>
      <border outline="0">
        <left style="thin">
          <color rgb="FF000000"/>
        </left>
        <right style="thin">
          <color rgb="FF000000"/>
        </right>
        <top style="thin">
          <color auto="1"/>
        </top>
        <bottom style="thin">
          <color auto="1"/>
        </bottom>
      </border>
    </dxf>
    <dxf>
      <fill>
        <patternFill patternType="none">
          <fgColor rgb="FF000000"/>
          <bgColor auto="1"/>
        </patternFill>
      </fill>
      <alignment horizontal="general" vertical="top" textRotation="0" wrapText="1" indent="0" justifyLastLine="0" shrinkToFit="0" readingOrder="0"/>
    </dxf>
    <dxf>
      <border outline="0">
        <bottom style="thin">
          <color rgb="FF000000"/>
        </bottom>
      </border>
    </dxf>
    <dxf>
      <font>
        <b/>
        <i val="0"/>
        <strike val="0"/>
        <condense val="0"/>
        <extend val="0"/>
        <outline val="0"/>
        <shadow val="0"/>
        <u val="none"/>
        <vertAlign val="baseline"/>
        <sz val="11"/>
        <color theme="1"/>
        <name val="Calibri"/>
        <family val="2"/>
        <scheme val="minor"/>
      </font>
      <fill>
        <patternFill patternType="none">
          <fgColor indexed="64"/>
          <bgColor auto="1"/>
        </patternFill>
      </fill>
      <border diagonalUp="0" diagonalDown="0" outline="0">
        <left style="thin">
          <color indexed="64"/>
        </left>
        <right style="thin">
          <color indexed="64"/>
        </right>
        <top/>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FF0000"/>
        <name val="Calibri"/>
        <family val="2"/>
        <scheme val="minor"/>
      </font>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indexed="65"/>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top style="thin">
          <color rgb="FF000000"/>
        </top>
      </border>
    </dxf>
    <dxf>
      <border outline="0">
        <left style="thin">
          <color rgb="FF000000"/>
        </left>
        <right style="thin">
          <color rgb="FF000000"/>
        </right>
        <top style="thin">
          <color auto="1"/>
        </top>
        <bottom style="thin">
          <color auto="1"/>
        </bottom>
      </border>
    </dxf>
    <dxf>
      <fill>
        <patternFill patternType="none">
          <fgColor rgb="FF000000"/>
          <bgColor auto="1"/>
        </patternFill>
      </fill>
      <alignment horizontal="general" vertical="top" textRotation="0" wrapText="1" indent="0" justifyLastLine="0" shrinkToFit="0" readingOrder="0"/>
    </dxf>
    <dxf>
      <border outline="0">
        <bottom style="thin">
          <color rgb="FF000000"/>
        </bottom>
      </border>
    </dxf>
    <dxf>
      <font>
        <b/>
        <i val="0"/>
        <strike val="0"/>
        <condense val="0"/>
        <extend val="0"/>
        <outline val="0"/>
        <shadow val="0"/>
        <u val="none"/>
        <vertAlign val="baseline"/>
        <sz val="11"/>
        <color theme="1"/>
        <name val="Calibri"/>
        <family val="2"/>
        <scheme val="minor"/>
      </font>
      <fill>
        <patternFill patternType="none">
          <fgColor indexed="64"/>
          <bgColor auto="1"/>
        </patternFill>
      </fill>
      <border diagonalUp="0" diagonalDown="0" outline="0">
        <left style="thin">
          <color indexed="64"/>
        </left>
        <right style="thin">
          <color indexed="64"/>
        </right>
        <top/>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FF0000"/>
        <name val="Calibri"/>
        <family val="2"/>
        <scheme val="minor"/>
      </font>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indexed="65"/>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top style="thin">
          <color rgb="FF000000"/>
        </top>
      </border>
    </dxf>
    <dxf>
      <border outline="0">
        <left style="thin">
          <color rgb="FF000000"/>
        </left>
        <right style="thin">
          <color rgb="FF000000"/>
        </right>
        <top style="thin">
          <color auto="1"/>
        </top>
        <bottom style="thin">
          <color auto="1"/>
        </bottom>
      </border>
    </dxf>
    <dxf>
      <fill>
        <patternFill patternType="none">
          <fgColor rgb="FF000000"/>
          <bgColor auto="1"/>
        </patternFill>
      </fill>
      <alignment horizontal="general" vertical="top" textRotation="0" wrapText="1" indent="0" justifyLastLine="0" shrinkToFit="0" readingOrder="0"/>
    </dxf>
    <dxf>
      <border outline="0">
        <bottom style="thin">
          <color rgb="FF000000"/>
        </bottom>
      </border>
    </dxf>
    <dxf>
      <font>
        <b/>
        <i val="0"/>
        <strike val="0"/>
        <condense val="0"/>
        <extend val="0"/>
        <outline val="0"/>
        <shadow val="0"/>
        <u val="none"/>
        <vertAlign val="baseline"/>
        <sz val="11"/>
        <color theme="1"/>
        <name val="Calibri"/>
        <family val="2"/>
        <scheme val="minor"/>
      </font>
      <fill>
        <patternFill patternType="none">
          <fgColor indexed="64"/>
          <bgColor auto="1"/>
        </patternFill>
      </fill>
      <border diagonalUp="0" diagonalDown="0" outline="0">
        <left style="thin">
          <color indexed="64"/>
        </left>
        <right style="thin">
          <color indexed="64"/>
        </right>
        <top/>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FF0000"/>
        <name val="Calibri"/>
        <family val="2"/>
        <scheme val="minor"/>
      </font>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indexed="65"/>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top style="thin">
          <color rgb="FF000000"/>
        </top>
      </border>
    </dxf>
    <dxf>
      <border outline="0">
        <left style="thin">
          <color rgb="FF000000"/>
        </left>
        <right style="thin">
          <color rgb="FF000000"/>
        </right>
        <top style="thin">
          <color auto="1"/>
        </top>
        <bottom style="thin">
          <color auto="1"/>
        </bottom>
      </border>
    </dxf>
    <dxf>
      <fill>
        <patternFill patternType="none">
          <fgColor rgb="FF000000"/>
          <bgColor auto="1"/>
        </patternFill>
      </fill>
      <alignment horizontal="general" vertical="top" textRotation="0" wrapText="1" indent="0" justifyLastLine="0" shrinkToFit="0" readingOrder="0"/>
    </dxf>
    <dxf>
      <border outline="0">
        <bottom style="thin">
          <color rgb="FF000000"/>
        </bottom>
      </border>
    </dxf>
    <dxf>
      <font>
        <b/>
        <i val="0"/>
        <strike val="0"/>
        <condense val="0"/>
        <extend val="0"/>
        <outline val="0"/>
        <shadow val="0"/>
        <u val="none"/>
        <vertAlign val="baseline"/>
        <sz val="11"/>
        <color theme="1"/>
        <name val="Calibri"/>
        <family val="2"/>
        <scheme val="minor"/>
      </font>
      <fill>
        <patternFill patternType="none">
          <fgColor indexed="64"/>
          <bgColor auto="1"/>
        </patternFill>
      </fill>
      <border diagonalUp="0" diagonalDown="0" outline="0">
        <left style="thin">
          <color indexed="64"/>
        </left>
        <right style="thin">
          <color indexed="64"/>
        </right>
        <top/>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numFmt numFmtId="0" formatCode="Genera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FF0000"/>
        <name val="Calibri"/>
        <family val="2"/>
        <scheme val="minor"/>
      </font>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indexed="65"/>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right style="thin">
          <color indexed="64"/>
        </right>
        <top style="thin">
          <color indexed="64"/>
        </top>
        <bottom/>
      </border>
    </dxf>
    <dxf>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top style="thin">
          <color rgb="FF000000"/>
        </top>
      </border>
    </dxf>
    <dxf>
      <border outline="0">
        <left style="thin">
          <color rgb="FF000000"/>
        </left>
        <right style="thin">
          <color rgb="FF000000"/>
        </right>
        <top style="thin">
          <color auto="1"/>
        </top>
        <bottom style="thin">
          <color auto="1"/>
        </bottom>
      </border>
    </dxf>
    <dxf>
      <border outline="0">
        <bottom style="thin">
          <color rgb="FF000000"/>
        </bottom>
      </border>
    </dxf>
    <dxf>
      <font>
        <b/>
        <i val="0"/>
        <strike val="0"/>
        <condense val="0"/>
        <extend val="0"/>
        <outline val="0"/>
        <shadow val="0"/>
        <u val="none"/>
        <vertAlign val="baseline"/>
        <sz val="11"/>
        <color theme="1"/>
        <name val="Calibri"/>
        <family val="2"/>
        <scheme val="minor"/>
      </font>
      <fill>
        <patternFill patternType="none">
          <fgColor indexed="64"/>
          <bgColor auto="1"/>
        </patternFill>
      </fill>
      <border diagonalUp="0" diagonalDown="0" outline="0">
        <left style="thin">
          <color indexed="64"/>
        </left>
        <right style="thin">
          <color indexed="64"/>
        </right>
        <top/>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numFmt numFmtId="0" formatCode="General"/>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FF0000"/>
        <name val="Calibri"/>
        <family val="2"/>
        <scheme val="minor"/>
      </font>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indexed="65"/>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top style="thin">
          <color rgb="FF000000"/>
        </top>
      </border>
    </dxf>
    <dxf>
      <border outline="0">
        <left style="thin">
          <color rgb="FF000000"/>
        </left>
        <right style="thin">
          <color rgb="FF000000"/>
        </right>
        <top style="thin">
          <color auto="1"/>
        </top>
        <bottom style="thin">
          <color auto="1"/>
        </bottom>
      </border>
    </dxf>
    <dxf>
      <border outline="0">
        <bottom style="thin">
          <color rgb="FF000000"/>
        </bottom>
      </border>
    </dxf>
    <dxf>
      <font>
        <b/>
        <i val="0"/>
        <strike val="0"/>
        <condense val="0"/>
        <extend val="0"/>
        <outline val="0"/>
        <shadow val="0"/>
        <u val="none"/>
        <vertAlign val="baseline"/>
        <sz val="11"/>
        <color theme="1"/>
        <name val="Calibri"/>
        <family val="2"/>
        <scheme val="minor"/>
      </font>
      <fill>
        <patternFill patternType="none">
          <fgColor indexed="64"/>
          <bgColor auto="1"/>
        </patternFill>
      </fill>
      <border diagonalUp="0" diagonalDown="0" outline="0">
        <left style="thin">
          <color indexed="64"/>
        </left>
        <right style="thin">
          <color indexed="64"/>
        </right>
        <top/>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numFmt numFmtId="0" formatCode="General"/>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FF0000"/>
        <name val="Calibri"/>
        <family val="2"/>
        <scheme val="minor"/>
      </font>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indexed="65"/>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top style="thin">
          <color rgb="FF000000"/>
        </top>
      </border>
    </dxf>
    <dxf>
      <border outline="0">
        <left style="thin">
          <color rgb="FF000000"/>
        </left>
        <right style="thin">
          <color rgb="FF000000"/>
        </right>
        <top style="thin">
          <color auto="1"/>
        </top>
        <bottom style="thin">
          <color auto="1"/>
        </bottom>
      </border>
    </dxf>
    <dxf>
      <border outline="0">
        <bottom style="thin">
          <color rgb="FF000000"/>
        </bottom>
      </border>
    </dxf>
    <dxf>
      <font>
        <b/>
        <i val="0"/>
        <strike val="0"/>
        <condense val="0"/>
        <extend val="0"/>
        <outline val="0"/>
        <shadow val="0"/>
        <u val="none"/>
        <vertAlign val="baseline"/>
        <sz val="11"/>
        <color theme="1"/>
        <name val="Calibri"/>
        <family val="2"/>
        <scheme val="minor"/>
      </font>
      <fill>
        <patternFill patternType="none">
          <fgColor indexed="64"/>
          <bgColor auto="1"/>
        </patternFill>
      </fill>
      <border diagonalUp="0" diagonalDown="0" outline="0">
        <left style="thin">
          <color indexed="64"/>
        </left>
        <right style="thin">
          <color indexed="64"/>
        </right>
        <top/>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FF0000"/>
        <name val="Calibri"/>
        <family val="2"/>
        <scheme val="minor"/>
      </font>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indexed="65"/>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top style="thin">
          <color rgb="FF000000"/>
        </top>
      </border>
    </dxf>
    <dxf>
      <border outline="0">
        <left style="thin">
          <color rgb="FF000000"/>
        </left>
        <right style="thin">
          <color rgb="FF000000"/>
        </right>
        <top style="thin">
          <color auto="1"/>
        </top>
        <bottom style="thin">
          <color auto="1"/>
        </bottom>
      </border>
    </dxf>
    <dxf>
      <fill>
        <patternFill patternType="none">
          <fgColor rgb="FF000000"/>
          <bgColor auto="1"/>
        </patternFill>
      </fill>
      <alignment horizontal="general" vertical="top" textRotation="0" wrapText="1" indent="0" justifyLastLine="0" shrinkToFit="0" readingOrder="0"/>
    </dxf>
    <dxf>
      <border outline="0">
        <bottom style="thin">
          <color rgb="FF000000"/>
        </bottom>
      </border>
    </dxf>
    <dxf>
      <border diagonalUp="0" diagonalDown="0">
        <left style="thin">
          <color indexed="64"/>
        </left>
        <right style="thin">
          <color indexed="64"/>
        </right>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ill>
        <patternFill patternType="none">
          <fgColor indexed="64"/>
          <bgColor auto="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indexed="65"/>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top style="thin">
          <color rgb="FF000000"/>
        </top>
      </border>
    </dxf>
    <dxf>
      <border outline="0">
        <left style="thin">
          <color rgb="FF000000"/>
        </left>
        <right style="thin">
          <color rgb="FF000000"/>
        </right>
        <top style="thin">
          <color auto="1"/>
        </top>
        <bottom style="thin">
          <color auto="1"/>
        </bottom>
      </border>
    </dxf>
    <dxf>
      <fill>
        <patternFill patternType="none">
          <fgColor rgb="FF000000"/>
          <bgColor auto="1"/>
        </patternFill>
      </fill>
      <alignment horizontal="general" vertical="top" textRotation="0" wrapText="1" indent="0" justifyLastLine="0" shrinkToFit="0" readingOrder="0"/>
    </dxf>
    <dxf>
      <border outline="0">
        <bottom style="thin">
          <color rgb="FF000000"/>
        </bottom>
      </border>
    </dxf>
    <dxf>
      <border diagonalUp="0" diagonalDown="0">
        <left style="thin">
          <color indexed="64"/>
        </left>
        <right style="thin">
          <color indexed="64"/>
        </right>
        <top/>
        <bottom/>
      </border>
    </dxf>
    <dxf>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FF0000"/>
        <name val="Calibri"/>
        <family val="2"/>
        <scheme val="minor"/>
      </font>
      <border diagonalUp="0" diagonalDown="0" outline="0">
        <left style="thin">
          <color indexed="64"/>
        </left>
        <right style="thin">
          <color indexed="64"/>
        </right>
        <top style="thin">
          <color indexed="64"/>
        </top>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right style="thin">
          <color indexed="64"/>
        </right>
        <top style="thin">
          <color indexed="64"/>
        </top>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right style="thin">
          <color indexed="64"/>
        </right>
        <top style="thin">
          <color indexed="64"/>
        </top>
        <bottom/>
      </border>
    </dxf>
    <dxf>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top style="thin">
          <color rgb="FF000000"/>
        </top>
      </border>
    </dxf>
    <dxf>
      <border outline="0">
        <left style="thin">
          <color rgb="FF000000"/>
        </left>
        <right style="thin">
          <color rgb="FF000000"/>
        </right>
        <top style="thin">
          <color auto="1"/>
        </top>
        <bottom style="thin">
          <color auto="1"/>
        </bottom>
      </border>
    </dxf>
    <dxf>
      <alignment horizontal="general" vertical="top" textRotation="0" wrapText="1" indent="0" justifyLastLine="0" shrinkToFit="0" readingOrder="0"/>
    </dxf>
    <dxf>
      <border outline="0">
        <bottom style="thin">
          <color rgb="FF000000"/>
        </bottom>
      </border>
    </dxf>
    <dxf>
      <numFmt numFmtId="0" formatCode="General"/>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FF0000"/>
        <name val="Calibri"/>
        <family val="2"/>
        <scheme val="minor"/>
      </font>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numFmt numFmtId="0" formatCode="General"/>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indexed="65"/>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top style="thin">
          <color rgb="FF000000"/>
        </top>
      </border>
    </dxf>
    <dxf>
      <border outline="0">
        <left style="thin">
          <color rgb="FF000000"/>
        </left>
        <right style="thin">
          <color rgb="FF000000"/>
        </right>
        <top style="thin">
          <color auto="1"/>
        </top>
        <bottom style="thin">
          <color auto="1"/>
        </bottom>
      </border>
    </dxf>
    <dxf>
      <border outline="0">
        <bottom style="thin">
          <color rgb="FF000000"/>
        </bottom>
      </border>
    </dxf>
    <dxf>
      <font>
        <b/>
        <i val="0"/>
        <strike val="0"/>
        <condense val="0"/>
        <extend val="0"/>
        <outline val="0"/>
        <shadow val="0"/>
        <u val="none"/>
        <vertAlign val="baseline"/>
        <sz val="11"/>
        <color theme="1"/>
        <name val="Calibri"/>
        <family val="2"/>
        <scheme val="minor"/>
      </font>
      <fill>
        <patternFill patternType="none">
          <fgColor indexed="64"/>
          <bgColor auto="1"/>
        </patternFill>
      </fill>
      <border diagonalUp="0" diagonalDown="0" outline="0">
        <left style="thin">
          <color indexed="64"/>
        </left>
        <right style="thin">
          <color indexed="64"/>
        </right>
        <top/>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FF0000"/>
        <name val="Calibri"/>
        <family val="2"/>
        <scheme val="minor"/>
      </font>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indexed="65"/>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top style="thin">
          <color rgb="FF000000"/>
        </top>
      </border>
    </dxf>
    <dxf>
      <border outline="0">
        <left style="thin">
          <color rgb="FF000000"/>
        </left>
        <right style="thin">
          <color rgb="FF000000"/>
        </right>
        <top style="thin">
          <color auto="1"/>
        </top>
        <bottom style="thin">
          <color auto="1"/>
        </bottom>
      </border>
    </dxf>
    <dxf>
      <fill>
        <patternFill patternType="none">
          <fgColor rgb="FF000000"/>
          <bgColor auto="1"/>
        </patternFill>
      </fill>
      <alignment horizontal="general" vertical="top" textRotation="0" wrapText="1" indent="0" justifyLastLine="0" shrinkToFit="0" readingOrder="0"/>
    </dxf>
    <dxf>
      <border outline="0">
        <bottom style="thin">
          <color rgb="FF000000"/>
        </bottom>
      </border>
    </dxf>
    <dxf>
      <font>
        <b/>
        <i val="0"/>
        <strike val="0"/>
        <condense val="0"/>
        <extend val="0"/>
        <outline val="0"/>
        <shadow val="0"/>
        <u val="none"/>
        <vertAlign val="baseline"/>
        <sz val="11"/>
        <color theme="1"/>
        <name val="Calibri"/>
        <family val="2"/>
        <scheme val="minor"/>
      </font>
      <fill>
        <patternFill patternType="none">
          <fgColor indexed="64"/>
          <bgColor auto="1"/>
        </patternFill>
      </fill>
      <border diagonalUp="0" diagonalDown="0" outline="0">
        <left style="thin">
          <color indexed="64"/>
        </left>
        <right style="thin">
          <color indexed="64"/>
        </right>
        <top/>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FF0000"/>
        <name val="Calibri"/>
        <family val="2"/>
        <scheme val="minor"/>
      </font>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indexed="65"/>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top style="thin">
          <color rgb="FF000000"/>
        </top>
      </border>
    </dxf>
    <dxf>
      <border outline="0">
        <left style="thin">
          <color rgb="FF000000"/>
        </left>
        <right style="thin">
          <color rgb="FF000000"/>
        </right>
        <top style="thin">
          <color auto="1"/>
        </top>
        <bottom style="thin">
          <color auto="1"/>
        </bottom>
      </border>
    </dxf>
    <dxf>
      <fill>
        <patternFill patternType="none">
          <fgColor rgb="FF000000"/>
          <bgColor auto="1"/>
        </patternFill>
      </fill>
      <alignment horizontal="general" vertical="top" textRotation="0" wrapText="1" indent="0" justifyLastLine="0" shrinkToFit="0" readingOrder="0"/>
    </dxf>
    <dxf>
      <border outline="0">
        <bottom style="thin">
          <color rgb="FF000000"/>
        </bottom>
      </border>
    </dxf>
    <dxf>
      <font>
        <b/>
        <i val="0"/>
        <strike val="0"/>
        <condense val="0"/>
        <extend val="0"/>
        <outline val="0"/>
        <shadow val="0"/>
        <u val="none"/>
        <vertAlign val="baseline"/>
        <sz val="11"/>
        <color theme="1"/>
        <name val="Calibri"/>
        <family val="2"/>
        <scheme val="minor"/>
      </font>
      <fill>
        <patternFill patternType="none">
          <fgColor indexed="64"/>
          <bgColor auto="1"/>
        </patternFill>
      </fill>
      <border diagonalUp="0" diagonalDown="0" outline="0">
        <left style="thin">
          <color indexed="64"/>
        </left>
        <right style="thin">
          <color indexed="64"/>
        </right>
        <top/>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FF0000"/>
        <name val="Calibri"/>
        <family val="2"/>
        <scheme val="minor"/>
      </font>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indexed="65"/>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top style="thin">
          <color rgb="FF000000"/>
        </top>
      </border>
    </dxf>
    <dxf>
      <border outline="0">
        <left style="thin">
          <color rgb="FF000000"/>
        </left>
        <right style="thin">
          <color rgb="FF000000"/>
        </right>
        <top style="thin">
          <color auto="1"/>
        </top>
        <bottom style="thin">
          <color auto="1"/>
        </bottom>
      </border>
    </dxf>
    <dxf>
      <fill>
        <patternFill patternType="none">
          <fgColor rgb="FF000000"/>
          <bgColor auto="1"/>
        </patternFill>
      </fill>
      <alignment horizontal="general" vertical="top" textRotation="0" wrapText="1" indent="0" justifyLastLine="0" shrinkToFit="0" readingOrder="0"/>
    </dxf>
    <dxf>
      <border outline="0">
        <bottom style="thin">
          <color rgb="FF000000"/>
        </bottom>
      </border>
    </dxf>
    <dxf>
      <font>
        <b/>
        <i val="0"/>
        <strike val="0"/>
        <condense val="0"/>
        <extend val="0"/>
        <outline val="0"/>
        <shadow val="0"/>
        <u val="none"/>
        <vertAlign val="baseline"/>
        <sz val="11"/>
        <color theme="1"/>
        <name val="Calibri"/>
        <family val="2"/>
        <scheme val="minor"/>
      </font>
      <fill>
        <patternFill patternType="none">
          <fgColor indexed="64"/>
          <bgColor auto="1"/>
        </patternFill>
      </fill>
      <border diagonalUp="0" diagonalDown="0" outline="0">
        <left style="thin">
          <color indexed="64"/>
        </left>
        <right style="thin">
          <color indexed="64"/>
        </right>
        <top/>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FF0000"/>
        <name val="Calibri"/>
        <family val="2"/>
        <scheme val="minor"/>
      </font>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indexed="65"/>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top style="thin">
          <color rgb="FF000000"/>
        </top>
      </border>
    </dxf>
    <dxf>
      <border outline="0">
        <left style="thin">
          <color rgb="FF000000"/>
        </left>
        <right style="thin">
          <color rgb="FF000000"/>
        </right>
        <top style="thin">
          <color auto="1"/>
        </top>
        <bottom style="thin">
          <color auto="1"/>
        </bottom>
      </border>
    </dxf>
    <dxf>
      <fill>
        <patternFill patternType="none">
          <fgColor rgb="FF000000"/>
          <bgColor auto="1"/>
        </patternFill>
      </fill>
      <alignment horizontal="general" vertical="top" textRotation="0" wrapText="1" indent="0" justifyLastLine="0" shrinkToFit="0" readingOrder="0"/>
    </dxf>
    <dxf>
      <border outline="0">
        <bottom style="thin">
          <color rgb="FF000000"/>
        </bottom>
      </border>
    </dxf>
    <dxf>
      <font>
        <b/>
        <i val="0"/>
        <strike val="0"/>
        <condense val="0"/>
        <extend val="0"/>
        <outline val="0"/>
        <shadow val="0"/>
        <u val="none"/>
        <vertAlign val="baseline"/>
        <sz val="11"/>
        <color theme="1"/>
        <name val="Calibri"/>
        <family val="2"/>
        <scheme val="minor"/>
      </font>
      <fill>
        <patternFill patternType="none">
          <fgColor indexed="64"/>
          <bgColor auto="1"/>
        </patternFill>
      </fill>
      <border diagonalUp="0" diagonalDown="0" outline="0">
        <left style="thin">
          <color indexed="64"/>
        </left>
        <right style="thin">
          <color indexed="64"/>
        </right>
        <top/>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FF0000"/>
        <name val="Calibri"/>
        <family val="2"/>
        <scheme val="minor"/>
      </font>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indexed="65"/>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top style="thin">
          <color rgb="FF000000"/>
        </top>
      </border>
    </dxf>
    <dxf>
      <border outline="0">
        <left style="thin">
          <color rgb="FF000000"/>
        </left>
        <right style="thin">
          <color rgb="FF000000"/>
        </right>
        <top style="thin">
          <color auto="1"/>
        </top>
        <bottom style="thin">
          <color auto="1"/>
        </bottom>
      </border>
    </dxf>
    <dxf>
      <fill>
        <patternFill patternType="none">
          <fgColor rgb="FF000000"/>
          <bgColor auto="1"/>
        </patternFill>
      </fill>
      <alignment horizontal="general" vertical="top" textRotation="0" wrapText="1" indent="0" justifyLastLine="0" shrinkToFit="0" readingOrder="0"/>
    </dxf>
    <dxf>
      <border outline="0">
        <bottom style="thin">
          <color rgb="FF000000"/>
        </bottom>
      </border>
    </dxf>
    <dxf>
      <font>
        <b/>
        <i val="0"/>
        <strike val="0"/>
        <condense val="0"/>
        <extend val="0"/>
        <outline val="0"/>
        <shadow val="0"/>
        <u val="none"/>
        <vertAlign val="baseline"/>
        <sz val="11"/>
        <color theme="1"/>
        <name val="Calibri"/>
        <family val="2"/>
        <scheme val="minor"/>
      </font>
      <fill>
        <patternFill patternType="none">
          <fgColor indexed="64"/>
          <bgColor auto="1"/>
        </patternFill>
      </fill>
      <border diagonalUp="0" diagonalDown="0" outline="0">
        <left style="thin">
          <color indexed="64"/>
        </left>
        <right style="thin">
          <color indexed="64"/>
        </right>
        <top/>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FF0000"/>
        <name val="Calibri"/>
        <family val="2"/>
        <scheme val="minor"/>
      </font>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indexed="65"/>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top style="thin">
          <color rgb="FF000000"/>
        </top>
      </border>
    </dxf>
    <dxf>
      <border outline="0">
        <left style="thin">
          <color rgb="FF000000"/>
        </left>
        <right style="thin">
          <color rgb="FF000000"/>
        </right>
        <top style="thin">
          <color auto="1"/>
        </top>
        <bottom style="thin">
          <color auto="1"/>
        </bottom>
      </border>
    </dxf>
    <dxf>
      <fill>
        <patternFill patternType="none">
          <fgColor rgb="FF000000"/>
          <bgColor auto="1"/>
        </patternFill>
      </fill>
      <alignment horizontal="general" vertical="top" textRotation="0" wrapText="1" indent="0" justifyLastLine="0" shrinkToFit="0" readingOrder="0"/>
    </dxf>
    <dxf>
      <border outline="0">
        <bottom style="thin">
          <color rgb="FF000000"/>
        </bottom>
      </border>
    </dxf>
    <dxf>
      <font>
        <b/>
        <i val="0"/>
        <strike val="0"/>
        <condense val="0"/>
        <extend val="0"/>
        <outline val="0"/>
        <shadow val="0"/>
        <u val="none"/>
        <vertAlign val="baseline"/>
        <sz val="11"/>
        <color theme="1"/>
        <name val="Calibri"/>
        <family val="2"/>
        <scheme val="minor"/>
      </font>
      <fill>
        <patternFill patternType="none">
          <fgColor indexed="64"/>
          <bgColor auto="1"/>
        </patternFill>
      </fill>
      <border diagonalUp="0" diagonalDown="0" outline="0">
        <left style="thin">
          <color indexed="64"/>
        </left>
        <right style="thin">
          <color indexed="64"/>
        </right>
        <top/>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FF0000"/>
        <name val="Calibri"/>
        <family val="2"/>
        <scheme val="minor"/>
      </font>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indexed="65"/>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top style="thin">
          <color rgb="FF000000"/>
        </top>
      </border>
    </dxf>
    <dxf>
      <border outline="0">
        <left style="thin">
          <color rgb="FF000000"/>
        </left>
        <right style="thin">
          <color rgb="FF000000"/>
        </right>
        <top style="thin">
          <color auto="1"/>
        </top>
        <bottom style="thin">
          <color auto="1"/>
        </bottom>
      </border>
    </dxf>
    <dxf>
      <fill>
        <patternFill patternType="none">
          <fgColor rgb="FF000000"/>
          <bgColor auto="1"/>
        </patternFill>
      </fill>
      <alignment horizontal="general" vertical="top" textRotation="0" wrapText="1" indent="0" justifyLastLine="0" shrinkToFit="0" readingOrder="0"/>
    </dxf>
    <dxf>
      <border outline="0">
        <bottom style="thin">
          <color rgb="FF000000"/>
        </bottom>
      </border>
    </dxf>
    <dxf>
      <font>
        <b/>
        <i val="0"/>
        <strike val="0"/>
        <condense val="0"/>
        <extend val="0"/>
        <outline val="0"/>
        <shadow val="0"/>
        <u val="none"/>
        <vertAlign val="baseline"/>
        <sz val="11"/>
        <color theme="1"/>
        <name val="Calibri"/>
        <family val="2"/>
        <scheme val="minor"/>
      </font>
      <fill>
        <patternFill patternType="none">
          <fgColor indexed="64"/>
          <bgColor auto="1"/>
        </patternFill>
      </fill>
      <border diagonalUp="0" diagonalDown="0" outline="0">
        <left style="thin">
          <color indexed="64"/>
        </left>
        <right style="thin">
          <color indexed="64"/>
        </right>
        <top/>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FF0000"/>
        <name val="Calibri"/>
        <family val="2"/>
        <scheme val="minor"/>
      </font>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indexed="65"/>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top style="thin">
          <color rgb="FF000000"/>
        </top>
      </border>
    </dxf>
    <dxf>
      <border outline="0">
        <left style="thin">
          <color rgb="FF000000"/>
        </left>
        <right style="thin">
          <color rgb="FF000000"/>
        </right>
        <top style="thin">
          <color auto="1"/>
        </top>
        <bottom style="thin">
          <color auto="1"/>
        </bottom>
      </border>
    </dxf>
    <dxf>
      <fill>
        <patternFill patternType="none">
          <fgColor rgb="FF000000"/>
          <bgColor auto="1"/>
        </patternFill>
      </fill>
      <alignment horizontal="general" vertical="top" textRotation="0" wrapText="1" indent="0" justifyLastLine="0" shrinkToFit="0" readingOrder="0"/>
    </dxf>
    <dxf>
      <border outline="0">
        <bottom style="thin">
          <color rgb="FF000000"/>
        </bottom>
      </border>
    </dxf>
    <dxf>
      <font>
        <b/>
        <i val="0"/>
        <strike val="0"/>
        <condense val="0"/>
        <extend val="0"/>
        <outline val="0"/>
        <shadow val="0"/>
        <u val="none"/>
        <vertAlign val="baseline"/>
        <sz val="11"/>
        <color theme="1"/>
        <name val="Calibri"/>
        <family val="2"/>
        <scheme val="minor"/>
      </font>
      <fill>
        <patternFill patternType="none">
          <fgColor indexed="64"/>
          <bgColor auto="1"/>
        </patternFill>
      </fill>
      <border diagonalUp="0" diagonalDown="0" outline="0">
        <left style="thin">
          <color indexed="64"/>
        </left>
        <right style="thin">
          <color indexed="64"/>
        </right>
        <top/>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FF0000"/>
        <name val="Calibri"/>
        <family val="2"/>
        <scheme val="minor"/>
      </font>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indexed="65"/>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top style="thin">
          <color rgb="FF000000"/>
        </top>
      </border>
    </dxf>
    <dxf>
      <border outline="0">
        <left style="thin">
          <color rgb="FF000000"/>
        </left>
        <right style="thin">
          <color rgb="FF000000"/>
        </right>
        <top style="thin">
          <color auto="1"/>
        </top>
        <bottom style="thin">
          <color auto="1"/>
        </bottom>
      </border>
    </dxf>
    <dxf>
      <fill>
        <patternFill patternType="none">
          <fgColor rgb="FF000000"/>
          <bgColor auto="1"/>
        </patternFill>
      </fill>
      <alignment horizontal="general" vertical="top" textRotation="0" wrapText="1" indent="0" justifyLastLine="0" shrinkToFit="0" readingOrder="0"/>
    </dxf>
    <dxf>
      <border outline="0">
        <bottom style="thin">
          <color rgb="FF000000"/>
        </bottom>
      </border>
    </dxf>
    <dxf>
      <font>
        <b/>
        <i val="0"/>
        <strike val="0"/>
        <condense val="0"/>
        <extend val="0"/>
        <outline val="0"/>
        <shadow val="0"/>
        <u val="none"/>
        <vertAlign val="baseline"/>
        <sz val="11"/>
        <color theme="1"/>
        <name val="Calibri"/>
        <family val="2"/>
        <scheme val="minor"/>
      </font>
      <fill>
        <patternFill patternType="none">
          <fgColor indexed="64"/>
          <bgColor auto="1"/>
        </patternFill>
      </fill>
      <border diagonalUp="0" diagonalDown="0" outline="0">
        <left style="thin">
          <color indexed="64"/>
        </left>
        <right style="thin">
          <color indexed="64"/>
        </right>
        <top/>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FF0000"/>
        <name val="Calibri"/>
        <family val="2"/>
        <scheme val="minor"/>
      </font>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indexed="65"/>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top style="thin">
          <color rgb="FF000000"/>
        </top>
      </border>
    </dxf>
    <dxf>
      <border outline="0">
        <left style="thin">
          <color rgb="FF000000"/>
        </left>
        <right style="thin">
          <color rgb="FF000000"/>
        </right>
        <top style="thin">
          <color auto="1"/>
        </top>
        <bottom style="thin">
          <color auto="1"/>
        </bottom>
      </border>
    </dxf>
    <dxf>
      <fill>
        <patternFill patternType="none">
          <fgColor rgb="FF000000"/>
          <bgColor auto="1"/>
        </patternFill>
      </fill>
      <alignment horizontal="general" vertical="top" textRotation="0" wrapText="1" indent="0" justifyLastLine="0" shrinkToFit="0" readingOrder="0"/>
    </dxf>
    <dxf>
      <border outline="0">
        <bottom style="thin">
          <color rgb="FF000000"/>
        </bottom>
      </border>
    </dxf>
    <dxf>
      <font>
        <b/>
        <i val="0"/>
        <strike val="0"/>
        <condense val="0"/>
        <extend val="0"/>
        <outline val="0"/>
        <shadow val="0"/>
        <u val="none"/>
        <vertAlign val="baseline"/>
        <sz val="11"/>
        <color theme="1"/>
        <name val="Calibri"/>
        <family val="2"/>
        <scheme val="minor"/>
      </font>
      <fill>
        <patternFill patternType="none">
          <fgColor indexed="64"/>
          <bgColor auto="1"/>
        </patternFill>
      </fill>
      <border diagonalUp="0" diagonalDown="0" outline="0">
        <left style="thin">
          <color indexed="64"/>
        </left>
        <right style="thin">
          <color indexed="64"/>
        </right>
        <top/>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FF0000"/>
        <name val="Calibri"/>
        <family val="2"/>
        <scheme val="minor"/>
      </font>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indexed="65"/>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top style="thin">
          <color rgb="FF000000"/>
        </top>
      </border>
    </dxf>
    <dxf>
      <border outline="0">
        <left style="thin">
          <color rgb="FF000000"/>
        </left>
        <right style="thin">
          <color rgb="FF000000"/>
        </right>
        <top style="thin">
          <color auto="1"/>
        </top>
        <bottom style="thin">
          <color auto="1"/>
        </bottom>
      </border>
    </dxf>
    <dxf>
      <fill>
        <patternFill patternType="none">
          <fgColor rgb="FF000000"/>
          <bgColor auto="1"/>
        </patternFill>
      </fill>
      <alignment horizontal="general" vertical="top" textRotation="0" wrapText="1" indent="0" justifyLastLine="0" shrinkToFit="0" readingOrder="0"/>
    </dxf>
    <dxf>
      <border outline="0">
        <bottom style="thin">
          <color rgb="FF000000"/>
        </bottom>
      </border>
    </dxf>
    <dxf>
      <font>
        <b/>
        <i val="0"/>
        <strike val="0"/>
        <condense val="0"/>
        <extend val="0"/>
        <outline val="0"/>
        <shadow val="0"/>
        <u val="none"/>
        <vertAlign val="baseline"/>
        <sz val="11"/>
        <color theme="1"/>
        <name val="Calibri"/>
        <family val="2"/>
        <scheme val="minor"/>
      </font>
      <fill>
        <patternFill patternType="none">
          <fgColor indexed="64"/>
          <bgColor auto="1"/>
        </patternFill>
      </fill>
      <border diagonalUp="0" diagonalDown="0" outline="0">
        <left style="thin">
          <color indexed="64"/>
        </left>
        <right style="thin">
          <color indexed="64"/>
        </right>
        <top/>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FF0000"/>
        <name val="Calibri"/>
        <family val="2"/>
        <scheme val="minor"/>
      </font>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indexed="65"/>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top style="thin">
          <color rgb="FF000000"/>
        </top>
      </border>
    </dxf>
    <dxf>
      <border outline="0">
        <left style="thin">
          <color rgb="FF000000"/>
        </left>
        <right style="thin">
          <color rgb="FF000000"/>
        </right>
        <top style="thin">
          <color auto="1"/>
        </top>
        <bottom style="thin">
          <color auto="1"/>
        </bottom>
      </border>
    </dxf>
    <dxf>
      <fill>
        <patternFill patternType="none">
          <fgColor rgb="FF000000"/>
          <bgColor auto="1"/>
        </patternFill>
      </fill>
      <alignment horizontal="general" vertical="top" textRotation="0" wrapText="1" indent="0" justifyLastLine="0" shrinkToFit="0" readingOrder="0"/>
    </dxf>
    <dxf>
      <border outline="0">
        <bottom style="thin">
          <color rgb="FF000000"/>
        </bottom>
      </border>
    </dxf>
    <dxf>
      <font>
        <b/>
        <i val="0"/>
        <strike val="0"/>
        <condense val="0"/>
        <extend val="0"/>
        <outline val="0"/>
        <shadow val="0"/>
        <u val="none"/>
        <vertAlign val="baseline"/>
        <sz val="11"/>
        <color theme="1"/>
        <name val="Calibri"/>
        <family val="2"/>
        <scheme val="minor"/>
      </font>
      <fill>
        <patternFill patternType="none">
          <fgColor indexed="64"/>
          <bgColor auto="1"/>
        </patternFill>
      </fill>
      <border diagonalUp="0" diagonalDown="0" outline="0">
        <left style="thin">
          <color indexed="64"/>
        </left>
        <right style="thin">
          <color indexed="64"/>
        </right>
        <top/>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FF0000"/>
        <name val="Calibri"/>
        <family val="2"/>
        <scheme val="minor"/>
      </font>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indexed="65"/>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top style="thin">
          <color rgb="FF000000"/>
        </top>
      </border>
    </dxf>
    <dxf>
      <border outline="0">
        <left style="thin">
          <color rgb="FF000000"/>
        </left>
        <right style="thin">
          <color rgb="FF000000"/>
        </right>
        <top style="thin">
          <color auto="1"/>
        </top>
        <bottom style="thin">
          <color auto="1"/>
        </bottom>
      </border>
    </dxf>
    <dxf>
      <fill>
        <patternFill patternType="none">
          <fgColor rgb="FF000000"/>
          <bgColor auto="1"/>
        </patternFill>
      </fill>
      <alignment horizontal="general" vertical="top" textRotation="0" wrapText="1" indent="0" justifyLastLine="0" shrinkToFit="0" readingOrder="0"/>
    </dxf>
    <dxf>
      <border outline="0">
        <bottom style="thin">
          <color rgb="FF000000"/>
        </bottom>
      </border>
    </dxf>
    <dxf>
      <font>
        <b/>
        <i val="0"/>
        <strike val="0"/>
        <condense val="0"/>
        <extend val="0"/>
        <outline val="0"/>
        <shadow val="0"/>
        <u val="none"/>
        <vertAlign val="baseline"/>
        <sz val="11"/>
        <color theme="1"/>
        <name val="Calibri"/>
        <family val="2"/>
        <scheme val="minor"/>
      </font>
      <fill>
        <patternFill patternType="none">
          <fgColor indexed="64"/>
          <bgColor auto="1"/>
        </patternFill>
      </fill>
      <border diagonalUp="0" diagonalDown="0" outline="0">
        <left style="thin">
          <color indexed="64"/>
        </left>
        <right style="thin">
          <color indexed="64"/>
        </right>
        <top/>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FF0000"/>
        <name val="Calibri"/>
        <family val="2"/>
        <scheme val="minor"/>
      </font>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indexed="65"/>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top style="thin">
          <color rgb="FF000000"/>
        </top>
      </border>
    </dxf>
    <dxf>
      <border outline="0">
        <left style="thin">
          <color rgb="FF000000"/>
        </left>
        <right style="thin">
          <color rgb="FF000000"/>
        </right>
        <top style="thin">
          <color auto="1"/>
        </top>
        <bottom style="thin">
          <color auto="1"/>
        </bottom>
      </border>
    </dxf>
    <dxf>
      <fill>
        <patternFill patternType="none">
          <fgColor rgb="FF000000"/>
          <bgColor auto="1"/>
        </patternFill>
      </fill>
      <alignment horizontal="general" vertical="top" textRotation="0" wrapText="1" indent="0" justifyLastLine="0" shrinkToFit="0" readingOrder="0"/>
    </dxf>
    <dxf>
      <border outline="0">
        <bottom style="thin">
          <color rgb="FF000000"/>
        </bottom>
      </border>
    </dxf>
    <dxf>
      <font>
        <b/>
        <i val="0"/>
        <strike val="0"/>
        <condense val="0"/>
        <extend val="0"/>
        <outline val="0"/>
        <shadow val="0"/>
        <u val="none"/>
        <vertAlign val="baseline"/>
        <sz val="11"/>
        <color theme="1"/>
        <name val="Calibri"/>
        <family val="2"/>
        <scheme val="minor"/>
      </font>
      <fill>
        <patternFill patternType="none">
          <fgColor indexed="64"/>
          <bgColor auto="1"/>
        </patternFill>
      </fill>
      <border diagonalUp="0" diagonalDown="0" outline="0">
        <left style="thin">
          <color indexed="64"/>
        </left>
        <right style="thin">
          <color indexed="64"/>
        </right>
        <top/>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FF0000"/>
        <name val="Calibri"/>
        <family val="2"/>
        <scheme val="minor"/>
      </font>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indexed="65"/>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top style="thin">
          <color rgb="FF000000"/>
        </top>
      </border>
    </dxf>
    <dxf>
      <border outline="0">
        <left style="thin">
          <color rgb="FF000000"/>
        </left>
        <right style="thin">
          <color rgb="FF000000"/>
        </right>
        <top style="thin">
          <color auto="1"/>
        </top>
        <bottom style="thin">
          <color auto="1"/>
        </bottom>
      </border>
    </dxf>
    <dxf>
      <fill>
        <patternFill patternType="none">
          <fgColor rgb="FF000000"/>
          <bgColor auto="1"/>
        </patternFill>
      </fill>
      <alignment horizontal="general" vertical="top" textRotation="0" wrapText="1" indent="0" justifyLastLine="0" shrinkToFit="0" readingOrder="0"/>
    </dxf>
    <dxf>
      <border outline="0">
        <bottom style="thin">
          <color rgb="FF000000"/>
        </bottom>
      </border>
    </dxf>
    <dxf>
      <font>
        <b/>
        <i val="0"/>
        <strike val="0"/>
        <condense val="0"/>
        <extend val="0"/>
        <outline val="0"/>
        <shadow val="0"/>
        <u val="none"/>
        <vertAlign val="baseline"/>
        <sz val="11"/>
        <color theme="1"/>
        <name val="Calibri"/>
        <family val="2"/>
        <scheme val="minor"/>
      </font>
      <fill>
        <patternFill patternType="none">
          <fgColor indexed="64"/>
          <bgColor auto="1"/>
        </patternFill>
      </fill>
      <border diagonalUp="0" diagonalDown="0" outline="0">
        <left style="thin">
          <color indexed="64"/>
        </left>
        <right style="thin">
          <color indexed="64"/>
        </right>
        <top/>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FF0000"/>
        <name val="Calibri"/>
        <family val="2"/>
        <scheme val="minor"/>
      </font>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indexed="65"/>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top style="thin">
          <color rgb="FF000000"/>
        </top>
      </border>
    </dxf>
    <dxf>
      <border outline="0">
        <left style="thin">
          <color rgb="FF000000"/>
        </left>
        <right style="thin">
          <color rgb="FF000000"/>
        </right>
        <top style="thin">
          <color auto="1"/>
        </top>
        <bottom style="thin">
          <color auto="1"/>
        </bottom>
      </border>
    </dxf>
    <dxf>
      <fill>
        <patternFill patternType="none">
          <fgColor rgb="FF000000"/>
          <bgColor auto="1"/>
        </patternFill>
      </fill>
      <alignment horizontal="general" vertical="top" textRotation="0" wrapText="1" indent="0" justifyLastLine="0" shrinkToFit="0" readingOrder="0"/>
    </dxf>
    <dxf>
      <border outline="0">
        <bottom style="thin">
          <color rgb="FF000000"/>
        </bottom>
      </border>
    </dxf>
    <dxf>
      <font>
        <b/>
        <i val="0"/>
        <strike val="0"/>
        <condense val="0"/>
        <extend val="0"/>
        <outline val="0"/>
        <shadow val="0"/>
        <u val="none"/>
        <vertAlign val="baseline"/>
        <sz val="11"/>
        <color theme="1"/>
        <name val="Calibri"/>
        <family val="2"/>
        <scheme val="minor"/>
      </font>
      <fill>
        <patternFill patternType="none">
          <fgColor indexed="64"/>
          <bgColor auto="1"/>
        </patternFill>
      </fill>
      <border diagonalUp="0" diagonalDown="0" outline="0">
        <left style="thin">
          <color indexed="64"/>
        </left>
        <right style="thin">
          <color indexed="64"/>
        </right>
        <top/>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FF0000"/>
        <name val="Calibri"/>
        <family val="2"/>
        <scheme val="minor"/>
      </font>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indexed="65"/>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top style="thin">
          <color rgb="FF000000"/>
        </top>
      </border>
    </dxf>
    <dxf>
      <border outline="0">
        <left style="thin">
          <color rgb="FF000000"/>
        </left>
        <right style="thin">
          <color rgb="FF000000"/>
        </right>
        <top style="thin">
          <color auto="1"/>
        </top>
        <bottom style="thin">
          <color auto="1"/>
        </bottom>
      </border>
    </dxf>
    <dxf>
      <fill>
        <patternFill patternType="none">
          <fgColor rgb="FF000000"/>
          <bgColor auto="1"/>
        </patternFill>
      </fill>
      <alignment horizontal="general" vertical="top" textRotation="0" wrapText="1" indent="0" justifyLastLine="0" shrinkToFit="0" readingOrder="0"/>
    </dxf>
    <dxf>
      <border outline="0">
        <bottom style="thin">
          <color rgb="FF000000"/>
        </bottom>
      </border>
    </dxf>
    <dxf>
      <font>
        <b/>
        <i val="0"/>
        <strike val="0"/>
        <condense val="0"/>
        <extend val="0"/>
        <outline val="0"/>
        <shadow val="0"/>
        <u val="none"/>
        <vertAlign val="baseline"/>
        <sz val="11"/>
        <color theme="1"/>
        <name val="Calibri"/>
        <family val="2"/>
        <scheme val="minor"/>
      </font>
      <fill>
        <patternFill patternType="none">
          <fgColor indexed="64"/>
          <bgColor auto="1"/>
        </patternFill>
      </fill>
      <border diagonalUp="0" diagonalDown="0" outline="0">
        <left style="thin">
          <color indexed="64"/>
        </left>
        <right style="thin">
          <color indexed="64"/>
        </right>
        <top/>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FF0000"/>
        <name val="Calibri"/>
        <family val="2"/>
        <scheme val="minor"/>
      </font>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indexed="65"/>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top style="thin">
          <color rgb="FF000000"/>
        </top>
      </border>
    </dxf>
    <dxf>
      <border outline="0">
        <left style="thin">
          <color rgb="FF000000"/>
        </left>
        <right style="thin">
          <color rgb="FF000000"/>
        </right>
        <top style="thin">
          <color auto="1"/>
        </top>
        <bottom style="thin">
          <color auto="1"/>
        </bottom>
      </border>
    </dxf>
    <dxf>
      <fill>
        <patternFill patternType="none">
          <fgColor rgb="FF000000"/>
          <bgColor auto="1"/>
        </patternFill>
      </fill>
      <alignment horizontal="general" vertical="top" textRotation="0" wrapText="1" indent="0" justifyLastLine="0" shrinkToFit="0" readingOrder="0"/>
    </dxf>
    <dxf>
      <border outline="0">
        <bottom style="thin">
          <color rgb="FF000000"/>
        </bottom>
      </border>
    </dxf>
    <dxf>
      <font>
        <b/>
        <i val="0"/>
        <strike val="0"/>
        <condense val="0"/>
        <extend val="0"/>
        <outline val="0"/>
        <shadow val="0"/>
        <u val="none"/>
        <vertAlign val="baseline"/>
        <sz val="11"/>
        <color theme="1"/>
        <name val="Calibri"/>
        <family val="2"/>
        <scheme val="minor"/>
      </font>
      <fill>
        <patternFill patternType="none">
          <fgColor indexed="64"/>
          <bgColor auto="1"/>
        </patternFill>
      </fill>
      <border diagonalUp="0" diagonalDown="0" outline="0">
        <left style="thin">
          <color indexed="64"/>
        </left>
        <right style="thin">
          <color indexed="64"/>
        </right>
        <top/>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FF0000"/>
        <name val="Calibri"/>
        <family val="2"/>
        <scheme val="minor"/>
      </font>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indexed="65"/>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top style="thin">
          <color rgb="FF000000"/>
        </top>
      </border>
    </dxf>
    <dxf>
      <border outline="0">
        <left style="thin">
          <color rgb="FF000000"/>
        </left>
        <right style="thin">
          <color rgb="FF000000"/>
        </right>
        <top style="thin">
          <color auto="1"/>
        </top>
        <bottom style="thin">
          <color auto="1"/>
        </bottom>
      </border>
    </dxf>
    <dxf>
      <fill>
        <patternFill patternType="none">
          <fgColor rgb="FF000000"/>
          <bgColor auto="1"/>
        </patternFill>
      </fill>
      <alignment horizontal="general" vertical="top" textRotation="0" wrapText="1" indent="0" justifyLastLine="0" shrinkToFit="0" readingOrder="0"/>
    </dxf>
    <dxf>
      <border outline="0">
        <bottom style="thin">
          <color rgb="FF000000"/>
        </bottom>
      </border>
    </dxf>
    <dxf>
      <font>
        <b/>
        <i val="0"/>
        <strike val="0"/>
        <condense val="0"/>
        <extend val="0"/>
        <outline val="0"/>
        <shadow val="0"/>
        <u val="none"/>
        <vertAlign val="baseline"/>
        <sz val="11"/>
        <color theme="1"/>
        <name val="Calibri"/>
        <family val="2"/>
        <scheme val="minor"/>
      </font>
      <fill>
        <patternFill patternType="none">
          <fgColor indexed="64"/>
          <bgColor auto="1"/>
        </patternFill>
      </fill>
      <border diagonalUp="0" diagonalDown="0" outline="0">
        <left style="thin">
          <color indexed="64"/>
        </left>
        <right style="thin">
          <color indexed="64"/>
        </right>
        <top/>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FF0000"/>
        <name val="Calibri"/>
        <family val="2"/>
        <scheme val="minor"/>
      </font>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indexed="65"/>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top style="thin">
          <color rgb="FF000000"/>
        </top>
      </border>
    </dxf>
    <dxf>
      <border outline="0">
        <left style="thin">
          <color rgb="FF000000"/>
        </left>
        <right style="thin">
          <color rgb="FF000000"/>
        </right>
        <top style="thin">
          <color auto="1"/>
        </top>
        <bottom style="thin">
          <color auto="1"/>
        </bottom>
      </border>
    </dxf>
    <dxf>
      <fill>
        <patternFill patternType="none">
          <fgColor rgb="FF000000"/>
          <bgColor auto="1"/>
        </patternFill>
      </fill>
      <alignment horizontal="general" vertical="top" textRotation="0" wrapText="1" indent="0" justifyLastLine="0" shrinkToFit="0" readingOrder="0"/>
    </dxf>
    <dxf>
      <border outline="0">
        <bottom style="thin">
          <color rgb="FF000000"/>
        </bottom>
      </border>
    </dxf>
    <dxf>
      <font>
        <b/>
        <i val="0"/>
        <strike val="0"/>
        <condense val="0"/>
        <extend val="0"/>
        <outline val="0"/>
        <shadow val="0"/>
        <u val="none"/>
        <vertAlign val="baseline"/>
        <sz val="11"/>
        <color theme="1"/>
        <name val="Calibri"/>
        <family val="2"/>
        <scheme val="minor"/>
      </font>
      <fill>
        <patternFill patternType="none">
          <fgColor indexed="64"/>
          <bgColor auto="1"/>
        </patternFill>
      </fill>
      <border diagonalUp="0" diagonalDown="0" outline="0">
        <left style="thin">
          <color indexed="64"/>
        </left>
        <right style="thin">
          <color indexed="64"/>
        </right>
        <top/>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FF0000"/>
        <name val="Calibri"/>
        <family val="2"/>
        <scheme val="minor"/>
      </font>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indexed="65"/>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top style="thin">
          <color rgb="FF000000"/>
        </top>
      </border>
    </dxf>
    <dxf>
      <border outline="0">
        <left style="thin">
          <color rgb="FF000000"/>
        </left>
        <right style="thin">
          <color rgb="FF000000"/>
        </right>
        <top style="thin">
          <color auto="1"/>
        </top>
        <bottom style="thin">
          <color auto="1"/>
        </bottom>
      </border>
    </dxf>
    <dxf>
      <fill>
        <patternFill patternType="none">
          <fgColor rgb="FF000000"/>
          <bgColor auto="1"/>
        </patternFill>
      </fill>
      <alignment horizontal="general" vertical="top" textRotation="0" wrapText="1" indent="0" justifyLastLine="0" shrinkToFit="0" readingOrder="0"/>
    </dxf>
    <dxf>
      <border outline="0">
        <bottom style="thin">
          <color rgb="FF000000"/>
        </bottom>
      </border>
    </dxf>
    <dxf>
      <font>
        <b/>
        <i val="0"/>
        <strike val="0"/>
        <condense val="0"/>
        <extend val="0"/>
        <outline val="0"/>
        <shadow val="0"/>
        <u val="none"/>
        <vertAlign val="baseline"/>
        <sz val="11"/>
        <color theme="1"/>
        <name val="Calibri"/>
        <family val="2"/>
        <scheme val="minor"/>
      </font>
      <fill>
        <patternFill patternType="none">
          <fgColor indexed="64"/>
          <bgColor auto="1"/>
        </patternFill>
      </fill>
      <border diagonalUp="0" diagonalDown="0" outline="0">
        <left style="thin">
          <color indexed="64"/>
        </left>
        <right style="thin">
          <color indexed="64"/>
        </right>
        <top/>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FF0000"/>
        <name val="Calibri"/>
        <family val="2"/>
        <scheme val="minor"/>
      </font>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indexed="65"/>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top style="thin">
          <color rgb="FF000000"/>
        </top>
      </border>
    </dxf>
    <dxf>
      <border outline="0">
        <left style="thin">
          <color rgb="FF000000"/>
        </left>
        <right style="thin">
          <color rgb="FF000000"/>
        </right>
        <top style="thin">
          <color auto="1"/>
        </top>
        <bottom style="thin">
          <color auto="1"/>
        </bottom>
      </border>
    </dxf>
    <dxf>
      <fill>
        <patternFill patternType="none">
          <fgColor rgb="FF000000"/>
          <bgColor auto="1"/>
        </patternFill>
      </fill>
      <alignment horizontal="general" vertical="top" textRotation="0" wrapText="1" indent="0" justifyLastLine="0" shrinkToFit="0" readingOrder="0"/>
    </dxf>
    <dxf>
      <border outline="0">
        <bottom style="thin">
          <color rgb="FF000000"/>
        </bottom>
      </border>
    </dxf>
    <dxf>
      <font>
        <b/>
        <i val="0"/>
        <strike val="0"/>
        <condense val="0"/>
        <extend val="0"/>
        <outline val="0"/>
        <shadow val="0"/>
        <u val="none"/>
        <vertAlign val="baseline"/>
        <sz val="11"/>
        <color theme="1"/>
        <name val="Calibri"/>
        <family val="2"/>
        <scheme val="minor"/>
      </font>
      <fill>
        <patternFill patternType="none">
          <fgColor indexed="64"/>
          <bgColor auto="1"/>
        </patternFill>
      </fill>
      <border diagonalUp="0" diagonalDown="0" outline="0">
        <left style="thin">
          <color indexed="64"/>
        </left>
        <right style="thin">
          <color indexed="64"/>
        </right>
        <top/>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FF0000"/>
        <name val="Calibri"/>
        <family val="2"/>
        <scheme val="minor"/>
      </font>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indexed="65"/>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top style="thin">
          <color rgb="FF000000"/>
        </top>
      </border>
    </dxf>
    <dxf>
      <border outline="0">
        <left style="thin">
          <color rgb="FF000000"/>
        </left>
        <right style="thin">
          <color rgb="FF000000"/>
        </right>
        <top style="thin">
          <color auto="1"/>
        </top>
        <bottom style="thin">
          <color auto="1"/>
        </bottom>
      </border>
    </dxf>
    <dxf>
      <fill>
        <patternFill patternType="none">
          <fgColor rgb="FF000000"/>
          <bgColor auto="1"/>
        </patternFill>
      </fill>
      <alignment horizontal="general" vertical="top" textRotation="0" wrapText="1" indent="0" justifyLastLine="0" shrinkToFit="0" readingOrder="0"/>
    </dxf>
    <dxf>
      <border outline="0">
        <bottom style="thin">
          <color rgb="FF000000"/>
        </bottom>
      </border>
    </dxf>
    <dxf>
      <font>
        <b/>
        <i val="0"/>
        <strike val="0"/>
        <condense val="0"/>
        <extend val="0"/>
        <outline val="0"/>
        <shadow val="0"/>
        <u val="none"/>
        <vertAlign val="baseline"/>
        <sz val="11"/>
        <color theme="1"/>
        <name val="Calibri"/>
        <family val="2"/>
        <scheme val="minor"/>
      </font>
      <fill>
        <patternFill patternType="none">
          <fgColor indexed="64"/>
          <bgColor auto="1"/>
        </patternFill>
      </fill>
      <border diagonalUp="0" diagonalDown="0" outline="0">
        <left style="thin">
          <color indexed="64"/>
        </left>
        <right style="thin">
          <color indexed="64"/>
        </right>
        <top/>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FF0000"/>
        <name val="Calibri"/>
        <family val="2"/>
        <scheme val="minor"/>
      </font>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indexed="65"/>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top style="thin">
          <color rgb="FF000000"/>
        </top>
      </border>
    </dxf>
    <dxf>
      <border outline="0">
        <left style="thin">
          <color rgb="FF000000"/>
        </left>
        <right style="thin">
          <color rgb="FF000000"/>
        </right>
        <top style="thin">
          <color auto="1"/>
        </top>
        <bottom style="thin">
          <color auto="1"/>
        </bottom>
      </border>
    </dxf>
    <dxf>
      <fill>
        <patternFill patternType="none">
          <fgColor rgb="FF000000"/>
          <bgColor auto="1"/>
        </patternFill>
      </fill>
      <alignment horizontal="general" vertical="top" textRotation="0" wrapText="1" indent="0" justifyLastLine="0" shrinkToFit="0" readingOrder="0"/>
    </dxf>
    <dxf>
      <border outline="0">
        <bottom style="thin">
          <color rgb="FF000000"/>
        </bottom>
      </border>
    </dxf>
    <dxf>
      <font>
        <b/>
        <i val="0"/>
        <strike val="0"/>
        <condense val="0"/>
        <extend val="0"/>
        <outline val="0"/>
        <shadow val="0"/>
        <u val="none"/>
        <vertAlign val="baseline"/>
        <sz val="11"/>
        <color theme="1"/>
        <name val="Calibri"/>
        <family val="2"/>
        <scheme val="minor"/>
      </font>
      <fill>
        <patternFill patternType="none">
          <fgColor indexed="64"/>
          <bgColor auto="1"/>
        </patternFill>
      </fill>
      <border diagonalUp="0" diagonalDown="0" outline="0">
        <left style="thin">
          <color indexed="64"/>
        </left>
        <right style="thin">
          <color indexed="64"/>
        </right>
        <top/>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FF0000"/>
        <name val="Calibri"/>
        <family val="2"/>
        <scheme val="minor"/>
      </font>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indexed="65"/>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top style="thin">
          <color rgb="FF000000"/>
        </top>
      </border>
    </dxf>
    <dxf>
      <border outline="0">
        <left style="thin">
          <color rgb="FF000000"/>
        </left>
        <right style="thin">
          <color rgb="FF000000"/>
        </right>
        <top style="thin">
          <color auto="1"/>
        </top>
        <bottom style="thin">
          <color auto="1"/>
        </bottom>
      </border>
    </dxf>
    <dxf>
      <fill>
        <patternFill patternType="none">
          <fgColor rgb="FF000000"/>
          <bgColor auto="1"/>
        </patternFill>
      </fill>
      <alignment horizontal="general" vertical="top" textRotation="0" wrapText="1" indent="0" justifyLastLine="0" shrinkToFit="0" readingOrder="0"/>
    </dxf>
    <dxf>
      <border outline="0">
        <bottom style="thin">
          <color rgb="FF000000"/>
        </bottom>
      </border>
    </dxf>
    <dxf>
      <font>
        <b/>
        <i val="0"/>
        <strike val="0"/>
        <condense val="0"/>
        <extend val="0"/>
        <outline val="0"/>
        <shadow val="0"/>
        <u val="none"/>
        <vertAlign val="baseline"/>
        <sz val="11"/>
        <color theme="1"/>
        <name val="Calibri"/>
        <family val="2"/>
        <scheme val="minor"/>
      </font>
      <fill>
        <patternFill patternType="none">
          <fgColor indexed="64"/>
          <bgColor auto="1"/>
        </patternFill>
      </fill>
      <border diagonalUp="0" diagonalDown="0" outline="0">
        <left style="thin">
          <color indexed="64"/>
        </left>
        <right style="thin">
          <color indexed="64"/>
        </right>
        <top/>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FF0000"/>
        <name val="Calibri"/>
        <family val="2"/>
        <scheme val="minor"/>
      </font>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indexed="65"/>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top style="thin">
          <color rgb="FF000000"/>
        </top>
      </border>
    </dxf>
    <dxf>
      <border outline="0">
        <left style="thin">
          <color rgb="FF000000"/>
        </left>
        <right style="thin">
          <color rgb="FF000000"/>
        </right>
        <top style="thin">
          <color auto="1"/>
        </top>
        <bottom style="thin">
          <color auto="1"/>
        </bottom>
      </border>
    </dxf>
    <dxf>
      <fill>
        <patternFill patternType="none">
          <fgColor rgb="FF000000"/>
          <bgColor auto="1"/>
        </patternFill>
      </fill>
      <alignment horizontal="general" vertical="top" textRotation="0" wrapText="1" indent="0" justifyLastLine="0" shrinkToFit="0" readingOrder="0"/>
    </dxf>
    <dxf>
      <border outline="0">
        <bottom style="thin">
          <color rgb="FF000000"/>
        </bottom>
      </border>
    </dxf>
    <dxf>
      <font>
        <b/>
        <i val="0"/>
        <strike val="0"/>
        <condense val="0"/>
        <extend val="0"/>
        <outline val="0"/>
        <shadow val="0"/>
        <u val="none"/>
        <vertAlign val="baseline"/>
        <sz val="11"/>
        <color theme="1"/>
        <name val="Calibri"/>
        <family val="2"/>
        <scheme val="minor"/>
      </font>
      <fill>
        <patternFill patternType="none">
          <fgColor indexed="64"/>
          <bgColor auto="1"/>
        </patternFill>
      </fill>
      <border diagonalUp="0" diagonalDown="0" outline="0">
        <left style="thin">
          <color indexed="64"/>
        </left>
        <right style="thin">
          <color indexed="64"/>
        </right>
        <top/>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FF0000"/>
        <name val="Calibri"/>
        <family val="2"/>
        <scheme val="minor"/>
      </font>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indexed="65"/>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top style="thin">
          <color rgb="FF000000"/>
        </top>
      </border>
    </dxf>
    <dxf>
      <border outline="0">
        <left style="thin">
          <color rgb="FF000000"/>
        </left>
        <right style="thin">
          <color rgb="FF000000"/>
        </right>
        <top style="thin">
          <color auto="1"/>
        </top>
        <bottom style="thin">
          <color auto="1"/>
        </bottom>
      </border>
    </dxf>
    <dxf>
      <fill>
        <patternFill patternType="none">
          <fgColor rgb="FF000000"/>
          <bgColor auto="1"/>
        </patternFill>
      </fill>
      <alignment horizontal="general" vertical="top" textRotation="0" wrapText="1" indent="0" justifyLastLine="0" shrinkToFit="0" readingOrder="0"/>
    </dxf>
    <dxf>
      <border outline="0">
        <bottom style="thin">
          <color rgb="FF000000"/>
        </bottom>
      </border>
    </dxf>
    <dxf>
      <font>
        <b/>
        <i val="0"/>
        <strike val="0"/>
        <condense val="0"/>
        <extend val="0"/>
        <outline val="0"/>
        <shadow val="0"/>
        <u val="none"/>
        <vertAlign val="baseline"/>
        <sz val="11"/>
        <color theme="1"/>
        <name val="Calibri"/>
        <family val="2"/>
        <scheme val="minor"/>
      </font>
      <fill>
        <patternFill patternType="none">
          <fgColor indexed="64"/>
          <bgColor auto="1"/>
        </patternFill>
      </fill>
      <border diagonalUp="0" diagonalDown="0" outline="0">
        <left style="thin">
          <color indexed="64"/>
        </left>
        <right style="thin">
          <color indexed="64"/>
        </right>
        <top/>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FF0000"/>
        <name val="Calibri"/>
        <family val="2"/>
        <scheme val="minor"/>
      </font>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indexed="65"/>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top style="thin">
          <color rgb="FF000000"/>
        </top>
      </border>
    </dxf>
    <dxf>
      <border outline="0">
        <left style="thin">
          <color rgb="FF000000"/>
        </left>
        <right style="thin">
          <color rgb="FF000000"/>
        </right>
        <top style="thin">
          <color auto="1"/>
        </top>
        <bottom style="thin">
          <color auto="1"/>
        </bottom>
      </border>
    </dxf>
    <dxf>
      <fill>
        <patternFill patternType="none">
          <fgColor rgb="FF000000"/>
          <bgColor auto="1"/>
        </patternFill>
      </fill>
      <alignment horizontal="general" vertical="top" textRotation="0" wrapText="1" indent="0" justifyLastLine="0" shrinkToFit="0" readingOrder="0"/>
    </dxf>
    <dxf>
      <border outline="0">
        <bottom style="thin">
          <color rgb="FF000000"/>
        </bottom>
      </border>
    </dxf>
    <dxf>
      <font>
        <b/>
        <i val="0"/>
        <strike val="0"/>
        <condense val="0"/>
        <extend val="0"/>
        <outline val="0"/>
        <shadow val="0"/>
        <u val="none"/>
        <vertAlign val="baseline"/>
        <sz val="11"/>
        <color theme="1"/>
        <name val="Calibri"/>
        <family val="2"/>
        <scheme val="minor"/>
      </font>
      <fill>
        <patternFill patternType="none">
          <fgColor indexed="64"/>
          <bgColor auto="1"/>
        </patternFill>
      </fill>
      <border diagonalUp="0" diagonalDown="0" outline="0">
        <left style="thin">
          <color indexed="64"/>
        </left>
        <right style="thin">
          <color indexed="64"/>
        </right>
        <top/>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FF0000"/>
        <name val="Calibri"/>
        <family val="2"/>
        <scheme val="minor"/>
      </font>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indexed="65"/>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top style="thin">
          <color rgb="FF000000"/>
        </top>
      </border>
    </dxf>
    <dxf>
      <border outline="0">
        <left style="thin">
          <color rgb="FF000000"/>
        </left>
        <right style="thin">
          <color rgb="FF000000"/>
        </right>
        <top style="thin">
          <color auto="1"/>
        </top>
        <bottom style="thin">
          <color auto="1"/>
        </bottom>
      </border>
    </dxf>
    <dxf>
      <fill>
        <patternFill patternType="none">
          <fgColor rgb="FF000000"/>
          <bgColor auto="1"/>
        </patternFill>
      </fill>
      <alignment horizontal="general" vertical="top" textRotation="0" wrapText="1" indent="0" justifyLastLine="0" shrinkToFit="0" readingOrder="0"/>
    </dxf>
    <dxf>
      <border outline="0">
        <bottom style="thin">
          <color rgb="FF000000"/>
        </bottom>
      </border>
    </dxf>
    <dxf>
      <font>
        <b/>
        <i val="0"/>
        <strike val="0"/>
        <condense val="0"/>
        <extend val="0"/>
        <outline val="0"/>
        <shadow val="0"/>
        <u val="none"/>
        <vertAlign val="baseline"/>
        <sz val="11"/>
        <color theme="1"/>
        <name val="Calibri"/>
        <family val="2"/>
        <scheme val="minor"/>
      </font>
      <fill>
        <patternFill patternType="none">
          <fgColor indexed="64"/>
          <bgColor auto="1"/>
        </patternFill>
      </fill>
      <border diagonalUp="0" diagonalDown="0" outline="0">
        <left style="thin">
          <color indexed="64"/>
        </left>
        <right style="thin">
          <color indexed="64"/>
        </right>
        <top/>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FF0000"/>
        <name val="Calibri"/>
        <family val="2"/>
        <scheme val="minor"/>
      </font>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indexed="65"/>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top style="thin">
          <color rgb="FF000000"/>
        </top>
      </border>
    </dxf>
    <dxf>
      <border outline="0">
        <left style="thin">
          <color rgb="FF000000"/>
        </left>
        <right style="thin">
          <color rgb="FF000000"/>
        </right>
        <top style="thin">
          <color auto="1"/>
        </top>
        <bottom style="thin">
          <color auto="1"/>
        </bottom>
      </border>
    </dxf>
    <dxf>
      <fill>
        <patternFill patternType="none">
          <fgColor rgb="FF000000"/>
          <bgColor auto="1"/>
        </patternFill>
      </fill>
      <alignment horizontal="general" vertical="top" textRotation="0" wrapText="1" indent="0" justifyLastLine="0" shrinkToFit="0" readingOrder="0"/>
    </dxf>
    <dxf>
      <border outline="0">
        <bottom style="thin">
          <color rgb="FF000000"/>
        </bottom>
      </border>
    </dxf>
    <dxf>
      <font>
        <b/>
        <i val="0"/>
        <strike val="0"/>
        <condense val="0"/>
        <extend val="0"/>
        <outline val="0"/>
        <shadow val="0"/>
        <u val="none"/>
        <vertAlign val="baseline"/>
        <sz val="11"/>
        <color theme="1"/>
        <name val="Calibri"/>
        <family val="2"/>
        <scheme val="minor"/>
      </font>
      <fill>
        <patternFill patternType="none">
          <fgColor indexed="64"/>
          <bgColor auto="1"/>
        </patternFill>
      </fill>
      <border diagonalUp="0" diagonalDown="0" outline="0">
        <left style="thin">
          <color indexed="64"/>
        </left>
        <right style="thin">
          <color indexed="64"/>
        </right>
        <top/>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FF0000"/>
        <name val="Calibri"/>
        <family val="2"/>
        <scheme val="minor"/>
      </font>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indexed="65"/>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top style="thin">
          <color rgb="FF000000"/>
        </top>
      </border>
    </dxf>
    <dxf>
      <border outline="0">
        <left style="thin">
          <color rgb="FF000000"/>
        </left>
        <right style="thin">
          <color rgb="FF000000"/>
        </right>
        <top style="thin">
          <color auto="1"/>
        </top>
        <bottom style="thin">
          <color auto="1"/>
        </bottom>
      </border>
    </dxf>
    <dxf>
      <fill>
        <patternFill patternType="none">
          <fgColor rgb="FF000000"/>
          <bgColor auto="1"/>
        </patternFill>
      </fill>
      <alignment horizontal="general" vertical="top" textRotation="0" wrapText="1" indent="0" justifyLastLine="0" shrinkToFit="0" readingOrder="0"/>
    </dxf>
    <dxf>
      <border outline="0">
        <bottom style="thin">
          <color rgb="FF000000"/>
        </bottom>
      </border>
    </dxf>
    <dxf>
      <font>
        <b/>
        <i val="0"/>
        <strike val="0"/>
        <condense val="0"/>
        <extend val="0"/>
        <outline val="0"/>
        <shadow val="0"/>
        <u val="none"/>
        <vertAlign val="baseline"/>
        <sz val="11"/>
        <color theme="1"/>
        <name val="Calibri"/>
        <family val="2"/>
        <scheme val="minor"/>
      </font>
      <fill>
        <patternFill patternType="none">
          <fgColor indexed="64"/>
          <bgColor auto="1"/>
        </patternFill>
      </fill>
      <border diagonalUp="0" diagonalDown="0" outline="0">
        <left style="thin">
          <color indexed="64"/>
        </left>
        <right style="thin">
          <color indexed="64"/>
        </right>
        <top/>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FF0000"/>
        <name val="Calibri"/>
        <family val="2"/>
        <scheme val="minor"/>
      </font>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indexed="65"/>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top style="thin">
          <color rgb="FF000000"/>
        </top>
      </border>
    </dxf>
    <dxf>
      <border outline="0">
        <left style="thin">
          <color rgb="FF000000"/>
        </left>
        <right style="thin">
          <color rgb="FF000000"/>
        </right>
        <top style="thin">
          <color auto="1"/>
        </top>
        <bottom style="thin">
          <color auto="1"/>
        </bottom>
      </border>
    </dxf>
    <dxf>
      <fill>
        <patternFill patternType="none">
          <fgColor rgb="FF000000"/>
          <bgColor auto="1"/>
        </patternFill>
      </fill>
      <alignment horizontal="general" vertical="top" textRotation="0" wrapText="1" indent="0" justifyLastLine="0" shrinkToFit="0" readingOrder="0"/>
    </dxf>
    <dxf>
      <border outline="0">
        <bottom style="thin">
          <color rgb="FF000000"/>
        </bottom>
      </border>
    </dxf>
    <dxf>
      <font>
        <b/>
        <i val="0"/>
        <strike val="0"/>
        <condense val="0"/>
        <extend val="0"/>
        <outline val="0"/>
        <shadow val="0"/>
        <u val="none"/>
        <vertAlign val="baseline"/>
        <sz val="11"/>
        <color theme="1"/>
        <name val="Calibri"/>
        <family val="2"/>
        <scheme val="minor"/>
      </font>
      <fill>
        <patternFill patternType="none">
          <fgColor indexed="64"/>
          <bgColor auto="1"/>
        </patternFill>
      </fill>
      <border diagonalUp="0" diagonalDown="0" outline="0">
        <left style="thin">
          <color indexed="64"/>
        </left>
        <right style="thin">
          <color indexed="64"/>
        </right>
        <top/>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FF0000"/>
        <name val="Calibri"/>
        <family val="2"/>
        <scheme val="minor"/>
      </font>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indexed="65"/>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top style="thin">
          <color rgb="FF000000"/>
        </top>
      </border>
    </dxf>
    <dxf>
      <border outline="0">
        <left style="thin">
          <color rgb="FF000000"/>
        </left>
        <right style="thin">
          <color rgb="FF000000"/>
        </right>
        <top style="thin">
          <color auto="1"/>
        </top>
        <bottom style="thin">
          <color auto="1"/>
        </bottom>
      </border>
    </dxf>
    <dxf>
      <fill>
        <patternFill patternType="none">
          <fgColor rgb="FF000000"/>
          <bgColor auto="1"/>
        </patternFill>
      </fill>
      <alignment horizontal="general" vertical="top" textRotation="0" wrapText="1" indent="0" justifyLastLine="0" shrinkToFit="0" readingOrder="0"/>
    </dxf>
    <dxf>
      <border outline="0">
        <bottom style="thin">
          <color rgb="FF000000"/>
        </bottom>
      </border>
    </dxf>
    <dxf>
      <font>
        <b/>
        <i val="0"/>
        <strike val="0"/>
        <condense val="0"/>
        <extend val="0"/>
        <outline val="0"/>
        <shadow val="0"/>
        <u val="none"/>
        <vertAlign val="baseline"/>
        <sz val="11"/>
        <color theme="1"/>
        <name val="Calibri"/>
        <family val="2"/>
        <scheme val="minor"/>
      </font>
      <fill>
        <patternFill patternType="none">
          <fgColor indexed="64"/>
          <bgColor auto="1"/>
        </patternFill>
      </fill>
      <border diagonalUp="0" diagonalDown="0" outline="0">
        <left style="thin">
          <color indexed="64"/>
        </left>
        <right style="thin">
          <color indexed="64"/>
        </right>
        <top/>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FF0000"/>
        <name val="Calibri"/>
        <family val="2"/>
        <scheme val="minor"/>
      </font>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indexed="65"/>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top style="thin">
          <color rgb="FF000000"/>
        </top>
      </border>
    </dxf>
    <dxf>
      <border outline="0">
        <left style="thin">
          <color rgb="FF000000"/>
        </left>
        <right style="thin">
          <color rgb="FF000000"/>
        </right>
        <top style="thin">
          <color auto="1"/>
        </top>
        <bottom style="thin">
          <color auto="1"/>
        </bottom>
      </border>
    </dxf>
    <dxf>
      <fill>
        <patternFill patternType="none">
          <fgColor rgb="FF000000"/>
          <bgColor auto="1"/>
        </patternFill>
      </fill>
      <alignment horizontal="general" vertical="top" textRotation="0" wrapText="1" indent="0" justifyLastLine="0" shrinkToFit="0" readingOrder="0"/>
    </dxf>
    <dxf>
      <border outline="0">
        <bottom style="thin">
          <color rgb="FF000000"/>
        </bottom>
      </border>
    </dxf>
    <dxf>
      <font>
        <b/>
        <i val="0"/>
        <strike val="0"/>
        <condense val="0"/>
        <extend val="0"/>
        <outline val="0"/>
        <shadow val="0"/>
        <u val="none"/>
        <vertAlign val="baseline"/>
        <sz val="11"/>
        <color theme="1"/>
        <name val="Calibri"/>
        <family val="2"/>
        <scheme val="minor"/>
      </font>
      <fill>
        <patternFill patternType="none">
          <fgColor indexed="64"/>
          <bgColor auto="1"/>
        </patternFill>
      </fill>
      <border diagonalUp="0" diagonalDown="0" outline="0">
        <left style="thin">
          <color indexed="64"/>
        </left>
        <right style="thin">
          <color indexed="64"/>
        </right>
        <top/>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numFmt numFmtId="0" formatCode="Genera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FF0000"/>
        <name val="Calibri"/>
        <family val="2"/>
        <scheme val="minor"/>
      </font>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indexed="65"/>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right style="thin">
          <color indexed="64"/>
        </right>
        <top style="thin">
          <color indexed="64"/>
        </top>
        <bottom/>
      </border>
    </dxf>
    <dxf>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top style="thin">
          <color rgb="FF000000"/>
        </top>
      </border>
    </dxf>
    <dxf>
      <border outline="0">
        <left style="thin">
          <color rgb="FF000000"/>
        </left>
        <right style="thin">
          <color rgb="FF000000"/>
        </right>
        <top style="thin">
          <color auto="1"/>
        </top>
        <bottom style="thin">
          <color auto="1"/>
        </bottom>
      </border>
    </dxf>
    <dxf>
      <border outline="0">
        <bottom style="thin">
          <color rgb="FF000000"/>
        </bottom>
      </border>
    </dxf>
    <dxf>
      <font>
        <b/>
        <i val="0"/>
        <strike val="0"/>
        <condense val="0"/>
        <extend val="0"/>
        <outline val="0"/>
        <shadow val="0"/>
        <u val="none"/>
        <vertAlign val="baseline"/>
        <sz val="11"/>
        <color theme="1"/>
        <name val="Calibri"/>
        <family val="2"/>
        <scheme val="minor"/>
      </font>
      <fill>
        <patternFill patternType="none">
          <fgColor indexed="64"/>
          <bgColor auto="1"/>
        </patternFill>
      </fill>
      <border diagonalUp="0" diagonalDown="0" outline="0">
        <left style="thin">
          <color indexed="64"/>
        </left>
        <right style="thin">
          <color indexed="64"/>
        </right>
        <top/>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numFmt numFmtId="0" formatCode="General"/>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FF0000"/>
        <name val="Calibri"/>
        <family val="2"/>
        <scheme val="minor"/>
      </font>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indexed="65"/>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top style="thin">
          <color rgb="FF000000"/>
        </top>
      </border>
    </dxf>
    <dxf>
      <border outline="0">
        <left style="thin">
          <color rgb="FF000000"/>
        </left>
        <right style="thin">
          <color rgb="FF000000"/>
        </right>
        <top style="thin">
          <color auto="1"/>
        </top>
        <bottom style="thin">
          <color auto="1"/>
        </bottom>
      </border>
    </dxf>
    <dxf>
      <border outline="0">
        <bottom style="thin">
          <color rgb="FF000000"/>
        </bottom>
      </border>
    </dxf>
    <dxf>
      <font>
        <b/>
        <i val="0"/>
        <strike val="0"/>
        <condense val="0"/>
        <extend val="0"/>
        <outline val="0"/>
        <shadow val="0"/>
        <u val="none"/>
        <vertAlign val="baseline"/>
        <sz val="11"/>
        <color theme="1"/>
        <name val="Calibri"/>
        <family val="2"/>
        <scheme val="minor"/>
      </font>
      <fill>
        <patternFill patternType="none">
          <fgColor indexed="64"/>
          <bgColor auto="1"/>
        </patternFill>
      </fill>
      <border diagonalUp="0" diagonalDown="0" outline="0">
        <left style="thin">
          <color indexed="64"/>
        </left>
        <right style="thin">
          <color indexed="64"/>
        </right>
        <top/>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numFmt numFmtId="0" formatCode="General"/>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FF0000"/>
        <name val="Calibri"/>
        <family val="2"/>
        <scheme val="minor"/>
      </font>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indexed="65"/>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top style="thin">
          <color rgb="FF000000"/>
        </top>
      </border>
    </dxf>
    <dxf>
      <border outline="0">
        <left style="thin">
          <color rgb="FF000000"/>
        </left>
        <right style="thin">
          <color rgb="FF000000"/>
        </right>
        <top style="thin">
          <color auto="1"/>
        </top>
        <bottom style="thin">
          <color auto="1"/>
        </bottom>
      </border>
    </dxf>
    <dxf>
      <border outline="0">
        <bottom style="thin">
          <color rgb="FF000000"/>
        </bottom>
      </border>
    </dxf>
    <dxf>
      <font>
        <b/>
        <i val="0"/>
        <strike val="0"/>
        <condense val="0"/>
        <extend val="0"/>
        <outline val="0"/>
        <shadow val="0"/>
        <u val="none"/>
        <vertAlign val="baseline"/>
        <sz val="11"/>
        <color theme="1"/>
        <name val="Calibri"/>
        <family val="2"/>
        <scheme val="minor"/>
      </font>
      <fill>
        <patternFill patternType="none">
          <fgColor indexed="64"/>
          <bgColor auto="1"/>
        </patternFill>
      </fill>
      <border diagonalUp="0" diagonalDown="0" outline="0">
        <left style="thin">
          <color indexed="64"/>
        </left>
        <right style="thin">
          <color indexed="64"/>
        </right>
        <top/>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FF0000"/>
        <name val="Calibri"/>
        <family val="2"/>
        <scheme val="minor"/>
      </font>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indexed="65"/>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top style="thin">
          <color rgb="FF000000"/>
        </top>
      </border>
    </dxf>
    <dxf>
      <border outline="0">
        <left style="thin">
          <color rgb="FF000000"/>
        </left>
        <right style="thin">
          <color rgb="FF000000"/>
        </right>
        <top style="thin">
          <color auto="1"/>
        </top>
        <bottom style="thin">
          <color auto="1"/>
        </bottom>
      </border>
    </dxf>
    <dxf>
      <fill>
        <patternFill patternType="none">
          <fgColor rgb="FF000000"/>
          <bgColor auto="1"/>
        </patternFill>
      </fill>
      <alignment horizontal="general" vertical="top" textRotation="0" wrapText="1" indent="0" justifyLastLine="0" shrinkToFit="0" readingOrder="0"/>
    </dxf>
    <dxf>
      <border outline="0">
        <bottom style="thin">
          <color rgb="FF000000"/>
        </bottom>
      </border>
    </dxf>
    <dxf>
      <border diagonalUp="0" diagonalDown="0">
        <left style="thin">
          <color indexed="64"/>
        </left>
        <right style="thin">
          <color indexed="64"/>
        </right>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ill>
        <patternFill patternType="none">
          <fgColor indexed="64"/>
          <bgColor auto="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indexed="65"/>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top style="thin">
          <color rgb="FF000000"/>
        </top>
      </border>
    </dxf>
    <dxf>
      <border outline="0">
        <left style="thin">
          <color rgb="FF000000"/>
        </left>
        <right style="thin">
          <color rgb="FF000000"/>
        </right>
        <top style="thin">
          <color auto="1"/>
        </top>
        <bottom style="thin">
          <color auto="1"/>
        </bottom>
      </border>
    </dxf>
    <dxf>
      <fill>
        <patternFill patternType="none">
          <fgColor rgb="FF000000"/>
          <bgColor auto="1"/>
        </patternFill>
      </fill>
      <alignment horizontal="general" vertical="top" textRotation="0" wrapText="1" indent="0" justifyLastLine="0" shrinkToFit="0" readingOrder="0"/>
    </dxf>
    <dxf>
      <border outline="0">
        <bottom style="thin">
          <color rgb="FF000000"/>
        </bottom>
      </border>
    </dxf>
    <dxf>
      <border diagonalUp="0" diagonalDown="0">
        <left style="thin">
          <color indexed="64"/>
        </left>
        <right style="thin">
          <color indexed="64"/>
        </right>
        <top/>
        <bottom/>
      </border>
    </dxf>
    <dxf>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FF0000"/>
        <name val="Calibri"/>
        <family val="2"/>
        <scheme val="minor"/>
      </font>
      <border diagonalUp="0" diagonalDown="0" outline="0">
        <left style="thin">
          <color indexed="64"/>
        </left>
        <right style="thin">
          <color indexed="64"/>
        </right>
        <top style="thin">
          <color indexed="64"/>
        </top>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right style="thin">
          <color indexed="64"/>
        </right>
        <top style="thin">
          <color indexed="64"/>
        </top>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right style="thin">
          <color indexed="64"/>
        </right>
        <top style="thin">
          <color indexed="64"/>
        </top>
        <bottom/>
      </border>
    </dxf>
    <dxf>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top style="thin">
          <color rgb="FF000000"/>
        </top>
      </border>
    </dxf>
    <dxf>
      <border outline="0">
        <left style="thin">
          <color rgb="FF000000"/>
        </left>
        <right style="thin">
          <color rgb="FF000000"/>
        </right>
        <top style="thin">
          <color auto="1"/>
        </top>
        <bottom style="thin">
          <color auto="1"/>
        </bottom>
      </border>
    </dxf>
    <dxf>
      <alignment horizontal="general" vertical="top" textRotation="0" wrapText="1" indent="0" justifyLastLine="0" shrinkToFit="0" readingOrder="0"/>
    </dxf>
    <dxf>
      <border outline="0">
        <bottom style="thin">
          <color rgb="FF000000"/>
        </bottom>
      </border>
    </dxf>
    <dxf>
      <numFmt numFmtId="0" formatCode="General"/>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FF0000"/>
        <name val="Calibri"/>
        <family val="2"/>
        <scheme val="minor"/>
      </font>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numFmt numFmtId="0" formatCode="General"/>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indexed="65"/>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top style="thin">
          <color rgb="FF000000"/>
        </top>
      </border>
    </dxf>
    <dxf>
      <border outline="0">
        <left style="thin">
          <color rgb="FF000000"/>
        </left>
        <right style="thin">
          <color rgb="FF000000"/>
        </right>
        <top style="thin">
          <color auto="1"/>
        </top>
        <bottom style="thin">
          <color auto="1"/>
        </bottom>
      </border>
    </dxf>
    <dxf>
      <border outline="0">
        <bottom style="thin">
          <color rgb="FF000000"/>
        </bottom>
      </border>
    </dxf>
    <dxf>
      <font>
        <b/>
        <i val="0"/>
        <strike val="0"/>
        <condense val="0"/>
        <extend val="0"/>
        <outline val="0"/>
        <shadow val="0"/>
        <u val="none"/>
        <vertAlign val="baseline"/>
        <sz val="11"/>
        <color theme="1"/>
        <name val="Calibri"/>
        <family val="2"/>
        <scheme val="minor"/>
      </font>
      <fill>
        <patternFill patternType="none">
          <fgColor indexed="64"/>
          <bgColor auto="1"/>
        </patternFill>
      </fill>
      <border diagonalUp="0" diagonalDown="0" outline="0">
        <left style="thin">
          <color indexed="64"/>
        </left>
        <right style="thin">
          <color indexed="64"/>
        </right>
        <top/>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FF0000"/>
        <name val="Calibri"/>
        <family val="2"/>
        <scheme val="minor"/>
      </font>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indexed="65"/>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top style="thin">
          <color rgb="FF000000"/>
        </top>
      </border>
    </dxf>
    <dxf>
      <border outline="0">
        <left style="thin">
          <color rgb="FF000000"/>
        </left>
        <right style="thin">
          <color rgb="FF000000"/>
        </right>
        <top style="thin">
          <color auto="1"/>
        </top>
        <bottom style="thin">
          <color auto="1"/>
        </bottom>
      </border>
    </dxf>
    <dxf>
      <fill>
        <patternFill patternType="none">
          <fgColor rgb="FF000000"/>
          <bgColor auto="1"/>
        </patternFill>
      </fill>
      <alignment horizontal="general" vertical="top" textRotation="0" wrapText="1" indent="0" justifyLastLine="0" shrinkToFit="0" readingOrder="0"/>
    </dxf>
    <dxf>
      <border outline="0">
        <bottom style="thin">
          <color rgb="FF000000"/>
        </bottom>
      </border>
    </dxf>
    <dxf>
      <font>
        <b/>
        <i val="0"/>
        <strike val="0"/>
        <condense val="0"/>
        <extend val="0"/>
        <outline val="0"/>
        <shadow val="0"/>
        <u val="none"/>
        <vertAlign val="baseline"/>
        <sz val="11"/>
        <color theme="1"/>
        <name val="Calibri"/>
        <family val="2"/>
        <scheme val="minor"/>
      </font>
      <fill>
        <patternFill patternType="none">
          <fgColor indexed="64"/>
          <bgColor auto="1"/>
        </patternFill>
      </fill>
      <border diagonalUp="0" diagonalDown="0" outline="0">
        <left style="thin">
          <color indexed="64"/>
        </left>
        <right style="thin">
          <color indexed="64"/>
        </right>
        <top/>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FF0000"/>
        <name val="Calibri"/>
        <family val="2"/>
        <scheme val="minor"/>
      </font>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indexed="65"/>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top style="thin">
          <color rgb="FF000000"/>
        </top>
      </border>
    </dxf>
    <dxf>
      <border outline="0">
        <left style="thin">
          <color rgb="FF000000"/>
        </left>
        <right style="thin">
          <color rgb="FF000000"/>
        </right>
        <top style="thin">
          <color auto="1"/>
        </top>
        <bottom style="thin">
          <color auto="1"/>
        </bottom>
      </border>
    </dxf>
    <dxf>
      <fill>
        <patternFill patternType="none">
          <fgColor rgb="FF000000"/>
          <bgColor auto="1"/>
        </patternFill>
      </fill>
      <alignment horizontal="general" vertical="top" textRotation="0" wrapText="1" indent="0" justifyLastLine="0" shrinkToFit="0" readingOrder="0"/>
    </dxf>
    <dxf>
      <border outline="0">
        <bottom style="thin">
          <color rgb="FF000000"/>
        </bottom>
      </border>
    </dxf>
    <dxf>
      <font>
        <b/>
        <i val="0"/>
        <strike val="0"/>
        <condense val="0"/>
        <extend val="0"/>
        <outline val="0"/>
        <shadow val="0"/>
        <u val="none"/>
        <vertAlign val="baseline"/>
        <sz val="11"/>
        <color theme="1"/>
        <name val="Calibri"/>
        <family val="2"/>
        <scheme val="minor"/>
      </font>
      <fill>
        <patternFill patternType="none">
          <fgColor indexed="64"/>
          <bgColor auto="1"/>
        </patternFill>
      </fill>
      <border diagonalUp="0" diagonalDown="0" outline="0">
        <left style="thin">
          <color indexed="64"/>
        </left>
        <right style="thin">
          <color indexed="64"/>
        </right>
        <top/>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FF0000"/>
        <name val="Calibri"/>
        <family val="2"/>
        <scheme val="minor"/>
      </font>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indexed="65"/>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top style="thin">
          <color rgb="FF000000"/>
        </top>
      </border>
    </dxf>
    <dxf>
      <border outline="0">
        <left style="thin">
          <color rgb="FF000000"/>
        </left>
        <right style="thin">
          <color rgb="FF000000"/>
        </right>
        <top style="thin">
          <color auto="1"/>
        </top>
        <bottom style="thin">
          <color auto="1"/>
        </bottom>
      </border>
    </dxf>
    <dxf>
      <fill>
        <patternFill patternType="none">
          <fgColor rgb="FF000000"/>
          <bgColor auto="1"/>
        </patternFill>
      </fill>
      <alignment horizontal="general" vertical="top" textRotation="0" wrapText="1" indent="0" justifyLastLine="0" shrinkToFit="0" readingOrder="0"/>
    </dxf>
    <dxf>
      <border outline="0">
        <bottom style="thin">
          <color rgb="FF000000"/>
        </bottom>
      </border>
    </dxf>
    <dxf>
      <font>
        <b/>
        <i val="0"/>
        <strike val="0"/>
        <condense val="0"/>
        <extend val="0"/>
        <outline val="0"/>
        <shadow val="0"/>
        <u val="none"/>
        <vertAlign val="baseline"/>
        <sz val="11"/>
        <color theme="1"/>
        <name val="Calibri"/>
        <family val="2"/>
        <scheme val="minor"/>
      </font>
      <fill>
        <patternFill patternType="none">
          <fgColor indexed="64"/>
          <bgColor auto="1"/>
        </patternFill>
      </fill>
      <border diagonalUp="0" diagonalDown="0" outline="0">
        <left style="thin">
          <color indexed="64"/>
        </left>
        <right style="thin">
          <color indexed="64"/>
        </right>
        <top/>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FF0000"/>
        <name val="Calibri"/>
        <family val="2"/>
        <scheme val="minor"/>
      </font>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indexed="65"/>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top style="thin">
          <color rgb="FF000000"/>
        </top>
      </border>
    </dxf>
    <dxf>
      <border outline="0">
        <left style="thin">
          <color rgb="FF000000"/>
        </left>
        <right style="thin">
          <color rgb="FF000000"/>
        </right>
        <top style="thin">
          <color auto="1"/>
        </top>
        <bottom style="thin">
          <color auto="1"/>
        </bottom>
      </border>
    </dxf>
    <dxf>
      <fill>
        <patternFill patternType="none">
          <fgColor rgb="FF000000"/>
          <bgColor auto="1"/>
        </patternFill>
      </fill>
      <alignment horizontal="general" vertical="top" textRotation="0" wrapText="1" indent="0" justifyLastLine="0" shrinkToFit="0" readingOrder="0"/>
    </dxf>
    <dxf>
      <border outline="0">
        <bottom style="thin">
          <color rgb="FF000000"/>
        </bottom>
      </border>
    </dxf>
    <dxf>
      <font>
        <b/>
        <i val="0"/>
        <strike val="0"/>
        <condense val="0"/>
        <extend val="0"/>
        <outline val="0"/>
        <shadow val="0"/>
        <u val="none"/>
        <vertAlign val="baseline"/>
        <sz val="11"/>
        <color theme="1"/>
        <name val="Calibri"/>
        <family val="2"/>
        <scheme val="minor"/>
      </font>
      <fill>
        <patternFill patternType="none">
          <fgColor indexed="64"/>
          <bgColor auto="1"/>
        </patternFill>
      </fill>
      <border diagonalUp="0" diagonalDown="0" outline="0">
        <left style="thin">
          <color indexed="64"/>
        </left>
        <right style="thin">
          <color indexed="64"/>
        </right>
        <top/>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FF0000"/>
        <name val="Calibri"/>
        <family val="2"/>
        <scheme val="minor"/>
      </font>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indexed="65"/>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top style="thin">
          <color rgb="FF000000"/>
        </top>
      </border>
    </dxf>
    <dxf>
      <border outline="0">
        <left style="thin">
          <color rgb="FF000000"/>
        </left>
        <right style="thin">
          <color rgb="FF000000"/>
        </right>
        <top style="thin">
          <color auto="1"/>
        </top>
        <bottom style="thin">
          <color auto="1"/>
        </bottom>
      </border>
    </dxf>
    <dxf>
      <fill>
        <patternFill patternType="none">
          <fgColor rgb="FF000000"/>
          <bgColor auto="1"/>
        </patternFill>
      </fill>
      <alignment horizontal="general" vertical="top" textRotation="0" wrapText="1" indent="0" justifyLastLine="0" shrinkToFit="0" readingOrder="0"/>
    </dxf>
    <dxf>
      <border outline="0">
        <bottom style="thin">
          <color rgb="FF000000"/>
        </bottom>
      </border>
    </dxf>
    <dxf>
      <font>
        <b/>
        <i val="0"/>
        <strike val="0"/>
        <condense val="0"/>
        <extend val="0"/>
        <outline val="0"/>
        <shadow val="0"/>
        <u val="none"/>
        <vertAlign val="baseline"/>
        <sz val="11"/>
        <color theme="1"/>
        <name val="Calibri"/>
        <family val="2"/>
        <scheme val="minor"/>
      </font>
      <fill>
        <patternFill patternType="none">
          <fgColor indexed="64"/>
          <bgColor auto="1"/>
        </patternFill>
      </fill>
      <border diagonalUp="0" diagonalDown="0" outline="0">
        <left style="thin">
          <color indexed="64"/>
        </left>
        <right style="thin">
          <color indexed="64"/>
        </right>
        <top/>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FF0000"/>
        <name val="Calibri"/>
        <family val="2"/>
        <scheme val="minor"/>
      </font>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indexed="65"/>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top style="thin">
          <color rgb="FF000000"/>
        </top>
      </border>
    </dxf>
    <dxf>
      <border outline="0">
        <left style="thin">
          <color rgb="FF000000"/>
        </left>
        <right style="thin">
          <color rgb="FF000000"/>
        </right>
        <top style="thin">
          <color auto="1"/>
        </top>
        <bottom style="thin">
          <color auto="1"/>
        </bottom>
      </border>
    </dxf>
    <dxf>
      <fill>
        <patternFill patternType="none">
          <fgColor rgb="FF000000"/>
          <bgColor auto="1"/>
        </patternFill>
      </fill>
      <alignment horizontal="general" vertical="top" textRotation="0" wrapText="1" indent="0" justifyLastLine="0" shrinkToFit="0" readingOrder="0"/>
    </dxf>
    <dxf>
      <border outline="0">
        <bottom style="thin">
          <color rgb="FF000000"/>
        </bottom>
      </border>
    </dxf>
    <dxf>
      <font>
        <b/>
        <i val="0"/>
        <strike val="0"/>
        <condense val="0"/>
        <extend val="0"/>
        <outline val="0"/>
        <shadow val="0"/>
        <u val="none"/>
        <vertAlign val="baseline"/>
        <sz val="11"/>
        <color theme="1"/>
        <name val="Calibri"/>
        <family val="2"/>
        <scheme val="minor"/>
      </font>
      <fill>
        <patternFill patternType="none">
          <fgColor indexed="64"/>
          <bgColor auto="1"/>
        </patternFill>
      </fill>
      <border diagonalUp="0" diagonalDown="0" outline="0">
        <left style="thin">
          <color indexed="64"/>
        </left>
        <right style="thin">
          <color indexed="64"/>
        </right>
        <top/>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FF0000"/>
        <name val="Calibri"/>
        <family val="2"/>
        <scheme val="minor"/>
      </font>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indexed="65"/>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top style="thin">
          <color rgb="FF000000"/>
        </top>
      </border>
    </dxf>
    <dxf>
      <border outline="0">
        <left style="thin">
          <color rgb="FF000000"/>
        </left>
        <right style="thin">
          <color rgb="FF000000"/>
        </right>
        <top style="thin">
          <color auto="1"/>
        </top>
        <bottom style="thin">
          <color auto="1"/>
        </bottom>
      </border>
    </dxf>
    <dxf>
      <fill>
        <patternFill patternType="none">
          <fgColor rgb="FF000000"/>
          <bgColor auto="1"/>
        </patternFill>
      </fill>
      <alignment horizontal="general" vertical="top" textRotation="0" wrapText="1" indent="0" justifyLastLine="0" shrinkToFit="0" readingOrder="0"/>
    </dxf>
    <dxf>
      <border outline="0">
        <bottom style="thin">
          <color rgb="FF000000"/>
        </bottom>
      </border>
    </dxf>
    <dxf>
      <font>
        <b/>
        <i val="0"/>
        <strike val="0"/>
        <condense val="0"/>
        <extend val="0"/>
        <outline val="0"/>
        <shadow val="0"/>
        <u val="none"/>
        <vertAlign val="baseline"/>
        <sz val="11"/>
        <color theme="1"/>
        <name val="Calibri"/>
        <family val="2"/>
        <scheme val="minor"/>
      </font>
      <fill>
        <patternFill patternType="none">
          <fgColor indexed="64"/>
          <bgColor auto="1"/>
        </patternFill>
      </fill>
      <border diagonalUp="0" diagonalDown="0" outline="0">
        <left style="thin">
          <color indexed="64"/>
        </left>
        <right style="thin">
          <color indexed="64"/>
        </right>
        <top/>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FF0000"/>
        <name val="Calibri"/>
        <family val="2"/>
        <scheme val="minor"/>
      </font>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indexed="65"/>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top style="thin">
          <color rgb="FF000000"/>
        </top>
      </border>
    </dxf>
    <dxf>
      <border outline="0">
        <left style="thin">
          <color rgb="FF000000"/>
        </left>
        <right style="thin">
          <color rgb="FF000000"/>
        </right>
        <top style="thin">
          <color auto="1"/>
        </top>
        <bottom style="thin">
          <color auto="1"/>
        </bottom>
      </border>
    </dxf>
    <dxf>
      <fill>
        <patternFill patternType="none">
          <fgColor rgb="FF000000"/>
          <bgColor auto="1"/>
        </patternFill>
      </fill>
      <alignment horizontal="general" vertical="top" textRotation="0" wrapText="1" indent="0" justifyLastLine="0" shrinkToFit="0" readingOrder="0"/>
    </dxf>
    <dxf>
      <border outline="0">
        <bottom style="thin">
          <color rgb="FF000000"/>
        </bottom>
      </border>
    </dxf>
    <dxf>
      <font>
        <b/>
        <i val="0"/>
        <strike val="0"/>
        <condense val="0"/>
        <extend val="0"/>
        <outline val="0"/>
        <shadow val="0"/>
        <u val="none"/>
        <vertAlign val="baseline"/>
        <sz val="11"/>
        <color theme="1"/>
        <name val="Calibri"/>
        <family val="2"/>
        <scheme val="minor"/>
      </font>
      <fill>
        <patternFill patternType="none">
          <fgColor indexed="64"/>
          <bgColor auto="1"/>
        </patternFill>
      </fill>
      <border diagonalUp="0" diagonalDown="0" outline="0">
        <left style="thin">
          <color indexed="64"/>
        </left>
        <right style="thin">
          <color indexed="64"/>
        </right>
        <top/>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FF0000"/>
        <name val="Calibri"/>
        <family val="2"/>
        <scheme val="minor"/>
      </font>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indexed="65"/>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top style="thin">
          <color rgb="FF000000"/>
        </top>
      </border>
    </dxf>
    <dxf>
      <border outline="0">
        <left style="thin">
          <color rgb="FF000000"/>
        </left>
        <right style="thin">
          <color rgb="FF000000"/>
        </right>
        <top style="thin">
          <color auto="1"/>
        </top>
        <bottom style="thin">
          <color auto="1"/>
        </bottom>
      </border>
    </dxf>
    <dxf>
      <fill>
        <patternFill patternType="none">
          <fgColor rgb="FF000000"/>
          <bgColor auto="1"/>
        </patternFill>
      </fill>
      <alignment horizontal="general" vertical="top" textRotation="0" wrapText="1" indent="0" justifyLastLine="0" shrinkToFit="0" readingOrder="0"/>
    </dxf>
    <dxf>
      <border outline="0">
        <bottom style="thin">
          <color rgb="FF000000"/>
        </bottom>
      </border>
    </dxf>
    <dxf>
      <font>
        <b/>
        <i val="0"/>
        <strike val="0"/>
        <condense val="0"/>
        <extend val="0"/>
        <outline val="0"/>
        <shadow val="0"/>
        <u val="none"/>
        <vertAlign val="baseline"/>
        <sz val="11"/>
        <color theme="1"/>
        <name val="Calibri"/>
        <family val="2"/>
        <scheme val="minor"/>
      </font>
      <fill>
        <patternFill patternType="none">
          <fgColor indexed="64"/>
          <bgColor auto="1"/>
        </patternFill>
      </fill>
      <border diagonalUp="0" diagonalDown="0" outline="0">
        <left style="thin">
          <color indexed="64"/>
        </left>
        <right style="thin">
          <color indexed="64"/>
        </right>
        <top/>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FF0000"/>
        <name val="Calibri"/>
        <family val="2"/>
        <scheme val="minor"/>
      </font>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indexed="65"/>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top style="thin">
          <color rgb="FF000000"/>
        </top>
      </border>
    </dxf>
    <dxf>
      <border outline="0">
        <left style="thin">
          <color rgb="FF000000"/>
        </left>
        <right style="thin">
          <color rgb="FF000000"/>
        </right>
        <top style="thin">
          <color auto="1"/>
        </top>
        <bottom style="thin">
          <color auto="1"/>
        </bottom>
      </border>
    </dxf>
    <dxf>
      <fill>
        <patternFill patternType="none">
          <fgColor rgb="FF000000"/>
          <bgColor auto="1"/>
        </patternFill>
      </fill>
      <alignment horizontal="general" vertical="top" textRotation="0" wrapText="1" indent="0" justifyLastLine="0" shrinkToFit="0" readingOrder="0"/>
    </dxf>
    <dxf>
      <border outline="0">
        <bottom style="thin">
          <color rgb="FF000000"/>
        </bottom>
      </border>
    </dxf>
    <dxf>
      <font>
        <b/>
        <i val="0"/>
        <strike val="0"/>
        <condense val="0"/>
        <extend val="0"/>
        <outline val="0"/>
        <shadow val="0"/>
        <u val="none"/>
        <vertAlign val="baseline"/>
        <sz val="11"/>
        <color theme="1"/>
        <name val="Calibri"/>
        <family val="2"/>
        <scheme val="minor"/>
      </font>
      <fill>
        <patternFill patternType="none">
          <fgColor indexed="64"/>
          <bgColor auto="1"/>
        </patternFill>
      </fill>
      <border diagonalUp="0" diagonalDown="0" outline="0">
        <left style="thin">
          <color indexed="64"/>
        </left>
        <right style="thin">
          <color indexed="64"/>
        </right>
        <top/>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FF0000"/>
        <name val="Calibri"/>
        <family val="2"/>
        <scheme val="minor"/>
      </font>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indexed="65"/>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top style="thin">
          <color rgb="FF000000"/>
        </top>
      </border>
    </dxf>
    <dxf>
      <border outline="0">
        <left style="thin">
          <color rgb="FF000000"/>
        </left>
        <right style="thin">
          <color rgb="FF000000"/>
        </right>
        <top style="thin">
          <color auto="1"/>
        </top>
        <bottom style="thin">
          <color auto="1"/>
        </bottom>
      </border>
    </dxf>
    <dxf>
      <fill>
        <patternFill patternType="none">
          <fgColor rgb="FF000000"/>
          <bgColor auto="1"/>
        </patternFill>
      </fill>
      <alignment horizontal="general" vertical="top" textRotation="0" wrapText="1" indent="0" justifyLastLine="0" shrinkToFit="0" readingOrder="0"/>
    </dxf>
    <dxf>
      <border outline="0">
        <bottom style="thin">
          <color rgb="FF000000"/>
        </bottom>
      </border>
    </dxf>
    <dxf>
      <font>
        <b/>
        <i val="0"/>
        <strike val="0"/>
        <condense val="0"/>
        <extend val="0"/>
        <outline val="0"/>
        <shadow val="0"/>
        <u val="none"/>
        <vertAlign val="baseline"/>
        <sz val="11"/>
        <color theme="1"/>
        <name val="Calibri"/>
        <family val="2"/>
        <scheme val="minor"/>
      </font>
      <fill>
        <patternFill patternType="none">
          <fgColor indexed="64"/>
          <bgColor auto="1"/>
        </patternFill>
      </fill>
      <border diagonalUp="0" diagonalDown="0" outline="0">
        <left style="thin">
          <color indexed="64"/>
        </left>
        <right style="thin">
          <color indexed="64"/>
        </right>
        <top/>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FF0000"/>
        <name val="Calibri"/>
        <family val="2"/>
        <scheme val="minor"/>
      </font>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indexed="65"/>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top style="thin">
          <color rgb="FF000000"/>
        </top>
      </border>
    </dxf>
    <dxf>
      <border outline="0">
        <left style="thin">
          <color rgb="FF000000"/>
        </left>
        <right style="thin">
          <color rgb="FF000000"/>
        </right>
        <top style="thin">
          <color auto="1"/>
        </top>
        <bottom style="thin">
          <color auto="1"/>
        </bottom>
      </border>
    </dxf>
    <dxf>
      <fill>
        <patternFill patternType="none">
          <fgColor rgb="FF000000"/>
          <bgColor auto="1"/>
        </patternFill>
      </fill>
      <alignment horizontal="general" vertical="top" textRotation="0" wrapText="1" indent="0" justifyLastLine="0" shrinkToFit="0" readingOrder="0"/>
    </dxf>
    <dxf>
      <border outline="0">
        <bottom style="thin">
          <color rgb="FF000000"/>
        </bottom>
      </border>
    </dxf>
    <dxf>
      <font>
        <b/>
        <i val="0"/>
        <strike val="0"/>
        <condense val="0"/>
        <extend val="0"/>
        <outline val="0"/>
        <shadow val="0"/>
        <u val="none"/>
        <vertAlign val="baseline"/>
        <sz val="11"/>
        <color theme="1"/>
        <name val="Calibri"/>
        <family val="2"/>
        <scheme val="minor"/>
      </font>
      <fill>
        <patternFill patternType="none">
          <fgColor indexed="64"/>
          <bgColor auto="1"/>
        </patternFill>
      </fill>
      <border diagonalUp="0" diagonalDown="0" outline="0">
        <left style="thin">
          <color indexed="64"/>
        </left>
        <right style="thin">
          <color indexed="64"/>
        </right>
        <top/>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FF0000"/>
        <name val="Calibri"/>
        <family val="2"/>
        <scheme val="minor"/>
      </font>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indexed="65"/>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top style="thin">
          <color rgb="FF000000"/>
        </top>
      </border>
    </dxf>
    <dxf>
      <border outline="0">
        <left style="thin">
          <color rgb="FF000000"/>
        </left>
        <right style="thin">
          <color rgb="FF000000"/>
        </right>
        <top style="thin">
          <color auto="1"/>
        </top>
        <bottom style="thin">
          <color auto="1"/>
        </bottom>
      </border>
    </dxf>
    <dxf>
      <fill>
        <patternFill patternType="none">
          <fgColor rgb="FF000000"/>
          <bgColor auto="1"/>
        </patternFill>
      </fill>
      <alignment horizontal="general" vertical="top" textRotation="0" wrapText="1" indent="0" justifyLastLine="0" shrinkToFit="0" readingOrder="0"/>
    </dxf>
    <dxf>
      <border outline="0">
        <bottom style="thin">
          <color rgb="FF000000"/>
        </bottom>
      </border>
    </dxf>
    <dxf>
      <font>
        <b/>
        <i val="0"/>
        <strike val="0"/>
        <condense val="0"/>
        <extend val="0"/>
        <outline val="0"/>
        <shadow val="0"/>
        <u val="none"/>
        <vertAlign val="baseline"/>
        <sz val="11"/>
        <color theme="1"/>
        <name val="Calibri"/>
        <family val="2"/>
        <scheme val="minor"/>
      </font>
      <fill>
        <patternFill patternType="none">
          <fgColor indexed="64"/>
          <bgColor auto="1"/>
        </patternFill>
      </fill>
      <border diagonalUp="0" diagonalDown="0" outline="0">
        <left style="thin">
          <color indexed="64"/>
        </left>
        <right style="thin">
          <color indexed="64"/>
        </right>
        <top/>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FF0000"/>
        <name val="Calibri"/>
        <family val="2"/>
        <scheme val="minor"/>
      </font>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indexed="65"/>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top style="thin">
          <color rgb="FF000000"/>
        </top>
      </border>
    </dxf>
    <dxf>
      <border outline="0">
        <left style="thin">
          <color rgb="FF000000"/>
        </left>
        <right style="thin">
          <color rgb="FF000000"/>
        </right>
        <top style="thin">
          <color auto="1"/>
        </top>
        <bottom style="thin">
          <color auto="1"/>
        </bottom>
      </border>
    </dxf>
    <dxf>
      <fill>
        <patternFill patternType="none">
          <fgColor rgb="FF000000"/>
          <bgColor auto="1"/>
        </patternFill>
      </fill>
      <alignment horizontal="general" vertical="top" textRotation="0" wrapText="1" indent="0" justifyLastLine="0" shrinkToFit="0" readingOrder="0"/>
    </dxf>
    <dxf>
      <border outline="0">
        <bottom style="thin">
          <color rgb="FF000000"/>
        </bottom>
      </border>
    </dxf>
    <dxf>
      <font>
        <b/>
        <i val="0"/>
        <strike val="0"/>
        <condense val="0"/>
        <extend val="0"/>
        <outline val="0"/>
        <shadow val="0"/>
        <u val="none"/>
        <vertAlign val="baseline"/>
        <sz val="11"/>
        <color theme="1"/>
        <name val="Calibri"/>
        <family val="2"/>
        <scheme val="minor"/>
      </font>
      <fill>
        <patternFill patternType="none">
          <fgColor indexed="64"/>
          <bgColor auto="1"/>
        </patternFill>
      </fill>
      <border diagonalUp="0" diagonalDown="0" outline="0">
        <left style="thin">
          <color indexed="64"/>
        </left>
        <right style="thin">
          <color indexed="64"/>
        </right>
        <top/>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FF0000"/>
        <name val="Calibri"/>
        <family val="2"/>
        <scheme val="minor"/>
      </font>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indexed="65"/>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top style="thin">
          <color rgb="FF000000"/>
        </top>
      </border>
    </dxf>
    <dxf>
      <border outline="0">
        <left style="thin">
          <color rgb="FF000000"/>
        </left>
        <right style="thin">
          <color rgb="FF000000"/>
        </right>
        <top style="thin">
          <color auto="1"/>
        </top>
        <bottom style="thin">
          <color auto="1"/>
        </bottom>
      </border>
    </dxf>
    <dxf>
      <fill>
        <patternFill patternType="none">
          <fgColor rgb="FF000000"/>
          <bgColor auto="1"/>
        </patternFill>
      </fill>
      <alignment horizontal="general" vertical="top" textRotation="0" wrapText="1" indent="0" justifyLastLine="0" shrinkToFit="0" readingOrder="0"/>
    </dxf>
    <dxf>
      <border outline="0">
        <bottom style="thin">
          <color rgb="FF000000"/>
        </bottom>
      </border>
    </dxf>
    <dxf>
      <font>
        <b/>
        <i val="0"/>
        <strike val="0"/>
        <condense val="0"/>
        <extend val="0"/>
        <outline val="0"/>
        <shadow val="0"/>
        <u val="none"/>
        <vertAlign val="baseline"/>
        <sz val="11"/>
        <color theme="1"/>
        <name val="Calibri"/>
        <family val="2"/>
        <scheme val="minor"/>
      </font>
      <fill>
        <patternFill patternType="none">
          <fgColor indexed="64"/>
          <bgColor auto="1"/>
        </patternFill>
      </fill>
      <border diagonalUp="0" diagonalDown="0" outline="0">
        <left style="thin">
          <color indexed="64"/>
        </left>
        <right style="thin">
          <color indexed="64"/>
        </right>
        <top/>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FF0000"/>
        <name val="Calibri"/>
        <family val="2"/>
        <scheme val="minor"/>
      </font>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indexed="65"/>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top style="thin">
          <color rgb="FF000000"/>
        </top>
      </border>
    </dxf>
    <dxf>
      <border outline="0">
        <left style="thin">
          <color rgb="FF000000"/>
        </left>
        <right style="thin">
          <color rgb="FF000000"/>
        </right>
        <top style="thin">
          <color auto="1"/>
        </top>
        <bottom style="thin">
          <color auto="1"/>
        </bottom>
      </border>
    </dxf>
    <dxf>
      <fill>
        <patternFill patternType="none">
          <fgColor rgb="FF000000"/>
          <bgColor auto="1"/>
        </patternFill>
      </fill>
      <alignment horizontal="general" vertical="top" textRotation="0" wrapText="1" indent="0" justifyLastLine="0" shrinkToFit="0" readingOrder="0"/>
    </dxf>
    <dxf>
      <border outline="0">
        <bottom style="thin">
          <color rgb="FF000000"/>
        </bottom>
      </border>
    </dxf>
    <dxf>
      <font>
        <b/>
        <i val="0"/>
        <strike val="0"/>
        <condense val="0"/>
        <extend val="0"/>
        <outline val="0"/>
        <shadow val="0"/>
        <u val="none"/>
        <vertAlign val="baseline"/>
        <sz val="11"/>
        <color theme="1"/>
        <name val="Calibri"/>
        <family val="2"/>
        <scheme val="minor"/>
      </font>
      <fill>
        <patternFill patternType="none">
          <fgColor indexed="64"/>
          <bgColor auto="1"/>
        </patternFill>
      </fill>
      <border diagonalUp="0" diagonalDown="0" outline="0">
        <left style="thin">
          <color indexed="64"/>
        </left>
        <right style="thin">
          <color indexed="64"/>
        </right>
        <top/>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FF0000"/>
        <name val="Calibri"/>
        <family val="2"/>
        <scheme val="minor"/>
      </font>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indexed="65"/>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top style="thin">
          <color rgb="FF000000"/>
        </top>
      </border>
    </dxf>
    <dxf>
      <border outline="0">
        <left style="thin">
          <color rgb="FF000000"/>
        </left>
        <right style="thin">
          <color rgb="FF000000"/>
        </right>
        <top style="thin">
          <color auto="1"/>
        </top>
        <bottom style="thin">
          <color auto="1"/>
        </bottom>
      </border>
    </dxf>
    <dxf>
      <fill>
        <patternFill patternType="none">
          <fgColor rgb="FF000000"/>
          <bgColor auto="1"/>
        </patternFill>
      </fill>
      <alignment horizontal="general" vertical="top" textRotation="0" wrapText="1" indent="0" justifyLastLine="0" shrinkToFit="0" readingOrder="0"/>
    </dxf>
    <dxf>
      <border outline="0">
        <bottom style="thin">
          <color rgb="FF000000"/>
        </bottom>
      </border>
    </dxf>
    <dxf>
      <font>
        <b/>
        <i val="0"/>
        <strike val="0"/>
        <condense val="0"/>
        <extend val="0"/>
        <outline val="0"/>
        <shadow val="0"/>
        <u val="none"/>
        <vertAlign val="baseline"/>
        <sz val="11"/>
        <color theme="1"/>
        <name val="Calibri"/>
        <family val="2"/>
        <scheme val="minor"/>
      </font>
      <fill>
        <patternFill patternType="none">
          <fgColor indexed="64"/>
          <bgColor auto="1"/>
        </patternFill>
      </fill>
      <border diagonalUp="0" diagonalDown="0" outline="0">
        <left style="thin">
          <color indexed="64"/>
        </left>
        <right style="thin">
          <color indexed="64"/>
        </right>
        <top/>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FF0000"/>
        <name val="Calibri"/>
        <family val="2"/>
        <scheme val="minor"/>
      </font>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indexed="65"/>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top style="thin">
          <color rgb="FF000000"/>
        </top>
      </border>
    </dxf>
    <dxf>
      <border outline="0">
        <left style="thin">
          <color rgb="FF000000"/>
        </left>
        <right style="thin">
          <color rgb="FF000000"/>
        </right>
        <top style="thin">
          <color auto="1"/>
        </top>
        <bottom style="thin">
          <color auto="1"/>
        </bottom>
      </border>
    </dxf>
    <dxf>
      <fill>
        <patternFill patternType="none">
          <fgColor rgb="FF000000"/>
          <bgColor auto="1"/>
        </patternFill>
      </fill>
      <alignment horizontal="general" vertical="top" textRotation="0" wrapText="1" indent="0" justifyLastLine="0" shrinkToFit="0" readingOrder="0"/>
    </dxf>
    <dxf>
      <border outline="0">
        <bottom style="thin">
          <color rgb="FF000000"/>
        </bottom>
      </border>
    </dxf>
    <dxf>
      <font>
        <b/>
        <i val="0"/>
        <strike val="0"/>
        <condense val="0"/>
        <extend val="0"/>
        <outline val="0"/>
        <shadow val="0"/>
        <u val="none"/>
        <vertAlign val="baseline"/>
        <sz val="11"/>
        <color theme="1"/>
        <name val="Calibri"/>
        <family val="2"/>
        <scheme val="minor"/>
      </font>
      <fill>
        <patternFill patternType="none">
          <fgColor indexed="64"/>
          <bgColor auto="1"/>
        </patternFill>
      </fill>
      <border diagonalUp="0" diagonalDown="0" outline="0">
        <left style="thin">
          <color indexed="64"/>
        </left>
        <right style="thin">
          <color indexed="64"/>
        </right>
        <top/>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FF0000"/>
        <name val="Calibri"/>
        <family val="2"/>
        <scheme val="minor"/>
      </font>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indexed="65"/>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top style="thin">
          <color rgb="FF000000"/>
        </top>
      </border>
    </dxf>
    <dxf>
      <border outline="0">
        <left style="thin">
          <color rgb="FF000000"/>
        </left>
        <right style="thin">
          <color rgb="FF000000"/>
        </right>
        <top style="thin">
          <color auto="1"/>
        </top>
        <bottom style="thin">
          <color auto="1"/>
        </bottom>
      </border>
    </dxf>
    <dxf>
      <fill>
        <patternFill patternType="none">
          <fgColor rgb="FF000000"/>
          <bgColor auto="1"/>
        </patternFill>
      </fill>
      <alignment horizontal="general" vertical="top" textRotation="0" wrapText="1" indent="0" justifyLastLine="0" shrinkToFit="0" readingOrder="0"/>
    </dxf>
    <dxf>
      <border outline="0">
        <bottom style="thin">
          <color rgb="FF000000"/>
        </bottom>
      </border>
    </dxf>
    <dxf>
      <font>
        <b/>
        <i val="0"/>
        <strike val="0"/>
        <condense val="0"/>
        <extend val="0"/>
        <outline val="0"/>
        <shadow val="0"/>
        <u val="none"/>
        <vertAlign val="baseline"/>
        <sz val="11"/>
        <color theme="1"/>
        <name val="Calibri"/>
        <family val="2"/>
        <scheme val="minor"/>
      </font>
      <fill>
        <patternFill patternType="none">
          <fgColor indexed="64"/>
          <bgColor auto="1"/>
        </patternFill>
      </fill>
      <border diagonalUp="0" diagonalDown="0" outline="0">
        <left style="thin">
          <color indexed="64"/>
        </left>
        <right style="thin">
          <color indexed="64"/>
        </right>
        <top/>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FF0000"/>
        <name val="Calibri"/>
        <family val="2"/>
        <scheme val="minor"/>
      </font>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indexed="65"/>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top style="thin">
          <color rgb="FF000000"/>
        </top>
      </border>
    </dxf>
    <dxf>
      <border outline="0">
        <left style="thin">
          <color rgb="FF000000"/>
        </left>
        <right style="thin">
          <color rgb="FF000000"/>
        </right>
        <top style="thin">
          <color auto="1"/>
        </top>
        <bottom style="thin">
          <color auto="1"/>
        </bottom>
      </border>
    </dxf>
    <dxf>
      <fill>
        <patternFill patternType="none">
          <fgColor rgb="FF000000"/>
          <bgColor auto="1"/>
        </patternFill>
      </fill>
      <alignment horizontal="general" vertical="top" textRotation="0" wrapText="1" indent="0" justifyLastLine="0" shrinkToFit="0" readingOrder="0"/>
    </dxf>
    <dxf>
      <border outline="0">
        <bottom style="thin">
          <color rgb="FF000000"/>
        </bottom>
      </border>
    </dxf>
    <dxf>
      <font>
        <b/>
        <i val="0"/>
        <strike val="0"/>
        <condense val="0"/>
        <extend val="0"/>
        <outline val="0"/>
        <shadow val="0"/>
        <u val="none"/>
        <vertAlign val="baseline"/>
        <sz val="11"/>
        <color theme="1"/>
        <name val="Calibri"/>
        <family val="2"/>
        <scheme val="minor"/>
      </font>
      <fill>
        <patternFill patternType="none">
          <fgColor indexed="64"/>
          <bgColor auto="1"/>
        </patternFill>
      </fill>
      <border diagonalUp="0" diagonalDown="0" outline="0">
        <left style="thin">
          <color indexed="64"/>
        </left>
        <right style="thin">
          <color indexed="64"/>
        </right>
        <top/>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FF0000"/>
        <name val="Calibri"/>
        <family val="2"/>
        <scheme val="minor"/>
      </font>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indexed="65"/>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top style="thin">
          <color rgb="FF000000"/>
        </top>
      </border>
    </dxf>
    <dxf>
      <border outline="0">
        <left style="thin">
          <color rgb="FF000000"/>
        </left>
        <right style="thin">
          <color rgb="FF000000"/>
        </right>
        <top style="thin">
          <color auto="1"/>
        </top>
        <bottom style="thin">
          <color auto="1"/>
        </bottom>
      </border>
    </dxf>
    <dxf>
      <fill>
        <patternFill patternType="none">
          <fgColor rgb="FF000000"/>
          <bgColor auto="1"/>
        </patternFill>
      </fill>
      <alignment horizontal="general" vertical="top" textRotation="0" wrapText="1" indent="0" justifyLastLine="0" shrinkToFit="0" readingOrder="0"/>
    </dxf>
    <dxf>
      <border outline="0">
        <bottom style="thin">
          <color rgb="FF000000"/>
        </bottom>
      </border>
    </dxf>
    <dxf>
      <font>
        <b/>
        <i val="0"/>
        <strike val="0"/>
        <condense val="0"/>
        <extend val="0"/>
        <outline val="0"/>
        <shadow val="0"/>
        <u val="none"/>
        <vertAlign val="baseline"/>
        <sz val="11"/>
        <color theme="1"/>
        <name val="Calibri"/>
        <family val="2"/>
        <scheme val="minor"/>
      </font>
      <fill>
        <patternFill patternType="none">
          <fgColor indexed="64"/>
          <bgColor auto="1"/>
        </patternFill>
      </fill>
      <border diagonalUp="0" diagonalDown="0" outline="0">
        <left style="thin">
          <color indexed="64"/>
        </left>
        <right style="thin">
          <color indexed="64"/>
        </right>
        <top/>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FF0000"/>
        <name val="Calibri"/>
        <family val="2"/>
        <scheme val="minor"/>
      </font>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indexed="65"/>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top style="thin">
          <color rgb="FF000000"/>
        </top>
      </border>
    </dxf>
    <dxf>
      <border outline="0">
        <left style="thin">
          <color rgb="FF000000"/>
        </left>
        <right style="thin">
          <color rgb="FF000000"/>
        </right>
        <top style="thin">
          <color auto="1"/>
        </top>
        <bottom style="thin">
          <color auto="1"/>
        </bottom>
      </border>
    </dxf>
    <dxf>
      <fill>
        <patternFill patternType="none">
          <fgColor rgb="FF000000"/>
          <bgColor auto="1"/>
        </patternFill>
      </fill>
      <alignment horizontal="general" vertical="top" textRotation="0" wrapText="1" indent="0" justifyLastLine="0" shrinkToFit="0" readingOrder="0"/>
    </dxf>
    <dxf>
      <border outline="0">
        <bottom style="thin">
          <color rgb="FF000000"/>
        </bottom>
      </border>
    </dxf>
    <dxf>
      <font>
        <b/>
        <i val="0"/>
        <strike val="0"/>
        <condense val="0"/>
        <extend val="0"/>
        <outline val="0"/>
        <shadow val="0"/>
        <u val="none"/>
        <vertAlign val="baseline"/>
        <sz val="11"/>
        <color theme="1"/>
        <name val="Calibri"/>
        <family val="2"/>
        <scheme val="minor"/>
      </font>
      <fill>
        <patternFill patternType="none">
          <fgColor indexed="64"/>
          <bgColor auto="1"/>
        </patternFill>
      </fill>
      <border diagonalUp="0" diagonalDown="0" outline="0">
        <left style="thin">
          <color indexed="64"/>
        </left>
        <right style="thin">
          <color indexed="64"/>
        </right>
        <top/>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FF0000"/>
        <name val="Calibri"/>
        <family val="2"/>
        <scheme val="minor"/>
      </font>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indexed="65"/>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top style="thin">
          <color rgb="FF000000"/>
        </top>
      </border>
    </dxf>
    <dxf>
      <border outline="0">
        <left style="thin">
          <color rgb="FF000000"/>
        </left>
        <right style="thin">
          <color rgb="FF000000"/>
        </right>
        <top style="thin">
          <color auto="1"/>
        </top>
        <bottom style="thin">
          <color auto="1"/>
        </bottom>
      </border>
    </dxf>
    <dxf>
      <fill>
        <patternFill patternType="none">
          <fgColor rgb="FF000000"/>
          <bgColor auto="1"/>
        </patternFill>
      </fill>
      <alignment horizontal="general" vertical="top" textRotation="0" wrapText="1" indent="0" justifyLastLine="0" shrinkToFit="0" readingOrder="0"/>
    </dxf>
    <dxf>
      <border outline="0">
        <bottom style="thin">
          <color rgb="FF000000"/>
        </bottom>
      </border>
    </dxf>
    <dxf>
      <font>
        <b/>
        <i val="0"/>
        <strike val="0"/>
        <condense val="0"/>
        <extend val="0"/>
        <outline val="0"/>
        <shadow val="0"/>
        <u val="none"/>
        <vertAlign val="baseline"/>
        <sz val="11"/>
        <color theme="1"/>
        <name val="Calibri"/>
        <family val="2"/>
        <scheme val="minor"/>
      </font>
      <fill>
        <patternFill patternType="none">
          <fgColor indexed="64"/>
          <bgColor auto="1"/>
        </patternFill>
      </fill>
      <border diagonalUp="0" diagonalDown="0" outline="0">
        <left style="thin">
          <color indexed="64"/>
        </left>
        <right style="thin">
          <color indexed="64"/>
        </right>
        <top/>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FF0000"/>
        <name val="Calibri"/>
        <family val="2"/>
        <scheme val="minor"/>
      </font>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indexed="65"/>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top style="thin">
          <color rgb="FF000000"/>
        </top>
      </border>
    </dxf>
    <dxf>
      <border outline="0">
        <left style="thin">
          <color rgb="FF000000"/>
        </left>
        <right style="thin">
          <color rgb="FF000000"/>
        </right>
        <top style="thin">
          <color auto="1"/>
        </top>
        <bottom style="thin">
          <color auto="1"/>
        </bottom>
      </border>
    </dxf>
    <dxf>
      <fill>
        <patternFill patternType="none">
          <fgColor rgb="FF000000"/>
          <bgColor auto="1"/>
        </patternFill>
      </fill>
      <alignment horizontal="general" vertical="top" textRotation="0" wrapText="1" indent="0" justifyLastLine="0" shrinkToFit="0" readingOrder="0"/>
    </dxf>
    <dxf>
      <border outline="0">
        <bottom style="thin">
          <color rgb="FF000000"/>
        </bottom>
      </border>
    </dxf>
    <dxf>
      <font>
        <b/>
        <i val="0"/>
        <strike val="0"/>
        <condense val="0"/>
        <extend val="0"/>
        <outline val="0"/>
        <shadow val="0"/>
        <u val="none"/>
        <vertAlign val="baseline"/>
        <sz val="11"/>
        <color theme="1"/>
        <name val="Calibri"/>
        <family val="2"/>
        <scheme val="minor"/>
      </font>
      <fill>
        <patternFill patternType="none">
          <fgColor indexed="64"/>
          <bgColor auto="1"/>
        </patternFill>
      </fill>
      <border diagonalUp="0" diagonalDown="0" outline="0">
        <left style="thin">
          <color indexed="64"/>
        </left>
        <right style="thin">
          <color indexed="64"/>
        </right>
        <top/>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FF0000"/>
        <name val="Calibri"/>
        <family val="2"/>
        <scheme val="minor"/>
      </font>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indexed="65"/>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top style="thin">
          <color rgb="FF000000"/>
        </top>
      </border>
    </dxf>
    <dxf>
      <border outline="0">
        <left style="thin">
          <color rgb="FF000000"/>
        </left>
        <right style="thin">
          <color rgb="FF000000"/>
        </right>
        <top style="thin">
          <color auto="1"/>
        </top>
        <bottom style="thin">
          <color auto="1"/>
        </bottom>
      </border>
    </dxf>
    <dxf>
      <fill>
        <patternFill patternType="none">
          <fgColor rgb="FF000000"/>
          <bgColor auto="1"/>
        </patternFill>
      </fill>
      <alignment horizontal="general" vertical="top" textRotation="0" wrapText="1" indent="0" justifyLastLine="0" shrinkToFit="0" readingOrder="0"/>
    </dxf>
    <dxf>
      <border outline="0">
        <bottom style="thin">
          <color rgb="FF000000"/>
        </bottom>
      </border>
    </dxf>
    <dxf>
      <font>
        <b/>
        <i val="0"/>
        <strike val="0"/>
        <condense val="0"/>
        <extend val="0"/>
        <outline val="0"/>
        <shadow val="0"/>
        <u val="none"/>
        <vertAlign val="baseline"/>
        <sz val="11"/>
        <color theme="1"/>
        <name val="Calibri"/>
        <family val="2"/>
        <scheme val="minor"/>
      </font>
      <fill>
        <patternFill patternType="none">
          <fgColor indexed="64"/>
          <bgColor auto="1"/>
        </patternFill>
      </fill>
      <border diagonalUp="0" diagonalDown="0" outline="0">
        <left style="thin">
          <color indexed="64"/>
        </left>
        <right style="thin">
          <color indexed="64"/>
        </right>
        <top/>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FF0000"/>
        <name val="Calibri"/>
        <family val="2"/>
        <scheme val="minor"/>
      </font>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indexed="65"/>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top style="thin">
          <color rgb="FF000000"/>
        </top>
      </border>
    </dxf>
    <dxf>
      <border outline="0">
        <left style="thin">
          <color rgb="FF000000"/>
        </left>
        <right style="thin">
          <color rgb="FF000000"/>
        </right>
        <top style="thin">
          <color auto="1"/>
        </top>
        <bottom style="thin">
          <color auto="1"/>
        </bottom>
      </border>
    </dxf>
    <dxf>
      <fill>
        <patternFill patternType="none">
          <fgColor rgb="FF000000"/>
          <bgColor auto="1"/>
        </patternFill>
      </fill>
      <alignment horizontal="general" vertical="top" textRotation="0" wrapText="1" indent="0" justifyLastLine="0" shrinkToFit="0" readingOrder="0"/>
    </dxf>
    <dxf>
      <border outline="0">
        <bottom style="thin">
          <color rgb="FF000000"/>
        </bottom>
      </border>
    </dxf>
    <dxf>
      <font>
        <b/>
        <i val="0"/>
        <strike val="0"/>
        <condense val="0"/>
        <extend val="0"/>
        <outline val="0"/>
        <shadow val="0"/>
        <u val="none"/>
        <vertAlign val="baseline"/>
        <sz val="11"/>
        <color theme="1"/>
        <name val="Calibri"/>
        <family val="2"/>
        <scheme val="minor"/>
      </font>
      <fill>
        <patternFill patternType="none">
          <fgColor indexed="64"/>
          <bgColor auto="1"/>
        </patternFill>
      </fill>
      <border diagonalUp="0" diagonalDown="0" outline="0">
        <left style="thin">
          <color indexed="64"/>
        </left>
        <right style="thin">
          <color indexed="64"/>
        </right>
        <top/>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FF0000"/>
        <name val="Calibri"/>
        <family val="2"/>
        <scheme val="minor"/>
      </font>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indexed="65"/>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top style="thin">
          <color rgb="FF000000"/>
        </top>
      </border>
    </dxf>
    <dxf>
      <border outline="0">
        <left style="thin">
          <color rgb="FF000000"/>
        </left>
        <right style="thin">
          <color rgb="FF000000"/>
        </right>
        <top style="thin">
          <color auto="1"/>
        </top>
        <bottom style="thin">
          <color auto="1"/>
        </bottom>
      </border>
    </dxf>
    <dxf>
      <fill>
        <patternFill patternType="none">
          <fgColor rgb="FF000000"/>
          <bgColor auto="1"/>
        </patternFill>
      </fill>
      <alignment horizontal="general" vertical="top" textRotation="0" wrapText="1" indent="0" justifyLastLine="0" shrinkToFit="0" readingOrder="0"/>
    </dxf>
    <dxf>
      <border outline="0">
        <bottom style="thin">
          <color rgb="FF000000"/>
        </bottom>
      </border>
    </dxf>
    <dxf>
      <font>
        <b/>
        <i val="0"/>
        <strike val="0"/>
        <condense val="0"/>
        <extend val="0"/>
        <outline val="0"/>
        <shadow val="0"/>
        <u val="none"/>
        <vertAlign val="baseline"/>
        <sz val="11"/>
        <color theme="1"/>
        <name val="Calibri"/>
        <family val="2"/>
        <scheme val="minor"/>
      </font>
      <fill>
        <patternFill patternType="none">
          <fgColor indexed="64"/>
          <bgColor auto="1"/>
        </patternFill>
      </fill>
      <border diagonalUp="0" diagonalDown="0" outline="0">
        <left style="thin">
          <color indexed="64"/>
        </left>
        <right style="thin">
          <color indexed="64"/>
        </right>
        <top/>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FF0000"/>
        <name val="Calibri"/>
        <family val="2"/>
        <scheme val="minor"/>
      </font>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indexed="65"/>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top style="thin">
          <color rgb="FF000000"/>
        </top>
      </border>
    </dxf>
    <dxf>
      <border outline="0">
        <left style="thin">
          <color rgb="FF000000"/>
        </left>
        <right style="thin">
          <color rgb="FF000000"/>
        </right>
        <top style="thin">
          <color auto="1"/>
        </top>
        <bottom style="thin">
          <color auto="1"/>
        </bottom>
      </border>
    </dxf>
    <dxf>
      <fill>
        <patternFill patternType="none">
          <fgColor rgb="FF000000"/>
          <bgColor auto="1"/>
        </patternFill>
      </fill>
      <alignment horizontal="general" vertical="top" textRotation="0" wrapText="1" indent="0" justifyLastLine="0" shrinkToFit="0" readingOrder="0"/>
    </dxf>
    <dxf>
      <border outline="0">
        <bottom style="thin">
          <color rgb="FF000000"/>
        </bottom>
      </border>
    </dxf>
    <dxf>
      <font>
        <b/>
        <i val="0"/>
        <strike val="0"/>
        <condense val="0"/>
        <extend val="0"/>
        <outline val="0"/>
        <shadow val="0"/>
        <u val="none"/>
        <vertAlign val="baseline"/>
        <sz val="11"/>
        <color theme="1"/>
        <name val="Calibri"/>
        <family val="2"/>
        <scheme val="minor"/>
      </font>
      <fill>
        <patternFill patternType="none">
          <fgColor indexed="64"/>
          <bgColor auto="1"/>
        </patternFill>
      </fill>
      <border diagonalUp="0" diagonalDown="0" outline="0">
        <left style="thin">
          <color indexed="64"/>
        </left>
        <right style="thin">
          <color indexed="64"/>
        </right>
        <top/>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FF0000"/>
        <name val="Calibri"/>
        <family val="2"/>
        <scheme val="minor"/>
      </font>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indexed="65"/>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top style="thin">
          <color rgb="FF000000"/>
        </top>
      </border>
    </dxf>
    <dxf>
      <border outline="0">
        <left style="thin">
          <color rgb="FF000000"/>
        </left>
        <right style="thin">
          <color rgb="FF000000"/>
        </right>
        <top style="thin">
          <color auto="1"/>
        </top>
        <bottom style="thin">
          <color auto="1"/>
        </bottom>
      </border>
    </dxf>
    <dxf>
      <fill>
        <patternFill patternType="none">
          <fgColor rgb="FF000000"/>
          <bgColor auto="1"/>
        </patternFill>
      </fill>
      <alignment horizontal="general" vertical="top" textRotation="0" wrapText="1" indent="0" justifyLastLine="0" shrinkToFit="0" readingOrder="0"/>
    </dxf>
    <dxf>
      <border outline="0">
        <bottom style="thin">
          <color rgb="FF000000"/>
        </bottom>
      </border>
    </dxf>
    <dxf>
      <font>
        <b/>
        <i val="0"/>
        <strike val="0"/>
        <condense val="0"/>
        <extend val="0"/>
        <outline val="0"/>
        <shadow val="0"/>
        <u val="none"/>
        <vertAlign val="baseline"/>
        <sz val="11"/>
        <color theme="1"/>
        <name val="Calibri"/>
        <family val="2"/>
        <scheme val="minor"/>
      </font>
      <fill>
        <patternFill patternType="none">
          <fgColor indexed="64"/>
          <bgColor auto="1"/>
        </patternFill>
      </fill>
      <border diagonalUp="0" diagonalDown="0" outline="0">
        <left style="thin">
          <color indexed="64"/>
        </left>
        <right style="thin">
          <color indexed="64"/>
        </right>
        <top/>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FF0000"/>
        <name val="Calibri"/>
        <family val="2"/>
        <scheme val="minor"/>
      </font>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indexed="65"/>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top style="thin">
          <color rgb="FF000000"/>
        </top>
      </border>
    </dxf>
    <dxf>
      <border outline="0">
        <left style="thin">
          <color rgb="FF000000"/>
        </left>
        <right style="thin">
          <color rgb="FF000000"/>
        </right>
        <top style="thin">
          <color auto="1"/>
        </top>
        <bottom style="thin">
          <color auto="1"/>
        </bottom>
      </border>
    </dxf>
    <dxf>
      <fill>
        <patternFill patternType="none">
          <fgColor rgb="FF000000"/>
          <bgColor auto="1"/>
        </patternFill>
      </fill>
      <alignment horizontal="general" vertical="top" textRotation="0" wrapText="1" indent="0" justifyLastLine="0" shrinkToFit="0" readingOrder="0"/>
    </dxf>
    <dxf>
      <border outline="0">
        <bottom style="thin">
          <color rgb="FF000000"/>
        </bottom>
      </border>
    </dxf>
    <dxf>
      <font>
        <b/>
        <i val="0"/>
        <strike val="0"/>
        <condense val="0"/>
        <extend val="0"/>
        <outline val="0"/>
        <shadow val="0"/>
        <u val="none"/>
        <vertAlign val="baseline"/>
        <sz val="11"/>
        <color theme="1"/>
        <name val="Calibri"/>
        <family val="2"/>
        <scheme val="minor"/>
      </font>
      <fill>
        <patternFill patternType="none">
          <fgColor indexed="64"/>
          <bgColor auto="1"/>
        </patternFill>
      </fill>
      <border diagonalUp="0" diagonalDown="0" outline="0">
        <left style="thin">
          <color indexed="64"/>
        </left>
        <right style="thin">
          <color indexed="64"/>
        </right>
        <top/>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FF0000"/>
        <name val="Calibri"/>
        <family val="2"/>
        <scheme val="minor"/>
      </font>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indexed="65"/>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top style="thin">
          <color rgb="FF000000"/>
        </top>
      </border>
    </dxf>
    <dxf>
      <border outline="0">
        <left style="thin">
          <color rgb="FF000000"/>
        </left>
        <right style="thin">
          <color rgb="FF000000"/>
        </right>
        <top style="thin">
          <color auto="1"/>
        </top>
        <bottom style="thin">
          <color auto="1"/>
        </bottom>
      </border>
    </dxf>
    <dxf>
      <fill>
        <patternFill patternType="none">
          <fgColor rgb="FF000000"/>
          <bgColor auto="1"/>
        </patternFill>
      </fill>
      <alignment horizontal="general" vertical="top" textRotation="0" wrapText="1" indent="0" justifyLastLine="0" shrinkToFit="0" readingOrder="0"/>
    </dxf>
    <dxf>
      <border outline="0">
        <bottom style="thin">
          <color rgb="FF000000"/>
        </bottom>
      </border>
    </dxf>
    <dxf>
      <font>
        <b/>
        <i val="0"/>
        <strike val="0"/>
        <condense val="0"/>
        <extend val="0"/>
        <outline val="0"/>
        <shadow val="0"/>
        <u val="none"/>
        <vertAlign val="baseline"/>
        <sz val="11"/>
        <color theme="1"/>
        <name val="Calibri"/>
        <family val="2"/>
        <scheme val="minor"/>
      </font>
      <fill>
        <patternFill patternType="none">
          <fgColor indexed="64"/>
          <bgColor auto="1"/>
        </patternFill>
      </fill>
      <border diagonalUp="0" diagonalDown="0" outline="0">
        <left style="thin">
          <color indexed="64"/>
        </left>
        <right style="thin">
          <color indexed="64"/>
        </right>
        <top/>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FF0000"/>
        <name val="Calibri"/>
        <family val="2"/>
        <scheme val="minor"/>
      </font>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indexed="65"/>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top style="thin">
          <color rgb="FF000000"/>
        </top>
      </border>
    </dxf>
    <dxf>
      <border outline="0">
        <left style="thin">
          <color rgb="FF000000"/>
        </left>
        <right style="thin">
          <color rgb="FF000000"/>
        </right>
        <top style="thin">
          <color auto="1"/>
        </top>
        <bottom style="thin">
          <color auto="1"/>
        </bottom>
      </border>
    </dxf>
    <dxf>
      <fill>
        <patternFill patternType="none">
          <fgColor rgb="FF000000"/>
          <bgColor auto="1"/>
        </patternFill>
      </fill>
      <alignment horizontal="general" vertical="top" textRotation="0" wrapText="1" indent="0" justifyLastLine="0" shrinkToFit="0" readingOrder="0"/>
    </dxf>
    <dxf>
      <border outline="0">
        <bottom style="thin">
          <color rgb="FF000000"/>
        </bottom>
      </border>
    </dxf>
    <dxf>
      <font>
        <b/>
        <i val="0"/>
        <strike val="0"/>
        <condense val="0"/>
        <extend val="0"/>
        <outline val="0"/>
        <shadow val="0"/>
        <u val="none"/>
        <vertAlign val="baseline"/>
        <sz val="11"/>
        <color theme="1"/>
        <name val="Calibri"/>
        <family val="2"/>
        <scheme val="minor"/>
      </font>
      <fill>
        <patternFill patternType="none">
          <fgColor indexed="64"/>
          <bgColor auto="1"/>
        </patternFill>
      </fill>
      <border diagonalUp="0" diagonalDown="0" outline="0">
        <left style="thin">
          <color indexed="64"/>
        </left>
        <right style="thin">
          <color indexed="64"/>
        </right>
        <top/>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FF0000"/>
        <name val="Calibri"/>
        <family val="2"/>
        <scheme val="minor"/>
      </font>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indexed="65"/>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top style="thin">
          <color rgb="FF000000"/>
        </top>
      </border>
    </dxf>
    <dxf>
      <border outline="0">
        <left style="thin">
          <color rgb="FF000000"/>
        </left>
        <right style="thin">
          <color rgb="FF000000"/>
        </right>
        <top style="thin">
          <color auto="1"/>
        </top>
        <bottom style="thin">
          <color auto="1"/>
        </bottom>
      </border>
    </dxf>
    <dxf>
      <fill>
        <patternFill patternType="none">
          <fgColor rgb="FF000000"/>
          <bgColor auto="1"/>
        </patternFill>
      </fill>
      <alignment horizontal="general" vertical="top" textRotation="0" wrapText="1" indent="0" justifyLastLine="0" shrinkToFit="0" readingOrder="0"/>
    </dxf>
    <dxf>
      <border outline="0">
        <bottom style="thin">
          <color rgb="FF000000"/>
        </bottom>
      </border>
    </dxf>
    <dxf>
      <font>
        <b/>
        <i val="0"/>
        <strike val="0"/>
        <condense val="0"/>
        <extend val="0"/>
        <outline val="0"/>
        <shadow val="0"/>
        <u val="none"/>
        <vertAlign val="baseline"/>
        <sz val="11"/>
        <color theme="1"/>
        <name val="Calibri"/>
        <family val="2"/>
        <scheme val="minor"/>
      </font>
      <fill>
        <patternFill patternType="none">
          <fgColor indexed="64"/>
          <bgColor auto="1"/>
        </patternFill>
      </fill>
      <border diagonalUp="0" diagonalDown="0" outline="0">
        <left style="thin">
          <color indexed="64"/>
        </left>
        <right style="thin">
          <color indexed="64"/>
        </right>
        <top/>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FF0000"/>
        <name val="Calibri"/>
        <family val="2"/>
        <scheme val="minor"/>
      </font>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indexed="65"/>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top style="thin">
          <color rgb="FF000000"/>
        </top>
      </border>
    </dxf>
    <dxf>
      <border outline="0">
        <left style="thin">
          <color rgb="FF000000"/>
        </left>
        <right style="thin">
          <color rgb="FF000000"/>
        </right>
        <top style="thin">
          <color auto="1"/>
        </top>
        <bottom style="thin">
          <color auto="1"/>
        </bottom>
      </border>
    </dxf>
    <dxf>
      <fill>
        <patternFill patternType="none">
          <fgColor rgb="FF000000"/>
          <bgColor auto="1"/>
        </patternFill>
      </fill>
      <alignment horizontal="general" vertical="top" textRotation="0" wrapText="1" indent="0" justifyLastLine="0" shrinkToFit="0" readingOrder="0"/>
    </dxf>
    <dxf>
      <border outline="0">
        <bottom style="thin">
          <color rgb="FF000000"/>
        </bottom>
      </border>
    </dxf>
    <dxf>
      <font>
        <b/>
        <i val="0"/>
        <strike val="0"/>
        <condense val="0"/>
        <extend val="0"/>
        <outline val="0"/>
        <shadow val="0"/>
        <u val="none"/>
        <vertAlign val="baseline"/>
        <sz val="11"/>
        <color theme="1"/>
        <name val="Calibri"/>
        <family val="2"/>
        <scheme val="minor"/>
      </font>
      <fill>
        <patternFill patternType="none">
          <fgColor indexed="64"/>
          <bgColor auto="1"/>
        </patternFill>
      </fill>
      <border diagonalUp="0" diagonalDown="0" outline="0">
        <left style="thin">
          <color indexed="64"/>
        </left>
        <right style="thin">
          <color indexed="64"/>
        </right>
        <top/>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numFmt numFmtId="0" formatCode="Genera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FF0000"/>
        <name val="Calibri"/>
        <family val="2"/>
        <scheme val="minor"/>
      </font>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indexed="65"/>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right style="thin">
          <color indexed="64"/>
        </right>
        <top style="thin">
          <color indexed="64"/>
        </top>
        <bottom/>
      </border>
    </dxf>
    <dxf>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top style="thin">
          <color rgb="FF000000"/>
        </top>
      </border>
    </dxf>
    <dxf>
      <border outline="0">
        <left style="thin">
          <color rgb="FF000000"/>
        </left>
        <right style="thin">
          <color rgb="FF000000"/>
        </right>
        <top style="thin">
          <color auto="1"/>
        </top>
        <bottom style="thin">
          <color auto="1"/>
        </bottom>
      </border>
    </dxf>
    <dxf>
      <border outline="0">
        <bottom style="thin">
          <color rgb="FF000000"/>
        </bottom>
      </border>
    </dxf>
    <dxf>
      <font>
        <b/>
        <i val="0"/>
        <strike val="0"/>
        <condense val="0"/>
        <extend val="0"/>
        <outline val="0"/>
        <shadow val="0"/>
        <u val="none"/>
        <vertAlign val="baseline"/>
        <sz val="11"/>
        <color theme="1"/>
        <name val="Calibri"/>
        <family val="2"/>
        <scheme val="minor"/>
      </font>
      <fill>
        <patternFill patternType="none">
          <fgColor indexed="64"/>
          <bgColor auto="1"/>
        </patternFill>
      </fill>
      <border diagonalUp="0" diagonalDown="0" outline="0">
        <left style="thin">
          <color indexed="64"/>
        </left>
        <right style="thin">
          <color indexed="64"/>
        </right>
        <top/>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numFmt numFmtId="0" formatCode="General"/>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FF0000"/>
        <name val="Calibri"/>
        <family val="2"/>
        <scheme val="minor"/>
      </font>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indexed="65"/>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top style="thin">
          <color rgb="FF000000"/>
        </top>
      </border>
    </dxf>
    <dxf>
      <border outline="0">
        <left style="thin">
          <color rgb="FF000000"/>
        </left>
        <right style="thin">
          <color rgb="FF000000"/>
        </right>
        <top style="thin">
          <color auto="1"/>
        </top>
        <bottom style="thin">
          <color auto="1"/>
        </bottom>
      </border>
    </dxf>
    <dxf>
      <border outline="0">
        <bottom style="thin">
          <color rgb="FF000000"/>
        </bottom>
      </border>
    </dxf>
    <dxf>
      <font>
        <b/>
        <i val="0"/>
        <strike val="0"/>
        <condense val="0"/>
        <extend val="0"/>
        <outline val="0"/>
        <shadow val="0"/>
        <u val="none"/>
        <vertAlign val="baseline"/>
        <sz val="11"/>
        <color theme="1"/>
        <name val="Calibri"/>
        <family val="2"/>
        <scheme val="minor"/>
      </font>
      <fill>
        <patternFill patternType="none">
          <fgColor indexed="64"/>
          <bgColor auto="1"/>
        </patternFill>
      </fill>
      <border diagonalUp="0" diagonalDown="0" outline="0">
        <left style="thin">
          <color indexed="64"/>
        </left>
        <right style="thin">
          <color indexed="64"/>
        </right>
        <top/>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numFmt numFmtId="0" formatCode="General"/>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FF0000"/>
        <name val="Calibri"/>
        <family val="2"/>
        <scheme val="minor"/>
      </font>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indexed="65"/>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top style="thin">
          <color rgb="FF000000"/>
        </top>
      </border>
    </dxf>
    <dxf>
      <border outline="0">
        <left style="thin">
          <color rgb="FF000000"/>
        </left>
        <right style="thin">
          <color rgb="FF000000"/>
        </right>
        <top style="thin">
          <color auto="1"/>
        </top>
        <bottom style="thin">
          <color auto="1"/>
        </bottom>
      </border>
    </dxf>
    <dxf>
      <border outline="0">
        <bottom style="thin">
          <color rgb="FF000000"/>
        </bottom>
      </border>
    </dxf>
    <dxf>
      <font>
        <b/>
        <i val="0"/>
        <strike val="0"/>
        <condense val="0"/>
        <extend val="0"/>
        <outline val="0"/>
        <shadow val="0"/>
        <u val="none"/>
        <vertAlign val="baseline"/>
        <sz val="11"/>
        <color theme="1"/>
        <name val="Calibri"/>
        <family val="2"/>
        <scheme val="minor"/>
      </font>
      <fill>
        <patternFill patternType="none">
          <fgColor indexed="64"/>
          <bgColor auto="1"/>
        </patternFill>
      </fill>
      <border diagonalUp="0" diagonalDown="0" outline="0">
        <left style="thin">
          <color indexed="64"/>
        </left>
        <right style="thin">
          <color indexed="64"/>
        </right>
        <top/>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FF0000"/>
        <name val="Calibri"/>
        <family val="2"/>
        <scheme val="minor"/>
      </font>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indexed="65"/>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top style="thin">
          <color rgb="FF000000"/>
        </top>
      </border>
    </dxf>
    <dxf>
      <border outline="0">
        <left style="thin">
          <color rgb="FF000000"/>
        </left>
        <right style="thin">
          <color rgb="FF000000"/>
        </right>
        <top style="thin">
          <color auto="1"/>
        </top>
        <bottom style="thin">
          <color auto="1"/>
        </bottom>
      </border>
    </dxf>
    <dxf>
      <fill>
        <patternFill patternType="none">
          <fgColor rgb="FF000000"/>
          <bgColor auto="1"/>
        </patternFill>
      </fill>
      <alignment horizontal="general" vertical="top" textRotation="0" wrapText="1" indent="0" justifyLastLine="0" shrinkToFit="0" readingOrder="0"/>
    </dxf>
    <dxf>
      <border outline="0">
        <bottom style="thin">
          <color rgb="FF000000"/>
        </bottom>
      </border>
    </dxf>
    <dxf>
      <border diagonalUp="0" diagonalDown="0">
        <left style="thin">
          <color indexed="64"/>
        </left>
        <right style="thin">
          <color indexed="64"/>
        </right>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ill>
        <patternFill patternType="none">
          <fgColor indexed="64"/>
          <bgColor auto="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indexed="65"/>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top style="thin">
          <color rgb="FF000000"/>
        </top>
      </border>
    </dxf>
    <dxf>
      <border outline="0">
        <left style="thin">
          <color rgb="FF000000"/>
        </left>
        <right style="thin">
          <color rgb="FF000000"/>
        </right>
        <top style="thin">
          <color auto="1"/>
        </top>
        <bottom style="thin">
          <color auto="1"/>
        </bottom>
      </border>
    </dxf>
    <dxf>
      <fill>
        <patternFill patternType="none">
          <fgColor rgb="FF000000"/>
          <bgColor auto="1"/>
        </patternFill>
      </fill>
      <alignment horizontal="general" vertical="top" textRotation="0" wrapText="1" indent="0" justifyLastLine="0" shrinkToFit="0" readingOrder="0"/>
    </dxf>
    <dxf>
      <border outline="0">
        <bottom style="thin">
          <color rgb="FF000000"/>
        </bottom>
      </border>
    </dxf>
    <dxf>
      <border diagonalUp="0" diagonalDown="0">
        <left style="thin">
          <color indexed="64"/>
        </left>
        <right style="thin">
          <color indexed="64"/>
        </right>
        <top/>
        <bottom/>
      </border>
    </dxf>
    <dxf>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FF0000"/>
        <name val="Calibri"/>
        <family val="2"/>
        <scheme val="minor"/>
      </font>
      <border diagonalUp="0" diagonalDown="0" outline="0">
        <left style="thin">
          <color indexed="64"/>
        </left>
        <right style="thin">
          <color indexed="64"/>
        </right>
        <top style="thin">
          <color indexed="64"/>
        </top>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right style="thin">
          <color indexed="64"/>
        </right>
        <top style="thin">
          <color indexed="64"/>
        </top>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right style="thin">
          <color indexed="64"/>
        </right>
        <top style="thin">
          <color indexed="64"/>
        </top>
        <bottom/>
      </border>
    </dxf>
    <dxf>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top style="thin">
          <color rgb="FF000000"/>
        </top>
      </border>
    </dxf>
    <dxf>
      <border outline="0">
        <left style="thin">
          <color rgb="FF000000"/>
        </left>
        <right style="thin">
          <color rgb="FF000000"/>
        </right>
        <top style="thin">
          <color auto="1"/>
        </top>
        <bottom style="thin">
          <color auto="1"/>
        </bottom>
      </border>
    </dxf>
    <dxf>
      <alignment horizontal="general" vertical="top" textRotation="0" wrapText="1" indent="0" justifyLastLine="0" shrinkToFit="0" readingOrder="0"/>
    </dxf>
    <dxf>
      <border outline="0">
        <bottom style="thin">
          <color rgb="FF000000"/>
        </bottom>
      </border>
    </dxf>
    <dxf>
      <numFmt numFmtId="0" formatCode="General"/>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FF0000"/>
        <name val="Calibri"/>
        <family val="2"/>
        <scheme val="minor"/>
      </font>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numFmt numFmtId="0" formatCode="General"/>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indexed="65"/>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top style="thin">
          <color rgb="FF000000"/>
        </top>
      </border>
    </dxf>
    <dxf>
      <border outline="0">
        <left style="thin">
          <color rgb="FF000000"/>
        </left>
        <right style="thin">
          <color rgb="FF000000"/>
        </right>
        <top style="thin">
          <color auto="1"/>
        </top>
        <bottom style="thin">
          <color auto="1"/>
        </bottom>
      </border>
    </dxf>
    <dxf>
      <border outline="0">
        <bottom style="thin">
          <color rgb="FF000000"/>
        </bottom>
      </border>
    </dxf>
    <dxf>
      <font>
        <b/>
        <i val="0"/>
        <strike val="0"/>
        <condense val="0"/>
        <extend val="0"/>
        <outline val="0"/>
        <shadow val="0"/>
        <u val="none"/>
        <vertAlign val="baseline"/>
        <sz val="11"/>
        <color theme="1"/>
        <name val="Calibri"/>
        <family val="2"/>
        <scheme val="minor"/>
      </font>
      <fill>
        <patternFill patternType="none">
          <fgColor indexed="64"/>
          <bgColor auto="1"/>
        </patternFill>
      </fill>
      <border diagonalUp="0" diagonalDown="0" outline="0">
        <left style="thin">
          <color indexed="64"/>
        </left>
        <right style="thin">
          <color indexed="64"/>
        </right>
        <top/>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FF0000"/>
        <name val="Calibri"/>
        <family val="2"/>
        <scheme val="minor"/>
      </font>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indexed="65"/>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top style="thin">
          <color rgb="FF000000"/>
        </top>
      </border>
    </dxf>
    <dxf>
      <border outline="0">
        <left style="thin">
          <color rgb="FF000000"/>
        </left>
        <right style="thin">
          <color rgb="FF000000"/>
        </right>
        <top style="thin">
          <color auto="1"/>
        </top>
        <bottom style="thin">
          <color auto="1"/>
        </bottom>
      </border>
    </dxf>
    <dxf>
      <fill>
        <patternFill patternType="none">
          <fgColor indexed="64"/>
          <bgColor auto="1"/>
        </patternFill>
      </fill>
      <alignment horizontal="general" vertical="top" textRotation="0" wrapText="1" indent="0" justifyLastLine="0" shrinkToFit="0" readingOrder="0"/>
    </dxf>
    <dxf>
      <border outline="0">
        <bottom style="thin">
          <color rgb="FF000000"/>
        </bottom>
      </border>
    </dxf>
    <dxf>
      <font>
        <b/>
        <i val="0"/>
        <strike val="0"/>
        <condense val="0"/>
        <extend val="0"/>
        <outline val="0"/>
        <shadow val="0"/>
        <u val="none"/>
        <vertAlign val="baseline"/>
        <sz val="11"/>
        <color theme="1"/>
        <name val="Calibri"/>
        <family val="2"/>
        <scheme val="minor"/>
      </font>
      <fill>
        <patternFill patternType="none">
          <fgColor indexed="64"/>
          <bgColor auto="1"/>
        </patternFill>
      </fill>
      <border diagonalUp="0" diagonalDown="0" outline="0">
        <left style="thin">
          <color indexed="64"/>
        </left>
        <right style="thin">
          <color indexed="64"/>
        </right>
        <top/>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FF0000"/>
        <name val="Calibri"/>
        <family val="2"/>
        <scheme val="minor"/>
      </font>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indexed="65"/>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top style="thin">
          <color rgb="FF000000"/>
        </top>
      </border>
    </dxf>
    <dxf>
      <border outline="0">
        <left style="thin">
          <color rgb="FF000000"/>
        </left>
        <right style="thin">
          <color rgb="FF000000"/>
        </right>
        <top style="thin">
          <color auto="1"/>
        </top>
        <bottom style="thin">
          <color auto="1"/>
        </bottom>
      </border>
    </dxf>
    <dxf>
      <fill>
        <patternFill patternType="none">
          <fgColor indexed="64"/>
          <bgColor auto="1"/>
        </patternFill>
      </fill>
      <alignment horizontal="general" vertical="top" textRotation="0" wrapText="1" indent="0" justifyLastLine="0" shrinkToFit="0" readingOrder="0"/>
    </dxf>
    <dxf>
      <border outline="0">
        <bottom style="thin">
          <color rgb="FF000000"/>
        </bottom>
      </border>
    </dxf>
    <dxf>
      <font>
        <b/>
        <i val="0"/>
        <strike val="0"/>
        <condense val="0"/>
        <extend val="0"/>
        <outline val="0"/>
        <shadow val="0"/>
        <u val="none"/>
        <vertAlign val="baseline"/>
        <sz val="11"/>
        <color theme="1"/>
        <name val="Calibri"/>
        <family val="2"/>
        <scheme val="minor"/>
      </font>
      <fill>
        <patternFill patternType="none">
          <fgColor indexed="64"/>
          <bgColor auto="1"/>
        </patternFill>
      </fill>
      <border diagonalUp="0" diagonalDown="0" outline="0">
        <left style="thin">
          <color indexed="64"/>
        </left>
        <right style="thin">
          <color indexed="64"/>
        </right>
        <top/>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FF0000"/>
        <name val="Calibri"/>
        <family val="2"/>
        <scheme val="minor"/>
      </font>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indexed="65"/>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top style="thin">
          <color rgb="FF000000"/>
        </top>
      </border>
    </dxf>
    <dxf>
      <border outline="0">
        <left style="thin">
          <color rgb="FF000000"/>
        </left>
        <right style="thin">
          <color rgb="FF000000"/>
        </right>
        <top style="thin">
          <color auto="1"/>
        </top>
        <bottom style="thin">
          <color auto="1"/>
        </bottom>
      </border>
    </dxf>
    <dxf>
      <fill>
        <patternFill patternType="none">
          <fgColor indexed="64"/>
          <bgColor auto="1"/>
        </patternFill>
      </fill>
      <alignment horizontal="general" vertical="top" textRotation="0" wrapText="1" indent="0" justifyLastLine="0" shrinkToFit="0" readingOrder="0"/>
    </dxf>
    <dxf>
      <border outline="0">
        <bottom style="thin">
          <color rgb="FF000000"/>
        </bottom>
      </border>
    </dxf>
    <dxf>
      <font>
        <b/>
        <i val="0"/>
        <strike val="0"/>
        <condense val="0"/>
        <extend val="0"/>
        <outline val="0"/>
        <shadow val="0"/>
        <u val="none"/>
        <vertAlign val="baseline"/>
        <sz val="11"/>
        <color theme="1"/>
        <name val="Calibri"/>
        <family val="2"/>
        <scheme val="minor"/>
      </font>
      <fill>
        <patternFill patternType="none">
          <fgColor indexed="64"/>
          <bgColor auto="1"/>
        </patternFill>
      </fill>
      <border diagonalUp="0" diagonalDown="0" outline="0">
        <left style="thin">
          <color indexed="64"/>
        </left>
        <right style="thin">
          <color indexed="64"/>
        </right>
        <top/>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FF0000"/>
        <name val="Calibri"/>
        <family val="2"/>
        <scheme val="minor"/>
      </font>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indexed="65"/>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top style="thin">
          <color rgb="FF000000"/>
        </top>
      </border>
    </dxf>
    <dxf>
      <border outline="0">
        <left style="thin">
          <color rgb="FF000000"/>
        </left>
        <right style="thin">
          <color rgb="FF000000"/>
        </right>
        <top style="thin">
          <color auto="1"/>
        </top>
        <bottom style="thin">
          <color auto="1"/>
        </bottom>
      </border>
    </dxf>
    <dxf>
      <fill>
        <patternFill patternType="none">
          <fgColor indexed="64"/>
          <bgColor auto="1"/>
        </patternFill>
      </fill>
      <alignment horizontal="general" vertical="top" textRotation="0" wrapText="1" indent="0" justifyLastLine="0" shrinkToFit="0" readingOrder="0"/>
    </dxf>
    <dxf>
      <border outline="0">
        <bottom style="thin">
          <color rgb="FF000000"/>
        </bottom>
      </border>
    </dxf>
    <dxf>
      <font>
        <b/>
        <i val="0"/>
        <strike val="0"/>
        <condense val="0"/>
        <extend val="0"/>
        <outline val="0"/>
        <shadow val="0"/>
        <u val="none"/>
        <vertAlign val="baseline"/>
        <sz val="11"/>
        <color theme="1"/>
        <name val="Calibri"/>
        <family val="2"/>
        <scheme val="minor"/>
      </font>
      <fill>
        <patternFill patternType="none">
          <fgColor indexed="64"/>
          <bgColor auto="1"/>
        </patternFill>
      </fill>
      <border diagonalUp="0" diagonalDown="0" outline="0">
        <left style="thin">
          <color indexed="64"/>
        </left>
        <right style="thin">
          <color indexed="64"/>
        </right>
        <top/>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FF0000"/>
        <name val="Calibri"/>
        <family val="2"/>
        <scheme val="minor"/>
      </font>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indexed="65"/>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top style="thin">
          <color rgb="FF000000"/>
        </top>
      </border>
    </dxf>
    <dxf>
      <border outline="0">
        <left style="thin">
          <color rgb="FF000000"/>
        </left>
        <right style="thin">
          <color rgb="FF000000"/>
        </right>
        <top style="thin">
          <color auto="1"/>
        </top>
        <bottom style="thin">
          <color auto="1"/>
        </bottom>
      </border>
    </dxf>
    <dxf>
      <fill>
        <patternFill patternType="none">
          <fgColor indexed="64"/>
          <bgColor auto="1"/>
        </patternFill>
      </fill>
      <alignment horizontal="general" vertical="top" textRotation="0" wrapText="1" indent="0" justifyLastLine="0" shrinkToFit="0" readingOrder="0"/>
    </dxf>
    <dxf>
      <border outline="0">
        <bottom style="thin">
          <color rgb="FF000000"/>
        </bottom>
      </border>
    </dxf>
    <dxf>
      <font>
        <b/>
        <i val="0"/>
        <strike val="0"/>
        <condense val="0"/>
        <extend val="0"/>
        <outline val="0"/>
        <shadow val="0"/>
        <u val="none"/>
        <vertAlign val="baseline"/>
        <sz val="11"/>
        <color theme="1"/>
        <name val="Calibri"/>
        <family val="2"/>
        <scheme val="minor"/>
      </font>
      <fill>
        <patternFill patternType="none">
          <fgColor indexed="64"/>
          <bgColor auto="1"/>
        </patternFill>
      </fill>
      <border diagonalUp="0" diagonalDown="0" outline="0">
        <left style="thin">
          <color indexed="64"/>
        </left>
        <right style="thin">
          <color indexed="64"/>
        </right>
        <top/>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FF0000"/>
        <name val="Calibri"/>
        <family val="2"/>
        <scheme val="minor"/>
      </font>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indexed="65"/>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top style="thin">
          <color rgb="FF000000"/>
        </top>
      </border>
    </dxf>
    <dxf>
      <border outline="0">
        <left style="thin">
          <color rgb="FF000000"/>
        </left>
        <right style="thin">
          <color rgb="FF000000"/>
        </right>
        <top style="thin">
          <color auto="1"/>
        </top>
        <bottom style="thin">
          <color auto="1"/>
        </bottom>
      </border>
    </dxf>
    <dxf>
      <fill>
        <patternFill patternType="none">
          <fgColor indexed="64"/>
          <bgColor auto="1"/>
        </patternFill>
      </fill>
      <alignment horizontal="general" vertical="top" textRotation="0" wrapText="1" indent="0" justifyLastLine="0" shrinkToFit="0" readingOrder="0"/>
    </dxf>
    <dxf>
      <border outline="0">
        <bottom style="thin">
          <color rgb="FF000000"/>
        </bottom>
      </border>
    </dxf>
    <dxf>
      <font>
        <b/>
        <i val="0"/>
        <strike val="0"/>
        <condense val="0"/>
        <extend val="0"/>
        <outline val="0"/>
        <shadow val="0"/>
        <u val="none"/>
        <vertAlign val="baseline"/>
        <sz val="11"/>
        <color theme="1"/>
        <name val="Calibri"/>
        <family val="2"/>
        <scheme val="minor"/>
      </font>
      <fill>
        <patternFill patternType="none">
          <fgColor indexed="64"/>
          <bgColor auto="1"/>
        </patternFill>
      </fill>
      <border diagonalUp="0" diagonalDown="0" outline="0">
        <left style="thin">
          <color indexed="64"/>
        </left>
        <right style="thin">
          <color indexed="64"/>
        </right>
        <top/>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FF0000"/>
        <name val="Calibri"/>
        <family val="2"/>
        <scheme val="minor"/>
      </font>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indexed="65"/>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top style="thin">
          <color rgb="FF000000"/>
        </top>
      </border>
    </dxf>
    <dxf>
      <border outline="0">
        <left style="thin">
          <color rgb="FF000000"/>
        </left>
        <right style="thin">
          <color rgb="FF000000"/>
        </right>
        <top style="thin">
          <color auto="1"/>
        </top>
        <bottom style="thin">
          <color auto="1"/>
        </bottom>
      </border>
    </dxf>
    <dxf>
      <fill>
        <patternFill patternType="none">
          <fgColor indexed="64"/>
          <bgColor auto="1"/>
        </patternFill>
      </fill>
      <alignment horizontal="general" vertical="top" textRotation="0" wrapText="1" indent="0" justifyLastLine="0" shrinkToFit="0" readingOrder="0"/>
    </dxf>
    <dxf>
      <border outline="0">
        <bottom style="thin">
          <color rgb="FF000000"/>
        </bottom>
      </border>
    </dxf>
    <dxf>
      <font>
        <b/>
        <i val="0"/>
        <strike val="0"/>
        <condense val="0"/>
        <extend val="0"/>
        <outline val="0"/>
        <shadow val="0"/>
        <u val="none"/>
        <vertAlign val="baseline"/>
        <sz val="11"/>
        <color theme="1"/>
        <name val="Calibri"/>
        <family val="2"/>
        <scheme val="minor"/>
      </font>
      <fill>
        <patternFill patternType="none">
          <fgColor indexed="64"/>
          <bgColor auto="1"/>
        </patternFill>
      </fill>
      <border diagonalUp="0" diagonalDown="0" outline="0">
        <left style="thin">
          <color indexed="64"/>
        </left>
        <right style="thin">
          <color indexed="64"/>
        </right>
        <top/>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FF0000"/>
        <name val="Calibri"/>
        <family val="2"/>
        <scheme val="minor"/>
      </font>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indexed="65"/>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top style="thin">
          <color rgb="FF000000"/>
        </top>
      </border>
    </dxf>
    <dxf>
      <border outline="0">
        <left style="thin">
          <color rgb="FF000000"/>
        </left>
        <right style="thin">
          <color rgb="FF000000"/>
        </right>
        <top style="thin">
          <color auto="1"/>
        </top>
        <bottom style="thin">
          <color auto="1"/>
        </bottom>
      </border>
    </dxf>
    <dxf>
      <fill>
        <patternFill patternType="none">
          <fgColor indexed="64"/>
          <bgColor auto="1"/>
        </patternFill>
      </fill>
      <alignment horizontal="general" vertical="top" textRotation="0" wrapText="1" indent="0" justifyLastLine="0" shrinkToFit="0" readingOrder="0"/>
    </dxf>
    <dxf>
      <border outline="0">
        <bottom style="thin">
          <color rgb="FF000000"/>
        </bottom>
      </border>
    </dxf>
    <dxf>
      <font>
        <b/>
        <i val="0"/>
        <strike val="0"/>
        <condense val="0"/>
        <extend val="0"/>
        <outline val="0"/>
        <shadow val="0"/>
        <u val="none"/>
        <vertAlign val="baseline"/>
        <sz val="11"/>
        <color theme="1"/>
        <name val="Calibri"/>
        <family val="2"/>
        <scheme val="minor"/>
      </font>
      <fill>
        <patternFill patternType="none">
          <fgColor indexed="64"/>
          <bgColor auto="1"/>
        </patternFill>
      </fill>
      <border diagonalUp="0" diagonalDown="0" outline="0">
        <left style="thin">
          <color indexed="64"/>
        </left>
        <right style="thin">
          <color indexed="64"/>
        </right>
        <top/>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FF0000"/>
        <name val="Calibri"/>
        <family val="2"/>
        <scheme val="minor"/>
      </font>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indexed="65"/>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top style="thin">
          <color rgb="FF000000"/>
        </top>
      </border>
    </dxf>
    <dxf>
      <border outline="0">
        <left style="thin">
          <color rgb="FF000000"/>
        </left>
        <right style="thin">
          <color rgb="FF000000"/>
        </right>
        <top style="thin">
          <color auto="1"/>
        </top>
        <bottom style="thin">
          <color auto="1"/>
        </bottom>
      </border>
    </dxf>
    <dxf>
      <fill>
        <patternFill patternType="none">
          <fgColor indexed="64"/>
          <bgColor auto="1"/>
        </patternFill>
      </fill>
      <alignment horizontal="general" vertical="top" textRotation="0" wrapText="1" indent="0" justifyLastLine="0" shrinkToFit="0" readingOrder="0"/>
    </dxf>
    <dxf>
      <border outline="0">
        <bottom style="thin">
          <color rgb="FF000000"/>
        </bottom>
      </border>
    </dxf>
    <dxf>
      <font>
        <b/>
        <i val="0"/>
        <strike val="0"/>
        <condense val="0"/>
        <extend val="0"/>
        <outline val="0"/>
        <shadow val="0"/>
        <u val="none"/>
        <vertAlign val="baseline"/>
        <sz val="11"/>
        <color theme="1"/>
        <name val="Calibri"/>
        <family val="2"/>
        <scheme val="minor"/>
      </font>
      <fill>
        <patternFill patternType="none">
          <fgColor indexed="64"/>
          <bgColor auto="1"/>
        </patternFill>
      </fill>
      <border diagonalUp="0" diagonalDown="0" outline="0">
        <left style="thin">
          <color indexed="64"/>
        </left>
        <right style="thin">
          <color indexed="64"/>
        </right>
        <top/>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FF0000"/>
        <name val="Calibri"/>
        <family val="2"/>
        <scheme val="minor"/>
      </font>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indexed="65"/>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top style="thin">
          <color rgb="FF000000"/>
        </top>
      </border>
    </dxf>
    <dxf>
      <border outline="0">
        <left style="thin">
          <color rgb="FF000000"/>
        </left>
        <right style="thin">
          <color rgb="FF000000"/>
        </right>
        <top style="thin">
          <color auto="1"/>
        </top>
        <bottom style="thin">
          <color auto="1"/>
        </bottom>
      </border>
    </dxf>
    <dxf>
      <fill>
        <patternFill patternType="none">
          <fgColor indexed="64"/>
          <bgColor auto="1"/>
        </patternFill>
      </fill>
      <alignment horizontal="general" vertical="top" textRotation="0" wrapText="1" indent="0" justifyLastLine="0" shrinkToFit="0" readingOrder="0"/>
    </dxf>
    <dxf>
      <border outline="0">
        <bottom style="thin">
          <color rgb="FF000000"/>
        </bottom>
      </border>
    </dxf>
    <dxf>
      <font>
        <b/>
        <i val="0"/>
        <strike val="0"/>
        <condense val="0"/>
        <extend val="0"/>
        <outline val="0"/>
        <shadow val="0"/>
        <u val="none"/>
        <vertAlign val="baseline"/>
        <sz val="11"/>
        <color theme="1"/>
        <name val="Calibri"/>
        <family val="2"/>
        <scheme val="minor"/>
      </font>
      <fill>
        <patternFill patternType="none">
          <fgColor indexed="64"/>
          <bgColor auto="1"/>
        </patternFill>
      </fill>
      <border diagonalUp="0" diagonalDown="0" outline="0">
        <left style="thin">
          <color indexed="64"/>
        </left>
        <right style="thin">
          <color indexed="64"/>
        </right>
        <top/>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FF0000"/>
        <name val="Calibri"/>
        <family val="2"/>
        <scheme val="minor"/>
      </font>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indexed="65"/>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top style="thin">
          <color rgb="FF000000"/>
        </top>
      </border>
    </dxf>
    <dxf>
      <border outline="0">
        <left style="thin">
          <color rgb="FF000000"/>
        </left>
        <right style="thin">
          <color rgb="FF000000"/>
        </right>
        <top style="thin">
          <color auto="1"/>
        </top>
        <bottom style="thin">
          <color auto="1"/>
        </bottom>
      </border>
    </dxf>
    <dxf>
      <fill>
        <patternFill patternType="none">
          <fgColor indexed="64"/>
          <bgColor auto="1"/>
        </patternFill>
      </fill>
      <alignment horizontal="general" vertical="top" textRotation="0" wrapText="1" indent="0" justifyLastLine="0" shrinkToFit="0" readingOrder="0"/>
    </dxf>
    <dxf>
      <border outline="0">
        <bottom style="thin">
          <color rgb="FF000000"/>
        </bottom>
      </border>
    </dxf>
    <dxf>
      <font>
        <b/>
        <i val="0"/>
        <strike val="0"/>
        <condense val="0"/>
        <extend val="0"/>
        <outline val="0"/>
        <shadow val="0"/>
        <u val="none"/>
        <vertAlign val="baseline"/>
        <sz val="11"/>
        <color theme="1"/>
        <name val="Calibri"/>
        <family val="2"/>
        <scheme val="minor"/>
      </font>
      <fill>
        <patternFill patternType="none">
          <fgColor indexed="64"/>
          <bgColor auto="1"/>
        </patternFill>
      </fill>
      <border diagonalUp="0" diagonalDown="0" outline="0">
        <left style="thin">
          <color indexed="64"/>
        </left>
        <right style="thin">
          <color indexed="64"/>
        </right>
        <top/>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FF0000"/>
        <name val="Calibri"/>
        <family val="2"/>
        <scheme val="minor"/>
      </font>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indexed="65"/>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top style="thin">
          <color rgb="FF000000"/>
        </top>
      </border>
    </dxf>
    <dxf>
      <border outline="0">
        <left style="thin">
          <color rgb="FF000000"/>
        </left>
        <right style="thin">
          <color rgb="FF000000"/>
        </right>
        <top style="thin">
          <color auto="1"/>
        </top>
        <bottom style="thin">
          <color auto="1"/>
        </bottom>
      </border>
    </dxf>
    <dxf>
      <fill>
        <patternFill patternType="none">
          <fgColor indexed="64"/>
          <bgColor auto="1"/>
        </patternFill>
      </fill>
      <alignment horizontal="general" vertical="top" textRotation="0" wrapText="1" indent="0" justifyLastLine="0" shrinkToFit="0" readingOrder="0"/>
    </dxf>
    <dxf>
      <border outline="0">
        <bottom style="thin">
          <color rgb="FF000000"/>
        </bottom>
      </border>
    </dxf>
    <dxf>
      <font>
        <b/>
        <i val="0"/>
        <strike val="0"/>
        <condense val="0"/>
        <extend val="0"/>
        <outline val="0"/>
        <shadow val="0"/>
        <u val="none"/>
        <vertAlign val="baseline"/>
        <sz val="11"/>
        <color theme="1"/>
        <name val="Calibri"/>
        <family val="2"/>
        <scheme val="minor"/>
      </font>
      <fill>
        <patternFill patternType="none">
          <fgColor indexed="64"/>
          <bgColor auto="1"/>
        </patternFill>
      </fill>
      <border diagonalUp="0" diagonalDown="0" outline="0">
        <left style="thin">
          <color indexed="64"/>
        </left>
        <right style="thin">
          <color indexed="64"/>
        </right>
        <top/>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FF0000"/>
        <name val="Calibri"/>
        <family val="2"/>
        <scheme val="minor"/>
      </font>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indexed="65"/>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top style="thin">
          <color rgb="FF000000"/>
        </top>
      </border>
    </dxf>
    <dxf>
      <border outline="0">
        <left style="thin">
          <color rgb="FF000000"/>
        </left>
        <right style="thin">
          <color rgb="FF000000"/>
        </right>
        <top style="thin">
          <color auto="1"/>
        </top>
        <bottom style="thin">
          <color auto="1"/>
        </bottom>
      </border>
    </dxf>
    <dxf>
      <fill>
        <patternFill patternType="none">
          <fgColor indexed="64"/>
          <bgColor auto="1"/>
        </patternFill>
      </fill>
      <alignment horizontal="general" vertical="top" textRotation="0" wrapText="1" indent="0" justifyLastLine="0" shrinkToFit="0" readingOrder="0"/>
    </dxf>
    <dxf>
      <border outline="0">
        <bottom style="thin">
          <color rgb="FF000000"/>
        </bottom>
      </border>
    </dxf>
    <dxf>
      <font>
        <b/>
        <i val="0"/>
        <strike val="0"/>
        <condense val="0"/>
        <extend val="0"/>
        <outline val="0"/>
        <shadow val="0"/>
        <u val="none"/>
        <vertAlign val="baseline"/>
        <sz val="11"/>
        <color theme="1"/>
        <name val="Calibri"/>
        <family val="2"/>
        <scheme val="minor"/>
      </font>
      <fill>
        <patternFill patternType="none">
          <fgColor indexed="64"/>
          <bgColor auto="1"/>
        </patternFill>
      </fill>
      <border diagonalUp="0" diagonalDown="0" outline="0">
        <left style="thin">
          <color indexed="64"/>
        </left>
        <right style="thin">
          <color indexed="64"/>
        </right>
        <top/>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FF0000"/>
        <name val="Calibri"/>
        <family val="2"/>
        <scheme val="minor"/>
      </font>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indexed="65"/>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top style="thin">
          <color rgb="FF000000"/>
        </top>
      </border>
    </dxf>
    <dxf>
      <border outline="0">
        <left style="thin">
          <color rgb="FF000000"/>
        </left>
        <right style="thin">
          <color rgb="FF000000"/>
        </right>
        <top style="thin">
          <color auto="1"/>
        </top>
        <bottom style="thin">
          <color auto="1"/>
        </bottom>
      </border>
    </dxf>
    <dxf>
      <fill>
        <patternFill patternType="none">
          <fgColor indexed="64"/>
          <bgColor auto="1"/>
        </patternFill>
      </fill>
      <alignment horizontal="general" vertical="top" textRotation="0" wrapText="1" indent="0" justifyLastLine="0" shrinkToFit="0" readingOrder="0"/>
    </dxf>
    <dxf>
      <border outline="0">
        <bottom style="thin">
          <color rgb="FF000000"/>
        </bottom>
      </border>
    </dxf>
    <dxf>
      <font>
        <b/>
        <i val="0"/>
        <strike val="0"/>
        <condense val="0"/>
        <extend val="0"/>
        <outline val="0"/>
        <shadow val="0"/>
        <u val="none"/>
        <vertAlign val="baseline"/>
        <sz val="11"/>
        <color theme="1"/>
        <name val="Calibri"/>
        <family val="2"/>
        <scheme val="minor"/>
      </font>
      <fill>
        <patternFill patternType="none">
          <fgColor indexed="64"/>
          <bgColor auto="1"/>
        </patternFill>
      </fill>
      <border diagonalUp="0" diagonalDown="0" outline="0">
        <left style="thin">
          <color indexed="64"/>
        </left>
        <right style="thin">
          <color indexed="64"/>
        </right>
        <top/>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FF0000"/>
        <name val="Calibri"/>
        <family val="2"/>
        <scheme val="minor"/>
      </font>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indexed="65"/>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top style="thin">
          <color rgb="FF000000"/>
        </top>
      </border>
    </dxf>
    <dxf>
      <border outline="0">
        <left style="thin">
          <color rgb="FF000000"/>
        </left>
        <right style="thin">
          <color rgb="FF000000"/>
        </right>
        <top style="thin">
          <color auto="1"/>
        </top>
        <bottom style="thin">
          <color auto="1"/>
        </bottom>
      </border>
    </dxf>
    <dxf>
      <fill>
        <patternFill patternType="none">
          <fgColor indexed="64"/>
          <bgColor auto="1"/>
        </patternFill>
      </fill>
      <alignment horizontal="general" vertical="top" textRotation="0" wrapText="1" indent="0" justifyLastLine="0" shrinkToFit="0" readingOrder="0"/>
    </dxf>
    <dxf>
      <border outline="0">
        <bottom style="thin">
          <color rgb="FF000000"/>
        </bottom>
      </border>
    </dxf>
    <dxf>
      <font>
        <b/>
        <i val="0"/>
        <strike val="0"/>
        <condense val="0"/>
        <extend val="0"/>
        <outline val="0"/>
        <shadow val="0"/>
        <u val="none"/>
        <vertAlign val="baseline"/>
        <sz val="11"/>
        <color theme="1"/>
        <name val="Calibri"/>
        <family val="2"/>
        <scheme val="minor"/>
      </font>
      <fill>
        <patternFill patternType="none">
          <fgColor indexed="64"/>
          <bgColor auto="1"/>
        </patternFill>
      </fill>
      <border diagonalUp="0" diagonalDown="0" outline="0">
        <left style="thin">
          <color indexed="64"/>
        </left>
        <right style="thin">
          <color indexed="64"/>
        </right>
        <top/>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FF0000"/>
        <name val="Calibri"/>
        <family val="2"/>
        <scheme val="minor"/>
      </font>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indexed="65"/>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top style="thin">
          <color rgb="FF000000"/>
        </top>
      </border>
    </dxf>
    <dxf>
      <border outline="0">
        <left style="thin">
          <color rgb="FF000000"/>
        </left>
        <right style="thin">
          <color rgb="FF000000"/>
        </right>
        <top style="thin">
          <color auto="1"/>
        </top>
        <bottom style="thin">
          <color auto="1"/>
        </bottom>
      </border>
    </dxf>
    <dxf>
      <fill>
        <patternFill patternType="none">
          <fgColor indexed="64"/>
          <bgColor auto="1"/>
        </patternFill>
      </fill>
      <alignment horizontal="general" vertical="top" textRotation="0" wrapText="1" indent="0" justifyLastLine="0" shrinkToFit="0" readingOrder="0"/>
    </dxf>
    <dxf>
      <border outline="0">
        <bottom style="thin">
          <color rgb="FF000000"/>
        </bottom>
      </border>
    </dxf>
    <dxf>
      <font>
        <b/>
        <i val="0"/>
        <strike val="0"/>
        <condense val="0"/>
        <extend val="0"/>
        <outline val="0"/>
        <shadow val="0"/>
        <u val="none"/>
        <vertAlign val="baseline"/>
        <sz val="11"/>
        <color theme="1"/>
        <name val="Calibri"/>
        <family val="2"/>
        <scheme val="minor"/>
      </font>
      <fill>
        <patternFill patternType="none">
          <fgColor indexed="64"/>
          <bgColor auto="1"/>
        </patternFill>
      </fill>
      <border diagonalUp="0" diagonalDown="0" outline="0">
        <left style="thin">
          <color indexed="64"/>
        </left>
        <right style="thin">
          <color indexed="64"/>
        </right>
        <top/>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FF0000"/>
        <name val="Calibri"/>
        <family val="2"/>
        <scheme val="minor"/>
      </font>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indexed="65"/>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top style="thin">
          <color rgb="FF000000"/>
        </top>
      </border>
    </dxf>
    <dxf>
      <border outline="0">
        <left style="thin">
          <color rgb="FF000000"/>
        </left>
        <right style="thin">
          <color rgb="FF000000"/>
        </right>
        <top style="thin">
          <color auto="1"/>
        </top>
        <bottom style="thin">
          <color auto="1"/>
        </bottom>
      </border>
    </dxf>
    <dxf>
      <fill>
        <patternFill patternType="none">
          <fgColor indexed="64"/>
          <bgColor auto="1"/>
        </patternFill>
      </fill>
      <alignment horizontal="general" vertical="top" textRotation="0" wrapText="1" indent="0" justifyLastLine="0" shrinkToFit="0" readingOrder="0"/>
    </dxf>
    <dxf>
      <border outline="0">
        <bottom style="thin">
          <color rgb="FF000000"/>
        </bottom>
      </border>
    </dxf>
    <dxf>
      <font>
        <b/>
        <i val="0"/>
        <strike val="0"/>
        <condense val="0"/>
        <extend val="0"/>
        <outline val="0"/>
        <shadow val="0"/>
        <u val="none"/>
        <vertAlign val="baseline"/>
        <sz val="11"/>
        <color theme="1"/>
        <name val="Calibri"/>
        <family val="2"/>
        <scheme val="minor"/>
      </font>
      <fill>
        <patternFill patternType="none">
          <fgColor indexed="64"/>
          <bgColor auto="1"/>
        </patternFill>
      </fill>
      <border diagonalUp="0" diagonalDown="0" outline="0">
        <left style="thin">
          <color indexed="64"/>
        </left>
        <right style="thin">
          <color indexed="64"/>
        </right>
        <top/>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FF0000"/>
        <name val="Calibri"/>
        <family val="2"/>
        <scheme val="minor"/>
      </font>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indexed="65"/>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top style="thin">
          <color rgb="FF000000"/>
        </top>
      </border>
    </dxf>
    <dxf>
      <border outline="0">
        <left style="thin">
          <color rgb="FF000000"/>
        </left>
        <right style="thin">
          <color rgb="FF000000"/>
        </right>
        <top style="thin">
          <color auto="1"/>
        </top>
        <bottom style="thin">
          <color auto="1"/>
        </bottom>
      </border>
    </dxf>
    <dxf>
      <fill>
        <patternFill patternType="none">
          <fgColor indexed="64"/>
          <bgColor auto="1"/>
        </patternFill>
      </fill>
      <alignment horizontal="general" vertical="top" textRotation="0" wrapText="1" indent="0" justifyLastLine="0" shrinkToFit="0" readingOrder="0"/>
    </dxf>
    <dxf>
      <border outline="0">
        <bottom style="thin">
          <color rgb="FF000000"/>
        </bottom>
      </border>
    </dxf>
    <dxf>
      <font>
        <b/>
        <i val="0"/>
        <strike val="0"/>
        <condense val="0"/>
        <extend val="0"/>
        <outline val="0"/>
        <shadow val="0"/>
        <u val="none"/>
        <vertAlign val="baseline"/>
        <sz val="11"/>
        <color theme="1"/>
        <name val="Calibri"/>
        <family val="2"/>
        <scheme val="minor"/>
      </font>
      <fill>
        <patternFill patternType="none">
          <fgColor indexed="64"/>
          <bgColor auto="1"/>
        </patternFill>
      </fill>
      <border diagonalUp="0" diagonalDown="0" outline="0">
        <left style="thin">
          <color indexed="64"/>
        </left>
        <right style="thin">
          <color indexed="64"/>
        </right>
        <top/>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FF0000"/>
        <name val="Calibri"/>
        <family val="2"/>
        <scheme val="minor"/>
      </font>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indexed="65"/>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top style="thin">
          <color rgb="FF000000"/>
        </top>
      </border>
    </dxf>
    <dxf>
      <border outline="0">
        <left style="thin">
          <color rgb="FF000000"/>
        </left>
        <right style="thin">
          <color rgb="FF000000"/>
        </right>
        <top style="thin">
          <color auto="1"/>
        </top>
        <bottom style="thin">
          <color auto="1"/>
        </bottom>
      </border>
    </dxf>
    <dxf>
      <fill>
        <patternFill patternType="none">
          <fgColor indexed="64"/>
          <bgColor auto="1"/>
        </patternFill>
      </fill>
      <alignment horizontal="general" vertical="top" textRotation="0" wrapText="1" indent="0" justifyLastLine="0" shrinkToFit="0" readingOrder="0"/>
    </dxf>
    <dxf>
      <border outline="0">
        <bottom style="thin">
          <color rgb="FF000000"/>
        </bottom>
      </border>
    </dxf>
    <dxf>
      <font>
        <b/>
        <i val="0"/>
        <strike val="0"/>
        <condense val="0"/>
        <extend val="0"/>
        <outline val="0"/>
        <shadow val="0"/>
        <u val="none"/>
        <vertAlign val="baseline"/>
        <sz val="11"/>
        <color theme="1"/>
        <name val="Calibri"/>
        <family val="2"/>
        <scheme val="minor"/>
      </font>
      <fill>
        <patternFill patternType="none">
          <fgColor indexed="64"/>
          <bgColor auto="1"/>
        </patternFill>
      </fill>
      <border diagonalUp="0" diagonalDown="0" outline="0">
        <left style="thin">
          <color indexed="64"/>
        </left>
        <right style="thin">
          <color indexed="64"/>
        </right>
        <top/>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FF0000"/>
        <name val="Calibri"/>
        <family val="2"/>
        <scheme val="minor"/>
      </font>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indexed="65"/>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top style="thin">
          <color rgb="FF000000"/>
        </top>
      </border>
    </dxf>
    <dxf>
      <border outline="0">
        <left style="thin">
          <color rgb="FF000000"/>
        </left>
        <right style="thin">
          <color rgb="FF000000"/>
        </right>
        <top style="thin">
          <color auto="1"/>
        </top>
        <bottom style="thin">
          <color auto="1"/>
        </bottom>
      </border>
    </dxf>
    <dxf>
      <fill>
        <patternFill patternType="none">
          <fgColor indexed="64"/>
          <bgColor auto="1"/>
        </patternFill>
      </fill>
      <alignment horizontal="general" vertical="top" textRotation="0" wrapText="1" indent="0" justifyLastLine="0" shrinkToFit="0" readingOrder="0"/>
    </dxf>
    <dxf>
      <border outline="0">
        <bottom style="thin">
          <color rgb="FF000000"/>
        </bottom>
      </border>
    </dxf>
    <dxf>
      <font>
        <b/>
        <i val="0"/>
        <strike val="0"/>
        <condense val="0"/>
        <extend val="0"/>
        <outline val="0"/>
        <shadow val="0"/>
        <u val="none"/>
        <vertAlign val="baseline"/>
        <sz val="11"/>
        <color theme="1"/>
        <name val="Calibri"/>
        <family val="2"/>
        <scheme val="minor"/>
      </font>
      <fill>
        <patternFill patternType="none">
          <fgColor indexed="64"/>
          <bgColor auto="1"/>
        </patternFill>
      </fill>
      <border diagonalUp="0" diagonalDown="0" outline="0">
        <left style="thin">
          <color indexed="64"/>
        </left>
        <right style="thin">
          <color indexed="64"/>
        </right>
        <top/>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FF0000"/>
        <name val="Calibri"/>
        <family val="2"/>
        <scheme val="minor"/>
      </font>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indexed="65"/>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top style="thin">
          <color rgb="FF000000"/>
        </top>
      </border>
    </dxf>
    <dxf>
      <border outline="0">
        <left style="thin">
          <color rgb="FF000000"/>
        </left>
        <right style="thin">
          <color rgb="FF000000"/>
        </right>
        <top style="thin">
          <color auto="1"/>
        </top>
        <bottom style="thin">
          <color auto="1"/>
        </bottom>
      </border>
    </dxf>
    <dxf>
      <fill>
        <patternFill patternType="none">
          <fgColor indexed="64"/>
          <bgColor auto="1"/>
        </patternFill>
      </fill>
      <alignment horizontal="general" vertical="top" textRotation="0" wrapText="1" indent="0" justifyLastLine="0" shrinkToFit="0" readingOrder="0"/>
    </dxf>
    <dxf>
      <border outline="0">
        <bottom style="thin">
          <color rgb="FF000000"/>
        </bottom>
      </border>
    </dxf>
    <dxf>
      <font>
        <b/>
        <i val="0"/>
        <strike val="0"/>
        <condense val="0"/>
        <extend val="0"/>
        <outline val="0"/>
        <shadow val="0"/>
        <u val="none"/>
        <vertAlign val="baseline"/>
        <sz val="11"/>
        <color theme="1"/>
        <name val="Calibri"/>
        <family val="2"/>
        <scheme val="minor"/>
      </font>
      <fill>
        <patternFill patternType="none">
          <fgColor indexed="64"/>
          <bgColor auto="1"/>
        </patternFill>
      </fill>
      <border diagonalUp="0" diagonalDown="0" outline="0">
        <left style="thin">
          <color indexed="64"/>
        </left>
        <right style="thin">
          <color indexed="64"/>
        </right>
        <top/>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FF0000"/>
        <name val="Calibri"/>
        <family val="2"/>
        <scheme val="minor"/>
      </font>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indexed="65"/>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top style="thin">
          <color rgb="FF000000"/>
        </top>
      </border>
    </dxf>
    <dxf>
      <border outline="0">
        <left style="thin">
          <color rgb="FF000000"/>
        </left>
        <right style="thin">
          <color rgb="FF000000"/>
        </right>
        <top style="thin">
          <color auto="1"/>
        </top>
        <bottom style="thin">
          <color auto="1"/>
        </bottom>
      </border>
    </dxf>
    <dxf>
      <fill>
        <patternFill patternType="none">
          <fgColor indexed="64"/>
          <bgColor auto="1"/>
        </patternFill>
      </fill>
      <alignment horizontal="general" vertical="top" textRotation="0" wrapText="1" indent="0" justifyLastLine="0" shrinkToFit="0" readingOrder="0"/>
    </dxf>
    <dxf>
      <border outline="0">
        <bottom style="thin">
          <color rgb="FF000000"/>
        </bottom>
      </border>
    </dxf>
    <dxf>
      <font>
        <b/>
        <i val="0"/>
        <strike val="0"/>
        <condense val="0"/>
        <extend val="0"/>
        <outline val="0"/>
        <shadow val="0"/>
        <u val="none"/>
        <vertAlign val="baseline"/>
        <sz val="11"/>
        <color theme="1"/>
        <name val="Calibri"/>
        <family val="2"/>
        <scheme val="minor"/>
      </font>
      <fill>
        <patternFill patternType="none">
          <fgColor indexed="64"/>
          <bgColor auto="1"/>
        </patternFill>
      </fill>
      <border diagonalUp="0" diagonalDown="0" outline="0">
        <left style="thin">
          <color indexed="64"/>
        </left>
        <right style="thin">
          <color indexed="64"/>
        </right>
        <top/>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FF0000"/>
        <name val="Calibri"/>
        <family val="2"/>
        <scheme val="minor"/>
      </font>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indexed="65"/>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top style="thin">
          <color rgb="FF000000"/>
        </top>
      </border>
    </dxf>
    <dxf>
      <border outline="0">
        <left style="thin">
          <color rgb="FF000000"/>
        </left>
        <right style="thin">
          <color rgb="FF000000"/>
        </right>
        <top style="thin">
          <color auto="1"/>
        </top>
        <bottom style="thin">
          <color auto="1"/>
        </bottom>
      </border>
    </dxf>
    <dxf>
      <fill>
        <patternFill patternType="none">
          <fgColor indexed="64"/>
          <bgColor auto="1"/>
        </patternFill>
      </fill>
      <alignment horizontal="general" vertical="top" textRotation="0" wrapText="1" indent="0" justifyLastLine="0" shrinkToFit="0" readingOrder="0"/>
    </dxf>
    <dxf>
      <border outline="0">
        <bottom style="thin">
          <color rgb="FF000000"/>
        </bottom>
      </border>
    </dxf>
    <dxf>
      <font>
        <b/>
        <i val="0"/>
        <strike val="0"/>
        <condense val="0"/>
        <extend val="0"/>
        <outline val="0"/>
        <shadow val="0"/>
        <u val="none"/>
        <vertAlign val="baseline"/>
        <sz val="11"/>
        <color theme="1"/>
        <name val="Calibri"/>
        <family val="2"/>
        <scheme val="minor"/>
      </font>
      <fill>
        <patternFill patternType="none">
          <fgColor indexed="64"/>
          <bgColor auto="1"/>
        </patternFill>
      </fill>
      <border diagonalUp="0" diagonalDown="0" outline="0">
        <left style="thin">
          <color indexed="64"/>
        </left>
        <right style="thin">
          <color indexed="64"/>
        </right>
        <top/>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FF0000"/>
        <name val="Calibri"/>
        <family val="2"/>
        <scheme val="minor"/>
      </font>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indexed="65"/>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top style="thin">
          <color rgb="FF000000"/>
        </top>
      </border>
    </dxf>
    <dxf>
      <border outline="0">
        <left style="thin">
          <color rgb="FF000000"/>
        </left>
        <right style="thin">
          <color rgb="FF000000"/>
        </right>
        <top style="thin">
          <color auto="1"/>
        </top>
        <bottom style="thin">
          <color auto="1"/>
        </bottom>
      </border>
    </dxf>
    <dxf>
      <fill>
        <patternFill patternType="none">
          <fgColor indexed="64"/>
          <bgColor auto="1"/>
        </patternFill>
      </fill>
      <alignment horizontal="general" vertical="top" textRotation="0" wrapText="1" indent="0" justifyLastLine="0" shrinkToFit="0" readingOrder="0"/>
    </dxf>
    <dxf>
      <border outline="0">
        <bottom style="thin">
          <color rgb="FF000000"/>
        </bottom>
      </border>
    </dxf>
    <dxf>
      <font>
        <b/>
        <i val="0"/>
        <strike val="0"/>
        <condense val="0"/>
        <extend val="0"/>
        <outline val="0"/>
        <shadow val="0"/>
        <u val="none"/>
        <vertAlign val="baseline"/>
        <sz val="11"/>
        <color theme="1"/>
        <name val="Calibri"/>
        <family val="2"/>
        <scheme val="minor"/>
      </font>
      <fill>
        <patternFill patternType="none">
          <fgColor indexed="64"/>
          <bgColor auto="1"/>
        </patternFill>
      </fill>
      <border diagonalUp="0" diagonalDown="0" outline="0">
        <left style="thin">
          <color indexed="64"/>
        </left>
        <right style="thin">
          <color indexed="64"/>
        </right>
        <top/>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FF0000"/>
        <name val="Calibri"/>
        <family val="2"/>
        <scheme val="minor"/>
      </font>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indexed="65"/>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top style="thin">
          <color rgb="FF000000"/>
        </top>
      </border>
    </dxf>
    <dxf>
      <border outline="0">
        <left style="thin">
          <color rgb="FF000000"/>
        </left>
        <right style="thin">
          <color rgb="FF000000"/>
        </right>
        <top style="thin">
          <color auto="1"/>
        </top>
        <bottom style="thin">
          <color auto="1"/>
        </bottom>
      </border>
    </dxf>
    <dxf>
      <fill>
        <patternFill patternType="none">
          <fgColor indexed="64"/>
          <bgColor auto="1"/>
        </patternFill>
      </fill>
      <alignment horizontal="general" vertical="top" textRotation="0" wrapText="1" indent="0" justifyLastLine="0" shrinkToFit="0" readingOrder="0"/>
    </dxf>
    <dxf>
      <border outline="0">
        <bottom style="thin">
          <color rgb="FF000000"/>
        </bottom>
      </border>
    </dxf>
    <dxf>
      <font>
        <b/>
        <i val="0"/>
        <strike val="0"/>
        <condense val="0"/>
        <extend val="0"/>
        <outline val="0"/>
        <shadow val="0"/>
        <u val="none"/>
        <vertAlign val="baseline"/>
        <sz val="11"/>
        <color theme="1"/>
        <name val="Calibri"/>
        <family val="2"/>
        <scheme val="minor"/>
      </font>
      <fill>
        <patternFill patternType="none">
          <fgColor indexed="64"/>
          <bgColor auto="1"/>
        </patternFill>
      </fill>
      <border diagonalUp="0" diagonalDown="0" outline="0">
        <left style="thin">
          <color indexed="64"/>
        </left>
        <right style="thin">
          <color indexed="64"/>
        </right>
        <top/>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FF0000"/>
        <name val="Calibri"/>
        <family val="2"/>
        <scheme val="minor"/>
      </font>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indexed="65"/>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top style="thin">
          <color rgb="FF000000"/>
        </top>
      </border>
    </dxf>
    <dxf>
      <border outline="0">
        <left style="thin">
          <color rgb="FF000000"/>
        </left>
        <right style="thin">
          <color rgb="FF000000"/>
        </right>
        <top style="thin">
          <color auto="1"/>
        </top>
        <bottom style="thin">
          <color auto="1"/>
        </bottom>
      </border>
    </dxf>
    <dxf>
      <fill>
        <patternFill patternType="none">
          <fgColor indexed="64"/>
          <bgColor auto="1"/>
        </patternFill>
      </fill>
      <alignment horizontal="general" vertical="top" textRotation="0" wrapText="1" indent="0" justifyLastLine="0" shrinkToFit="0" readingOrder="0"/>
    </dxf>
    <dxf>
      <border outline="0">
        <bottom style="thin">
          <color rgb="FF000000"/>
        </bottom>
      </border>
    </dxf>
    <dxf>
      <font>
        <b/>
        <i val="0"/>
        <strike val="0"/>
        <condense val="0"/>
        <extend val="0"/>
        <outline val="0"/>
        <shadow val="0"/>
        <u val="none"/>
        <vertAlign val="baseline"/>
        <sz val="11"/>
        <color theme="1"/>
        <name val="Calibri"/>
        <family val="2"/>
        <scheme val="minor"/>
      </font>
      <fill>
        <patternFill patternType="none">
          <fgColor indexed="64"/>
          <bgColor auto="1"/>
        </patternFill>
      </fill>
      <border diagonalUp="0" diagonalDown="0" outline="0">
        <left style="thin">
          <color indexed="64"/>
        </left>
        <right style="thin">
          <color indexed="64"/>
        </right>
        <top/>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FF0000"/>
        <name val="Calibri"/>
        <family val="2"/>
        <scheme val="minor"/>
      </font>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indexed="65"/>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top style="thin">
          <color rgb="FF000000"/>
        </top>
      </border>
    </dxf>
    <dxf>
      <border outline="0">
        <left style="thin">
          <color rgb="FF000000"/>
        </left>
        <right style="thin">
          <color rgb="FF000000"/>
        </right>
        <top style="thin">
          <color auto="1"/>
        </top>
        <bottom style="thin">
          <color auto="1"/>
        </bottom>
      </border>
    </dxf>
    <dxf>
      <fill>
        <patternFill patternType="none">
          <fgColor indexed="64"/>
          <bgColor auto="1"/>
        </patternFill>
      </fill>
      <alignment horizontal="general" vertical="top" textRotation="0" wrapText="1" indent="0" justifyLastLine="0" shrinkToFit="0" readingOrder="0"/>
    </dxf>
    <dxf>
      <border outline="0">
        <bottom style="thin">
          <color rgb="FF000000"/>
        </bottom>
      </border>
    </dxf>
    <dxf>
      <font>
        <b/>
        <i val="0"/>
        <strike val="0"/>
        <condense val="0"/>
        <extend val="0"/>
        <outline val="0"/>
        <shadow val="0"/>
        <u val="none"/>
        <vertAlign val="baseline"/>
        <sz val="11"/>
        <color theme="1"/>
        <name val="Calibri"/>
        <family val="2"/>
        <scheme val="minor"/>
      </font>
      <fill>
        <patternFill patternType="none">
          <fgColor indexed="64"/>
          <bgColor auto="1"/>
        </patternFill>
      </fill>
      <border diagonalUp="0" diagonalDown="0" outline="0">
        <left style="thin">
          <color indexed="64"/>
        </left>
        <right style="thin">
          <color indexed="64"/>
        </right>
        <top/>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FF0000"/>
        <name val="Calibri"/>
        <family val="2"/>
        <scheme val="minor"/>
      </font>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indexed="65"/>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top style="thin">
          <color rgb="FF000000"/>
        </top>
      </border>
    </dxf>
    <dxf>
      <border outline="0">
        <left style="thin">
          <color rgb="FF000000"/>
        </left>
        <right style="thin">
          <color rgb="FF000000"/>
        </right>
        <top style="thin">
          <color auto="1"/>
        </top>
        <bottom style="thin">
          <color auto="1"/>
        </bottom>
      </border>
    </dxf>
    <dxf>
      <fill>
        <patternFill patternType="none">
          <fgColor indexed="64"/>
          <bgColor auto="1"/>
        </patternFill>
      </fill>
      <alignment horizontal="general" vertical="top" textRotation="0" wrapText="1" indent="0" justifyLastLine="0" shrinkToFit="0" readingOrder="0"/>
    </dxf>
    <dxf>
      <border outline="0">
        <bottom style="thin">
          <color rgb="FF000000"/>
        </bottom>
      </border>
    </dxf>
    <dxf>
      <font>
        <b/>
        <i val="0"/>
        <strike val="0"/>
        <condense val="0"/>
        <extend val="0"/>
        <outline val="0"/>
        <shadow val="0"/>
        <u val="none"/>
        <vertAlign val="baseline"/>
        <sz val="11"/>
        <color theme="1"/>
        <name val="Calibri"/>
        <family val="2"/>
        <scheme val="minor"/>
      </font>
      <fill>
        <patternFill patternType="none">
          <fgColor indexed="64"/>
          <bgColor auto="1"/>
        </patternFill>
      </fill>
      <border diagonalUp="0" diagonalDown="0" outline="0">
        <left style="thin">
          <color indexed="64"/>
        </left>
        <right style="thin">
          <color indexed="64"/>
        </right>
        <top/>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FF0000"/>
        <name val="Calibri"/>
        <family val="2"/>
        <scheme val="minor"/>
      </font>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indexed="65"/>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top style="thin">
          <color rgb="FF000000"/>
        </top>
      </border>
    </dxf>
    <dxf>
      <border outline="0">
        <left style="thin">
          <color rgb="FF000000"/>
        </left>
        <right style="thin">
          <color rgb="FF000000"/>
        </right>
        <top style="thin">
          <color auto="1"/>
        </top>
        <bottom style="thin">
          <color auto="1"/>
        </bottom>
      </border>
    </dxf>
    <dxf>
      <fill>
        <patternFill patternType="none">
          <fgColor indexed="64"/>
          <bgColor auto="1"/>
        </patternFill>
      </fill>
      <alignment horizontal="general" vertical="top" textRotation="0" wrapText="1" indent="0" justifyLastLine="0" shrinkToFit="0" readingOrder="0"/>
    </dxf>
    <dxf>
      <border outline="0">
        <bottom style="thin">
          <color rgb="FF000000"/>
        </bottom>
      </border>
    </dxf>
    <dxf>
      <font>
        <b/>
        <i val="0"/>
        <strike val="0"/>
        <condense val="0"/>
        <extend val="0"/>
        <outline val="0"/>
        <shadow val="0"/>
        <u val="none"/>
        <vertAlign val="baseline"/>
        <sz val="11"/>
        <color theme="1"/>
        <name val="Calibri"/>
        <family val="2"/>
        <scheme val="minor"/>
      </font>
      <fill>
        <patternFill patternType="none">
          <fgColor indexed="64"/>
          <bgColor auto="1"/>
        </patternFill>
      </fill>
      <border diagonalUp="0" diagonalDown="0" outline="0">
        <left style="thin">
          <color indexed="64"/>
        </left>
        <right style="thin">
          <color indexed="64"/>
        </right>
        <top/>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FF0000"/>
        <name val="Calibri"/>
        <family val="2"/>
        <scheme val="minor"/>
      </font>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indexed="65"/>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top style="thin">
          <color rgb="FF000000"/>
        </top>
      </border>
    </dxf>
    <dxf>
      <border outline="0">
        <left style="thin">
          <color rgb="FF000000"/>
        </left>
        <right style="thin">
          <color rgb="FF000000"/>
        </right>
        <top style="thin">
          <color auto="1"/>
        </top>
        <bottom style="thin">
          <color auto="1"/>
        </bottom>
      </border>
    </dxf>
    <dxf>
      <fill>
        <patternFill patternType="none">
          <fgColor indexed="64"/>
          <bgColor auto="1"/>
        </patternFill>
      </fill>
      <alignment horizontal="general" vertical="top" textRotation="0" wrapText="1" indent="0" justifyLastLine="0" shrinkToFit="0" readingOrder="0"/>
    </dxf>
    <dxf>
      <border outline="0">
        <bottom style="thin">
          <color rgb="FF000000"/>
        </bottom>
      </border>
    </dxf>
    <dxf>
      <font>
        <b/>
        <i val="0"/>
        <strike val="0"/>
        <condense val="0"/>
        <extend val="0"/>
        <outline val="0"/>
        <shadow val="0"/>
        <u val="none"/>
        <vertAlign val="baseline"/>
        <sz val="11"/>
        <color theme="1"/>
        <name val="Calibri"/>
        <family val="2"/>
        <scheme val="minor"/>
      </font>
      <fill>
        <patternFill patternType="none">
          <fgColor indexed="64"/>
          <bgColor auto="1"/>
        </patternFill>
      </fill>
      <border diagonalUp="0" diagonalDown="0" outline="0">
        <left style="thin">
          <color indexed="64"/>
        </left>
        <right style="thin">
          <color indexed="64"/>
        </right>
        <top/>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FF0000"/>
        <name val="Calibri"/>
        <family val="2"/>
        <scheme val="minor"/>
      </font>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indexed="65"/>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top style="thin">
          <color rgb="FF000000"/>
        </top>
      </border>
    </dxf>
    <dxf>
      <border outline="0">
        <left style="thin">
          <color rgb="FF000000"/>
        </left>
        <right style="thin">
          <color rgb="FF000000"/>
        </right>
        <top style="thin">
          <color auto="1"/>
        </top>
        <bottom style="thin">
          <color auto="1"/>
        </bottom>
      </border>
    </dxf>
    <dxf>
      <fill>
        <patternFill patternType="none">
          <fgColor indexed="64"/>
          <bgColor auto="1"/>
        </patternFill>
      </fill>
      <alignment horizontal="general" vertical="top" textRotation="0" wrapText="1" indent="0" justifyLastLine="0" shrinkToFit="0" readingOrder="0"/>
    </dxf>
    <dxf>
      <border outline="0">
        <bottom style="thin">
          <color rgb="FF000000"/>
        </bottom>
      </border>
    </dxf>
    <dxf>
      <font>
        <b/>
        <i val="0"/>
        <strike val="0"/>
        <condense val="0"/>
        <extend val="0"/>
        <outline val="0"/>
        <shadow val="0"/>
        <u val="none"/>
        <vertAlign val="baseline"/>
        <sz val="11"/>
        <color theme="1"/>
        <name val="Calibri"/>
        <family val="2"/>
        <scheme val="minor"/>
      </font>
      <fill>
        <patternFill patternType="none">
          <fgColor indexed="64"/>
          <bgColor auto="1"/>
        </patternFill>
      </fill>
      <border diagonalUp="0" diagonalDown="0" outline="0">
        <left style="thin">
          <color indexed="64"/>
        </left>
        <right style="thin">
          <color indexed="64"/>
        </right>
        <top/>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FF0000"/>
        <name val="Calibri"/>
        <family val="2"/>
        <scheme val="minor"/>
      </font>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indexed="65"/>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top style="thin">
          <color rgb="FF000000"/>
        </top>
      </border>
    </dxf>
    <dxf>
      <border outline="0">
        <left style="thin">
          <color rgb="FF000000"/>
        </left>
        <right style="thin">
          <color rgb="FF000000"/>
        </right>
        <top style="thin">
          <color auto="1"/>
        </top>
        <bottom style="thin">
          <color auto="1"/>
        </bottom>
      </border>
    </dxf>
    <dxf>
      <fill>
        <patternFill patternType="none">
          <fgColor indexed="64"/>
          <bgColor auto="1"/>
        </patternFill>
      </fill>
      <alignment horizontal="general" vertical="top" textRotation="0" wrapText="1" indent="0" justifyLastLine="0" shrinkToFit="0" readingOrder="0"/>
    </dxf>
    <dxf>
      <border outline="0">
        <bottom style="thin">
          <color rgb="FF000000"/>
        </bottom>
      </border>
    </dxf>
    <dxf>
      <font>
        <b/>
        <i val="0"/>
        <strike val="0"/>
        <condense val="0"/>
        <extend val="0"/>
        <outline val="0"/>
        <shadow val="0"/>
        <u val="none"/>
        <vertAlign val="baseline"/>
        <sz val="11"/>
        <color theme="1"/>
        <name val="Calibri"/>
        <family val="2"/>
        <scheme val="minor"/>
      </font>
      <fill>
        <patternFill patternType="none">
          <fgColor indexed="64"/>
          <bgColor auto="1"/>
        </patternFill>
      </fill>
      <border diagonalUp="0" diagonalDown="0" outline="0">
        <left style="thin">
          <color indexed="64"/>
        </left>
        <right style="thin">
          <color indexed="64"/>
        </right>
        <top/>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FF0000"/>
        <name val="Calibri"/>
        <family val="2"/>
        <scheme val="minor"/>
      </font>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indexed="65"/>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top style="thin">
          <color rgb="FF000000"/>
        </top>
      </border>
    </dxf>
    <dxf>
      <border outline="0">
        <left style="thin">
          <color rgb="FF000000"/>
        </left>
        <right style="thin">
          <color rgb="FF000000"/>
        </right>
        <top style="thin">
          <color auto="1"/>
        </top>
        <bottom style="thin">
          <color auto="1"/>
        </bottom>
      </border>
    </dxf>
    <dxf>
      <fill>
        <patternFill patternType="none">
          <fgColor indexed="64"/>
          <bgColor auto="1"/>
        </patternFill>
      </fill>
      <alignment horizontal="general" vertical="top" textRotation="0" wrapText="1" indent="0" justifyLastLine="0" shrinkToFit="0" readingOrder="0"/>
    </dxf>
    <dxf>
      <border outline="0">
        <bottom style="thin">
          <color rgb="FF000000"/>
        </bottom>
      </border>
    </dxf>
    <dxf>
      <font>
        <b/>
        <i val="0"/>
        <strike val="0"/>
        <condense val="0"/>
        <extend val="0"/>
        <outline val="0"/>
        <shadow val="0"/>
        <u val="none"/>
        <vertAlign val="baseline"/>
        <sz val="11"/>
        <color theme="1"/>
        <name val="Calibri"/>
        <family val="2"/>
        <scheme val="minor"/>
      </font>
      <fill>
        <patternFill patternType="none">
          <fgColor indexed="64"/>
          <bgColor auto="1"/>
        </patternFill>
      </fill>
      <border diagonalUp="0" diagonalDown="0" outline="0">
        <left style="thin">
          <color indexed="64"/>
        </left>
        <right style="thin">
          <color indexed="64"/>
        </right>
        <top/>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FF0000"/>
        <name val="Calibri"/>
        <family val="2"/>
        <scheme val="minor"/>
      </font>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indexed="65"/>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top style="thin">
          <color rgb="FF000000"/>
        </top>
      </border>
    </dxf>
    <dxf>
      <border outline="0">
        <left style="thin">
          <color rgb="FF000000"/>
        </left>
        <right style="thin">
          <color rgb="FF000000"/>
        </right>
        <top style="thin">
          <color auto="1"/>
        </top>
        <bottom style="thin">
          <color auto="1"/>
        </bottom>
      </border>
    </dxf>
    <dxf>
      <fill>
        <patternFill patternType="none">
          <fgColor indexed="64"/>
          <bgColor auto="1"/>
        </patternFill>
      </fill>
      <alignment horizontal="general" vertical="top" textRotation="0" wrapText="1" indent="0" justifyLastLine="0" shrinkToFit="0" readingOrder="0"/>
    </dxf>
    <dxf>
      <border outline="0">
        <bottom style="thin">
          <color rgb="FF000000"/>
        </bottom>
      </border>
    </dxf>
    <dxf>
      <font>
        <b/>
        <i val="0"/>
        <strike val="0"/>
        <condense val="0"/>
        <extend val="0"/>
        <outline val="0"/>
        <shadow val="0"/>
        <u val="none"/>
        <vertAlign val="baseline"/>
        <sz val="11"/>
        <color theme="1"/>
        <name val="Calibri"/>
        <family val="2"/>
        <scheme val="minor"/>
      </font>
      <fill>
        <patternFill patternType="none">
          <fgColor indexed="64"/>
          <bgColor auto="1"/>
        </patternFill>
      </fill>
      <border diagonalUp="0" diagonalDown="0" outline="0">
        <left style="thin">
          <color indexed="64"/>
        </left>
        <right style="thin">
          <color indexed="64"/>
        </right>
        <top/>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numFmt numFmtId="0" formatCode="Genera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FF0000"/>
        <name val="Calibri"/>
        <family val="2"/>
        <scheme val="minor"/>
      </font>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indexed="65"/>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right style="thin">
          <color indexed="64"/>
        </right>
        <top style="thin">
          <color indexed="64"/>
        </top>
        <bottom/>
      </border>
    </dxf>
    <dxf>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top style="thin">
          <color rgb="FF000000"/>
        </top>
      </border>
    </dxf>
    <dxf>
      <border outline="0">
        <left style="thin">
          <color rgb="FF000000"/>
        </left>
        <right style="thin">
          <color rgb="FF000000"/>
        </right>
        <top style="thin">
          <color auto="1"/>
        </top>
        <bottom style="thin">
          <color auto="1"/>
        </bottom>
      </border>
    </dxf>
    <dxf>
      <border outline="0">
        <bottom style="thin">
          <color rgb="FF000000"/>
        </bottom>
      </border>
    </dxf>
    <dxf>
      <font>
        <b/>
        <i val="0"/>
        <strike val="0"/>
        <condense val="0"/>
        <extend val="0"/>
        <outline val="0"/>
        <shadow val="0"/>
        <u val="none"/>
        <vertAlign val="baseline"/>
        <sz val="11"/>
        <color theme="1"/>
        <name val="Calibri"/>
        <family val="2"/>
        <scheme val="minor"/>
      </font>
      <fill>
        <patternFill patternType="none">
          <fgColor indexed="64"/>
          <bgColor auto="1"/>
        </patternFill>
      </fill>
      <border diagonalUp="0" diagonalDown="0" outline="0">
        <left style="thin">
          <color indexed="64"/>
        </left>
        <right style="thin">
          <color indexed="64"/>
        </right>
        <top/>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numFmt numFmtId="0" formatCode="General"/>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FF0000"/>
        <name val="Calibri"/>
        <family val="2"/>
        <scheme val="minor"/>
      </font>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indexed="65"/>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top style="thin">
          <color rgb="FF000000"/>
        </top>
      </border>
    </dxf>
    <dxf>
      <border outline="0">
        <left style="thin">
          <color rgb="FF000000"/>
        </left>
        <right style="thin">
          <color rgb="FF000000"/>
        </right>
        <top style="thin">
          <color auto="1"/>
        </top>
        <bottom style="thin">
          <color auto="1"/>
        </bottom>
      </border>
    </dxf>
    <dxf>
      <border outline="0">
        <bottom style="thin">
          <color rgb="FF000000"/>
        </bottom>
      </border>
    </dxf>
    <dxf>
      <font>
        <b/>
        <i val="0"/>
        <strike val="0"/>
        <condense val="0"/>
        <extend val="0"/>
        <outline val="0"/>
        <shadow val="0"/>
        <u val="none"/>
        <vertAlign val="baseline"/>
        <sz val="11"/>
        <color theme="1"/>
        <name val="Calibri"/>
        <family val="2"/>
        <scheme val="minor"/>
      </font>
      <fill>
        <patternFill patternType="none">
          <fgColor indexed="64"/>
          <bgColor auto="1"/>
        </patternFill>
      </fill>
      <border diagonalUp="0" diagonalDown="0" outline="0">
        <left style="thin">
          <color indexed="64"/>
        </left>
        <right style="thin">
          <color indexed="64"/>
        </right>
        <top/>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numFmt numFmtId="0" formatCode="General"/>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FF0000"/>
        <name val="Calibri"/>
        <family val="2"/>
        <scheme val="minor"/>
      </font>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indexed="65"/>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top style="thin">
          <color rgb="FF000000"/>
        </top>
      </border>
    </dxf>
    <dxf>
      <border outline="0">
        <left style="thin">
          <color rgb="FF000000"/>
        </left>
        <right style="thin">
          <color rgb="FF000000"/>
        </right>
        <top style="thin">
          <color auto="1"/>
        </top>
        <bottom style="thin">
          <color auto="1"/>
        </bottom>
      </border>
    </dxf>
    <dxf>
      <border outline="0">
        <bottom style="thin">
          <color rgb="FF000000"/>
        </bottom>
      </border>
    </dxf>
    <dxf>
      <font>
        <b/>
        <i val="0"/>
        <strike val="0"/>
        <condense val="0"/>
        <extend val="0"/>
        <outline val="0"/>
        <shadow val="0"/>
        <u val="none"/>
        <vertAlign val="baseline"/>
        <sz val="11"/>
        <color theme="1"/>
        <name val="Calibri"/>
        <family val="2"/>
        <scheme val="minor"/>
      </font>
      <fill>
        <patternFill patternType="none">
          <fgColor indexed="64"/>
          <bgColor auto="1"/>
        </patternFill>
      </fill>
      <border diagonalUp="0" diagonalDown="0" outline="0">
        <left style="thin">
          <color indexed="64"/>
        </left>
        <right style="thin">
          <color indexed="64"/>
        </right>
        <top/>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FF0000"/>
        <name val="Calibri"/>
        <family val="2"/>
        <scheme val="minor"/>
      </font>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indexed="65"/>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top style="thin">
          <color rgb="FF000000"/>
        </top>
      </border>
    </dxf>
    <dxf>
      <border outline="0">
        <left style="thin">
          <color rgb="FF000000"/>
        </left>
        <right style="thin">
          <color rgb="FF000000"/>
        </right>
        <top style="thin">
          <color auto="1"/>
        </top>
        <bottom style="thin">
          <color auto="1"/>
        </bottom>
      </border>
    </dxf>
    <dxf>
      <fill>
        <patternFill patternType="none">
          <fgColor indexed="64"/>
          <bgColor auto="1"/>
        </patternFill>
      </fill>
      <alignment horizontal="general" vertical="top" textRotation="0" wrapText="1" indent="0" justifyLastLine="0" shrinkToFit="0" readingOrder="0"/>
    </dxf>
    <dxf>
      <border outline="0">
        <bottom style="thin">
          <color rgb="FF000000"/>
        </bottom>
      </border>
    </dxf>
    <dxf>
      <border diagonalUp="0" diagonalDown="0">
        <left style="thin">
          <color indexed="64"/>
        </left>
        <right style="thin">
          <color indexed="64"/>
        </right>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ill>
        <patternFill patternType="none">
          <fgColor indexed="64"/>
          <bgColor auto="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indexed="65"/>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top style="thin">
          <color rgb="FF000000"/>
        </top>
      </border>
    </dxf>
    <dxf>
      <border outline="0">
        <left style="thin">
          <color rgb="FF000000"/>
        </left>
        <right style="thin">
          <color rgb="FF000000"/>
        </right>
        <top style="thin">
          <color auto="1"/>
        </top>
        <bottom style="thin">
          <color auto="1"/>
        </bottom>
      </border>
    </dxf>
    <dxf>
      <fill>
        <patternFill patternType="none">
          <fgColor indexed="64"/>
          <bgColor auto="1"/>
        </patternFill>
      </fill>
      <alignment horizontal="general" vertical="top" textRotation="0" wrapText="1" indent="0" justifyLastLine="0" shrinkToFit="0" readingOrder="0"/>
    </dxf>
    <dxf>
      <border outline="0">
        <bottom style="thin">
          <color rgb="FF000000"/>
        </bottom>
      </border>
    </dxf>
    <dxf>
      <border diagonalUp="0" diagonalDown="0">
        <left style="thin">
          <color indexed="64"/>
        </left>
        <right style="thin">
          <color indexed="64"/>
        </right>
        <top/>
        <bottom/>
      </border>
    </dxf>
    <dxf>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FF0000"/>
        <name val="Calibri"/>
        <family val="2"/>
        <scheme val="minor"/>
      </font>
      <border diagonalUp="0" diagonalDown="0" outline="0">
        <left style="thin">
          <color indexed="64"/>
        </left>
        <right style="thin">
          <color indexed="64"/>
        </right>
        <top style="thin">
          <color indexed="64"/>
        </top>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right style="thin">
          <color indexed="64"/>
        </right>
        <top style="thin">
          <color indexed="64"/>
        </top>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right style="thin">
          <color indexed="64"/>
        </right>
        <top style="thin">
          <color indexed="64"/>
        </top>
        <bottom/>
      </border>
    </dxf>
    <dxf>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top style="thin">
          <color rgb="FF000000"/>
        </top>
      </border>
    </dxf>
    <dxf>
      <border outline="0">
        <left style="thin">
          <color rgb="FF000000"/>
        </left>
        <right style="thin">
          <color rgb="FF000000"/>
        </right>
        <top style="thin">
          <color auto="1"/>
        </top>
        <bottom style="thin">
          <color auto="1"/>
        </bottom>
      </border>
    </dxf>
    <dxf>
      <alignment horizontal="general" vertical="top" textRotation="0" wrapText="1" indent="0" justifyLastLine="0" shrinkToFit="0" readingOrder="0"/>
    </dxf>
    <dxf>
      <border outline="0">
        <bottom style="thin">
          <color rgb="FF000000"/>
        </bottom>
      </border>
    </dxf>
    <dxf>
      <numFmt numFmtId="0" formatCode="General"/>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FF0000"/>
        <name val="Calibri"/>
        <family val="2"/>
        <scheme val="minor"/>
      </font>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numFmt numFmtId="0" formatCode="General"/>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indexed="65"/>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top style="thin">
          <color rgb="FF000000"/>
        </top>
      </border>
    </dxf>
    <dxf>
      <border outline="0">
        <left style="thin">
          <color rgb="FF000000"/>
        </left>
        <right style="thin">
          <color rgb="FF000000"/>
        </right>
        <top style="thin">
          <color auto="1"/>
        </top>
        <bottom style="thin">
          <color auto="1"/>
        </bottom>
      </border>
    </dxf>
    <dxf>
      <border outline="0">
        <bottom style="thin">
          <color rgb="FF000000"/>
        </bottom>
      </border>
    </dxf>
    <dxf>
      <font>
        <b/>
        <i val="0"/>
        <strike val="0"/>
        <condense val="0"/>
        <extend val="0"/>
        <outline val="0"/>
        <shadow val="0"/>
        <u val="none"/>
        <vertAlign val="baseline"/>
        <sz val="11"/>
        <color theme="1"/>
        <name val="Calibri"/>
        <family val="2"/>
        <scheme val="minor"/>
      </font>
      <fill>
        <patternFill patternType="none">
          <fgColor indexed="64"/>
          <bgColor auto="1"/>
        </patternFill>
      </fill>
      <border diagonalUp="0" diagonalDown="0" outline="0">
        <left style="thin">
          <color indexed="64"/>
        </left>
        <right style="thin">
          <color indexed="64"/>
        </right>
        <top/>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FF0000"/>
        <name val="Calibri"/>
        <family val="2"/>
        <scheme val="minor"/>
      </font>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indexed="65"/>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top style="thin">
          <color rgb="FF000000"/>
        </top>
      </border>
    </dxf>
    <dxf>
      <border outline="0">
        <left style="thin">
          <color rgb="FF000000"/>
        </left>
        <right style="thin">
          <color rgb="FF000000"/>
        </right>
        <top style="thin">
          <color auto="1"/>
        </top>
        <bottom style="thin">
          <color auto="1"/>
        </bottom>
      </border>
    </dxf>
    <dxf>
      <fill>
        <patternFill patternType="none">
          <fgColor indexed="64"/>
          <bgColor auto="1"/>
        </patternFill>
      </fill>
      <alignment horizontal="general" vertical="top" textRotation="0" wrapText="1" indent="0" justifyLastLine="0" shrinkToFit="0" readingOrder="0"/>
    </dxf>
    <dxf>
      <border outline="0">
        <bottom style="thin">
          <color rgb="FF000000"/>
        </bottom>
      </border>
    </dxf>
    <dxf>
      <font>
        <b/>
        <i val="0"/>
        <strike val="0"/>
        <condense val="0"/>
        <extend val="0"/>
        <outline val="0"/>
        <shadow val="0"/>
        <u val="none"/>
        <vertAlign val="baseline"/>
        <sz val="11"/>
        <color theme="1"/>
        <name val="Calibri"/>
        <family val="2"/>
        <scheme val="minor"/>
      </font>
      <fill>
        <patternFill patternType="none">
          <fgColor indexed="64"/>
          <bgColor auto="1"/>
        </patternFill>
      </fill>
      <border diagonalUp="0" diagonalDown="0" outline="0">
        <left style="thin">
          <color indexed="64"/>
        </left>
        <right style="thin">
          <color indexed="64"/>
        </right>
        <top/>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FF0000"/>
        <name val="Calibri"/>
        <family val="2"/>
        <scheme val="minor"/>
      </font>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indexed="65"/>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top style="thin">
          <color rgb="FF000000"/>
        </top>
      </border>
    </dxf>
    <dxf>
      <border outline="0">
        <left style="thin">
          <color rgb="FF000000"/>
        </left>
        <right style="thin">
          <color rgb="FF000000"/>
        </right>
        <top style="thin">
          <color auto="1"/>
        </top>
        <bottom style="thin">
          <color auto="1"/>
        </bottom>
      </border>
    </dxf>
    <dxf>
      <fill>
        <patternFill patternType="none">
          <fgColor indexed="64"/>
          <bgColor auto="1"/>
        </patternFill>
      </fill>
      <alignment horizontal="general" vertical="top" textRotation="0" wrapText="1" indent="0" justifyLastLine="0" shrinkToFit="0" readingOrder="0"/>
    </dxf>
    <dxf>
      <border outline="0">
        <bottom style="thin">
          <color rgb="FF000000"/>
        </bottom>
      </border>
    </dxf>
    <dxf>
      <font>
        <b/>
        <i val="0"/>
        <strike val="0"/>
        <condense val="0"/>
        <extend val="0"/>
        <outline val="0"/>
        <shadow val="0"/>
        <u val="none"/>
        <vertAlign val="baseline"/>
        <sz val="11"/>
        <color theme="1"/>
        <name val="Calibri"/>
        <family val="2"/>
        <scheme val="minor"/>
      </font>
      <fill>
        <patternFill patternType="none">
          <fgColor indexed="64"/>
          <bgColor auto="1"/>
        </patternFill>
      </fill>
      <border diagonalUp="0" diagonalDown="0" outline="0">
        <left style="thin">
          <color indexed="64"/>
        </left>
        <right style="thin">
          <color indexed="64"/>
        </right>
        <top/>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FF0000"/>
        <name val="Calibri"/>
        <family val="2"/>
        <scheme val="minor"/>
      </font>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indexed="65"/>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top style="thin">
          <color rgb="FF000000"/>
        </top>
      </border>
    </dxf>
    <dxf>
      <border outline="0">
        <left style="thin">
          <color rgb="FF000000"/>
        </left>
        <right style="thin">
          <color rgb="FF000000"/>
        </right>
        <top style="thin">
          <color auto="1"/>
        </top>
        <bottom style="thin">
          <color auto="1"/>
        </bottom>
      </border>
    </dxf>
    <dxf>
      <fill>
        <patternFill patternType="none">
          <fgColor indexed="64"/>
          <bgColor auto="1"/>
        </patternFill>
      </fill>
      <alignment horizontal="general" vertical="top" textRotation="0" wrapText="1" indent="0" justifyLastLine="0" shrinkToFit="0" readingOrder="0"/>
    </dxf>
    <dxf>
      <border outline="0">
        <bottom style="thin">
          <color rgb="FF000000"/>
        </bottom>
      </border>
    </dxf>
    <dxf>
      <font>
        <b/>
        <i val="0"/>
        <strike val="0"/>
        <condense val="0"/>
        <extend val="0"/>
        <outline val="0"/>
        <shadow val="0"/>
        <u val="none"/>
        <vertAlign val="baseline"/>
        <sz val="11"/>
        <color theme="1"/>
        <name val="Calibri"/>
        <family val="2"/>
        <scheme val="minor"/>
      </font>
      <fill>
        <patternFill patternType="none">
          <fgColor indexed="64"/>
          <bgColor auto="1"/>
        </patternFill>
      </fill>
      <border diagonalUp="0" diagonalDown="0" outline="0">
        <left style="thin">
          <color indexed="64"/>
        </left>
        <right style="thin">
          <color indexed="64"/>
        </right>
        <top/>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FF0000"/>
        <name val="Calibri"/>
        <family val="2"/>
        <scheme val="minor"/>
      </font>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indexed="65"/>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top style="thin">
          <color rgb="FF000000"/>
        </top>
      </border>
    </dxf>
    <dxf>
      <border outline="0">
        <left style="thin">
          <color rgb="FF000000"/>
        </left>
        <right style="thin">
          <color rgb="FF000000"/>
        </right>
        <top style="thin">
          <color auto="1"/>
        </top>
        <bottom style="thin">
          <color auto="1"/>
        </bottom>
      </border>
    </dxf>
    <dxf>
      <fill>
        <patternFill patternType="none">
          <fgColor indexed="64"/>
          <bgColor auto="1"/>
        </patternFill>
      </fill>
      <alignment horizontal="general" vertical="top" textRotation="0" wrapText="1" indent="0" justifyLastLine="0" shrinkToFit="0" readingOrder="0"/>
    </dxf>
    <dxf>
      <border outline="0">
        <bottom style="thin">
          <color rgb="FF000000"/>
        </bottom>
      </border>
    </dxf>
    <dxf>
      <font>
        <b/>
        <i val="0"/>
        <strike val="0"/>
        <condense val="0"/>
        <extend val="0"/>
        <outline val="0"/>
        <shadow val="0"/>
        <u val="none"/>
        <vertAlign val="baseline"/>
        <sz val="11"/>
        <color theme="1"/>
        <name val="Calibri"/>
        <family val="2"/>
        <scheme val="minor"/>
      </font>
      <fill>
        <patternFill patternType="none">
          <fgColor indexed="64"/>
          <bgColor auto="1"/>
        </patternFill>
      </fill>
      <border diagonalUp="0" diagonalDown="0" outline="0">
        <left style="thin">
          <color indexed="64"/>
        </left>
        <right style="thin">
          <color indexed="64"/>
        </right>
        <top/>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FF0000"/>
        <name val="Calibri"/>
        <family val="2"/>
        <scheme val="minor"/>
      </font>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indexed="65"/>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top style="thin">
          <color rgb="FF000000"/>
        </top>
      </border>
    </dxf>
    <dxf>
      <border outline="0">
        <left style="thin">
          <color rgb="FF000000"/>
        </left>
        <right style="thin">
          <color rgb="FF000000"/>
        </right>
        <top style="thin">
          <color auto="1"/>
        </top>
        <bottom style="thin">
          <color auto="1"/>
        </bottom>
      </border>
    </dxf>
    <dxf>
      <fill>
        <patternFill patternType="none">
          <fgColor indexed="64"/>
          <bgColor auto="1"/>
        </patternFill>
      </fill>
      <alignment horizontal="general" vertical="top" textRotation="0" wrapText="1" indent="0" justifyLastLine="0" shrinkToFit="0" readingOrder="0"/>
    </dxf>
    <dxf>
      <border outline="0">
        <bottom style="thin">
          <color rgb="FF000000"/>
        </bottom>
      </border>
    </dxf>
    <dxf>
      <font>
        <b/>
        <i val="0"/>
        <strike val="0"/>
        <condense val="0"/>
        <extend val="0"/>
        <outline val="0"/>
        <shadow val="0"/>
        <u val="none"/>
        <vertAlign val="baseline"/>
        <sz val="11"/>
        <color theme="1"/>
        <name val="Calibri"/>
        <family val="2"/>
        <scheme val="minor"/>
      </font>
      <fill>
        <patternFill patternType="none">
          <fgColor indexed="64"/>
          <bgColor auto="1"/>
        </patternFill>
      </fill>
      <border diagonalUp="0" diagonalDown="0" outline="0">
        <left style="thin">
          <color indexed="64"/>
        </left>
        <right style="thin">
          <color indexed="64"/>
        </right>
        <top/>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FF0000"/>
        <name val="Calibri"/>
        <family val="2"/>
        <scheme val="minor"/>
      </font>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indexed="65"/>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top style="thin">
          <color rgb="FF000000"/>
        </top>
      </border>
    </dxf>
    <dxf>
      <border outline="0">
        <left style="thin">
          <color rgb="FF000000"/>
        </left>
        <right style="thin">
          <color rgb="FF000000"/>
        </right>
        <top style="thin">
          <color auto="1"/>
        </top>
        <bottom style="thin">
          <color auto="1"/>
        </bottom>
      </border>
    </dxf>
    <dxf>
      <fill>
        <patternFill patternType="none">
          <fgColor indexed="64"/>
          <bgColor auto="1"/>
        </patternFill>
      </fill>
      <alignment horizontal="general" vertical="top" textRotation="0" wrapText="1" indent="0" justifyLastLine="0" shrinkToFit="0" readingOrder="0"/>
    </dxf>
    <dxf>
      <border outline="0">
        <bottom style="thin">
          <color rgb="FF000000"/>
        </bottom>
      </border>
    </dxf>
    <dxf>
      <font>
        <b/>
        <i val="0"/>
        <strike val="0"/>
        <condense val="0"/>
        <extend val="0"/>
        <outline val="0"/>
        <shadow val="0"/>
        <u val="none"/>
        <vertAlign val="baseline"/>
        <sz val="11"/>
        <color theme="1"/>
        <name val="Calibri"/>
        <family val="2"/>
        <scheme val="minor"/>
      </font>
      <fill>
        <patternFill patternType="none">
          <fgColor indexed="64"/>
          <bgColor auto="1"/>
        </patternFill>
      </fill>
      <border diagonalUp="0" diagonalDown="0" outline="0">
        <left style="thin">
          <color indexed="64"/>
        </left>
        <right style="thin">
          <color indexed="64"/>
        </right>
        <top/>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FF0000"/>
        <name val="Calibri"/>
        <family val="2"/>
        <scheme val="minor"/>
      </font>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indexed="65"/>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top style="thin">
          <color rgb="FF000000"/>
        </top>
      </border>
    </dxf>
    <dxf>
      <border outline="0">
        <left style="thin">
          <color rgb="FF000000"/>
        </left>
        <right style="thin">
          <color rgb="FF000000"/>
        </right>
        <top style="thin">
          <color auto="1"/>
        </top>
        <bottom style="thin">
          <color auto="1"/>
        </bottom>
      </border>
    </dxf>
    <dxf>
      <fill>
        <patternFill patternType="none">
          <fgColor indexed="64"/>
          <bgColor auto="1"/>
        </patternFill>
      </fill>
      <alignment horizontal="general" vertical="top" textRotation="0" wrapText="1" indent="0" justifyLastLine="0" shrinkToFit="0" readingOrder="0"/>
    </dxf>
    <dxf>
      <border outline="0">
        <bottom style="thin">
          <color rgb="FF000000"/>
        </bottom>
      </border>
    </dxf>
    <dxf>
      <font>
        <b/>
        <i val="0"/>
        <strike val="0"/>
        <condense val="0"/>
        <extend val="0"/>
        <outline val="0"/>
        <shadow val="0"/>
        <u val="none"/>
        <vertAlign val="baseline"/>
        <sz val="11"/>
        <color theme="1"/>
        <name val="Calibri"/>
        <family val="2"/>
        <scheme val="minor"/>
      </font>
      <fill>
        <patternFill patternType="none">
          <fgColor indexed="64"/>
          <bgColor auto="1"/>
        </patternFill>
      </fill>
      <border diagonalUp="0" diagonalDown="0" outline="0">
        <left style="thin">
          <color indexed="64"/>
        </left>
        <right style="thin">
          <color indexed="64"/>
        </right>
        <top/>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FF0000"/>
        <name val="Calibri"/>
        <family val="2"/>
        <scheme val="minor"/>
      </font>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indexed="65"/>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top style="thin">
          <color rgb="FF000000"/>
        </top>
      </border>
    </dxf>
    <dxf>
      <border outline="0">
        <left style="thin">
          <color rgb="FF000000"/>
        </left>
        <right style="thin">
          <color rgb="FF000000"/>
        </right>
        <top style="thin">
          <color auto="1"/>
        </top>
        <bottom style="thin">
          <color auto="1"/>
        </bottom>
      </border>
    </dxf>
    <dxf>
      <fill>
        <patternFill patternType="none">
          <fgColor indexed="64"/>
          <bgColor auto="1"/>
        </patternFill>
      </fill>
      <alignment horizontal="general" vertical="top" textRotation="0" wrapText="1" indent="0" justifyLastLine="0" shrinkToFit="0" readingOrder="0"/>
    </dxf>
    <dxf>
      <border outline="0">
        <bottom style="thin">
          <color rgb="FF000000"/>
        </bottom>
      </border>
    </dxf>
    <dxf>
      <font>
        <b/>
        <i val="0"/>
        <strike val="0"/>
        <condense val="0"/>
        <extend val="0"/>
        <outline val="0"/>
        <shadow val="0"/>
        <u val="none"/>
        <vertAlign val="baseline"/>
        <sz val="11"/>
        <color theme="1"/>
        <name val="Calibri"/>
        <family val="2"/>
        <scheme val="minor"/>
      </font>
      <fill>
        <patternFill patternType="none">
          <fgColor indexed="64"/>
          <bgColor auto="1"/>
        </patternFill>
      </fill>
      <border diagonalUp="0" diagonalDown="0" outline="0">
        <left style="thin">
          <color indexed="64"/>
        </left>
        <right style="thin">
          <color indexed="64"/>
        </right>
        <top/>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FF0000"/>
        <name val="Calibri"/>
        <family val="2"/>
        <scheme val="minor"/>
      </font>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indexed="65"/>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top style="thin">
          <color rgb="FF000000"/>
        </top>
      </border>
    </dxf>
    <dxf>
      <border outline="0">
        <left style="thin">
          <color rgb="FF000000"/>
        </left>
        <right style="thin">
          <color rgb="FF000000"/>
        </right>
        <top style="thin">
          <color auto="1"/>
        </top>
        <bottom style="thin">
          <color auto="1"/>
        </bottom>
      </border>
    </dxf>
    <dxf>
      <fill>
        <patternFill patternType="none">
          <fgColor indexed="64"/>
          <bgColor auto="1"/>
        </patternFill>
      </fill>
      <alignment horizontal="general" vertical="top" textRotation="0" wrapText="1" indent="0" justifyLastLine="0" shrinkToFit="0" readingOrder="0"/>
    </dxf>
    <dxf>
      <border outline="0">
        <bottom style="thin">
          <color rgb="FF000000"/>
        </bottom>
      </border>
    </dxf>
    <dxf>
      <font>
        <b/>
        <i val="0"/>
        <strike val="0"/>
        <condense val="0"/>
        <extend val="0"/>
        <outline val="0"/>
        <shadow val="0"/>
        <u val="none"/>
        <vertAlign val="baseline"/>
        <sz val="11"/>
        <color theme="1"/>
        <name val="Calibri"/>
        <family val="2"/>
        <scheme val="minor"/>
      </font>
      <fill>
        <patternFill patternType="none">
          <fgColor indexed="64"/>
          <bgColor auto="1"/>
        </patternFill>
      </fill>
      <border diagonalUp="0" diagonalDown="0" outline="0">
        <left style="thin">
          <color indexed="64"/>
        </left>
        <right style="thin">
          <color indexed="64"/>
        </right>
        <top/>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FF0000"/>
        <name val="Calibri"/>
        <family val="2"/>
        <scheme val="minor"/>
      </font>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indexed="65"/>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top style="thin">
          <color rgb="FF000000"/>
        </top>
      </border>
    </dxf>
    <dxf>
      <border outline="0">
        <left style="thin">
          <color rgb="FF000000"/>
        </left>
        <right style="thin">
          <color rgb="FF000000"/>
        </right>
        <top style="thin">
          <color auto="1"/>
        </top>
        <bottom style="thin">
          <color auto="1"/>
        </bottom>
      </border>
    </dxf>
    <dxf>
      <fill>
        <patternFill patternType="none">
          <fgColor indexed="64"/>
          <bgColor auto="1"/>
        </patternFill>
      </fill>
      <alignment horizontal="general" vertical="top" textRotation="0" wrapText="1" indent="0" justifyLastLine="0" shrinkToFit="0" readingOrder="0"/>
    </dxf>
    <dxf>
      <border outline="0">
        <bottom style="thin">
          <color rgb="FF000000"/>
        </bottom>
      </border>
    </dxf>
    <dxf>
      <font>
        <b/>
        <i val="0"/>
        <strike val="0"/>
        <condense val="0"/>
        <extend val="0"/>
        <outline val="0"/>
        <shadow val="0"/>
        <u val="none"/>
        <vertAlign val="baseline"/>
        <sz val="11"/>
        <color theme="1"/>
        <name val="Calibri"/>
        <family val="2"/>
        <scheme val="minor"/>
      </font>
      <fill>
        <patternFill patternType="none">
          <fgColor indexed="64"/>
          <bgColor auto="1"/>
        </patternFill>
      </fill>
      <border diagonalUp="0" diagonalDown="0" outline="0">
        <left style="thin">
          <color indexed="64"/>
        </left>
        <right style="thin">
          <color indexed="64"/>
        </right>
        <top/>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FF0000"/>
        <name val="Calibri"/>
        <family val="2"/>
        <scheme val="minor"/>
      </font>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indexed="65"/>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top style="thin">
          <color rgb="FF000000"/>
        </top>
      </border>
    </dxf>
    <dxf>
      <border outline="0">
        <left style="thin">
          <color rgb="FF000000"/>
        </left>
        <right style="thin">
          <color rgb="FF000000"/>
        </right>
        <top style="thin">
          <color auto="1"/>
        </top>
        <bottom style="thin">
          <color auto="1"/>
        </bottom>
      </border>
    </dxf>
    <dxf>
      <fill>
        <patternFill patternType="none">
          <fgColor indexed="64"/>
          <bgColor auto="1"/>
        </patternFill>
      </fill>
      <alignment horizontal="general" vertical="top" textRotation="0" wrapText="1" indent="0" justifyLastLine="0" shrinkToFit="0" readingOrder="0"/>
    </dxf>
    <dxf>
      <border outline="0">
        <bottom style="thin">
          <color rgb="FF000000"/>
        </bottom>
      </border>
    </dxf>
    <dxf>
      <font>
        <b/>
        <i val="0"/>
        <strike val="0"/>
        <condense val="0"/>
        <extend val="0"/>
        <outline val="0"/>
        <shadow val="0"/>
        <u val="none"/>
        <vertAlign val="baseline"/>
        <sz val="11"/>
        <color theme="1"/>
        <name val="Calibri"/>
        <family val="2"/>
        <scheme val="minor"/>
      </font>
      <fill>
        <patternFill patternType="none">
          <fgColor indexed="64"/>
          <bgColor auto="1"/>
        </patternFill>
      </fill>
      <border diagonalUp="0" diagonalDown="0" outline="0">
        <left style="thin">
          <color indexed="64"/>
        </left>
        <right style="thin">
          <color indexed="64"/>
        </right>
        <top/>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FF0000"/>
        <name val="Calibri"/>
        <family val="2"/>
        <scheme val="minor"/>
      </font>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indexed="65"/>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top style="thin">
          <color rgb="FF000000"/>
        </top>
      </border>
    </dxf>
    <dxf>
      <border outline="0">
        <left style="thin">
          <color rgb="FF000000"/>
        </left>
        <right style="thin">
          <color rgb="FF000000"/>
        </right>
        <top style="thin">
          <color auto="1"/>
        </top>
        <bottom style="thin">
          <color auto="1"/>
        </bottom>
      </border>
    </dxf>
    <dxf>
      <fill>
        <patternFill patternType="none">
          <fgColor indexed="64"/>
          <bgColor auto="1"/>
        </patternFill>
      </fill>
      <alignment horizontal="general" vertical="top" textRotation="0" wrapText="1" indent="0" justifyLastLine="0" shrinkToFit="0" readingOrder="0"/>
    </dxf>
    <dxf>
      <border outline="0">
        <bottom style="thin">
          <color rgb="FF000000"/>
        </bottom>
      </border>
    </dxf>
    <dxf>
      <font>
        <b/>
        <i val="0"/>
        <strike val="0"/>
        <condense val="0"/>
        <extend val="0"/>
        <outline val="0"/>
        <shadow val="0"/>
        <u val="none"/>
        <vertAlign val="baseline"/>
        <sz val="11"/>
        <color theme="1"/>
        <name val="Calibri"/>
        <family val="2"/>
        <scheme val="minor"/>
      </font>
      <fill>
        <patternFill patternType="none">
          <fgColor indexed="64"/>
          <bgColor auto="1"/>
        </patternFill>
      </fill>
      <border diagonalUp="0" diagonalDown="0" outline="0">
        <left style="thin">
          <color indexed="64"/>
        </left>
        <right style="thin">
          <color indexed="64"/>
        </right>
        <top/>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FF0000"/>
        <name val="Calibri"/>
        <family val="2"/>
        <scheme val="minor"/>
      </font>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indexed="65"/>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top style="thin">
          <color rgb="FF000000"/>
        </top>
      </border>
    </dxf>
    <dxf>
      <border outline="0">
        <left style="thin">
          <color rgb="FF000000"/>
        </left>
        <right style="thin">
          <color rgb="FF000000"/>
        </right>
        <top style="thin">
          <color auto="1"/>
        </top>
        <bottom style="thin">
          <color auto="1"/>
        </bottom>
      </border>
    </dxf>
    <dxf>
      <fill>
        <patternFill patternType="none">
          <fgColor indexed="64"/>
          <bgColor auto="1"/>
        </patternFill>
      </fill>
      <alignment horizontal="general" vertical="top" textRotation="0" wrapText="1" indent="0" justifyLastLine="0" shrinkToFit="0" readingOrder="0"/>
    </dxf>
    <dxf>
      <border outline="0">
        <bottom style="thin">
          <color rgb="FF000000"/>
        </bottom>
      </border>
    </dxf>
    <dxf>
      <font>
        <b/>
        <i val="0"/>
        <strike val="0"/>
        <condense val="0"/>
        <extend val="0"/>
        <outline val="0"/>
        <shadow val="0"/>
        <u val="none"/>
        <vertAlign val="baseline"/>
        <sz val="11"/>
        <color theme="1"/>
        <name val="Calibri"/>
        <family val="2"/>
        <scheme val="minor"/>
      </font>
      <fill>
        <patternFill patternType="none">
          <fgColor indexed="64"/>
          <bgColor auto="1"/>
        </patternFill>
      </fill>
      <border diagonalUp="0" diagonalDown="0" outline="0">
        <left style="thin">
          <color indexed="64"/>
        </left>
        <right style="thin">
          <color indexed="64"/>
        </right>
        <top/>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FF0000"/>
        <name val="Calibri"/>
        <family val="2"/>
        <scheme val="minor"/>
      </font>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indexed="65"/>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top style="thin">
          <color rgb="FF000000"/>
        </top>
      </border>
    </dxf>
    <dxf>
      <border outline="0">
        <left style="thin">
          <color rgb="FF000000"/>
        </left>
        <right style="thin">
          <color rgb="FF000000"/>
        </right>
        <top style="thin">
          <color auto="1"/>
        </top>
        <bottom style="thin">
          <color auto="1"/>
        </bottom>
      </border>
    </dxf>
    <dxf>
      <fill>
        <patternFill patternType="none">
          <fgColor indexed="64"/>
          <bgColor auto="1"/>
        </patternFill>
      </fill>
      <alignment horizontal="general" vertical="top" textRotation="0" wrapText="1" indent="0" justifyLastLine="0" shrinkToFit="0" readingOrder="0"/>
    </dxf>
    <dxf>
      <border outline="0">
        <bottom style="thin">
          <color rgb="FF000000"/>
        </bottom>
      </border>
    </dxf>
    <dxf>
      <font>
        <b/>
        <i val="0"/>
        <strike val="0"/>
        <condense val="0"/>
        <extend val="0"/>
        <outline val="0"/>
        <shadow val="0"/>
        <u val="none"/>
        <vertAlign val="baseline"/>
        <sz val="11"/>
        <color theme="1"/>
        <name val="Calibri"/>
        <family val="2"/>
        <scheme val="minor"/>
      </font>
      <fill>
        <patternFill patternType="none">
          <fgColor indexed="64"/>
          <bgColor auto="1"/>
        </patternFill>
      </fill>
      <border diagonalUp="0" diagonalDown="0" outline="0">
        <left style="thin">
          <color indexed="64"/>
        </left>
        <right style="thin">
          <color indexed="64"/>
        </right>
        <top/>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FF0000"/>
        <name val="Calibri"/>
        <family val="2"/>
        <scheme val="minor"/>
      </font>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indexed="65"/>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top style="thin">
          <color rgb="FF000000"/>
        </top>
      </border>
    </dxf>
    <dxf>
      <border outline="0">
        <left style="thin">
          <color rgb="FF000000"/>
        </left>
        <right style="thin">
          <color rgb="FF000000"/>
        </right>
        <top style="thin">
          <color auto="1"/>
        </top>
        <bottom style="thin">
          <color auto="1"/>
        </bottom>
      </border>
    </dxf>
    <dxf>
      <fill>
        <patternFill patternType="none">
          <fgColor indexed="64"/>
          <bgColor auto="1"/>
        </patternFill>
      </fill>
      <alignment horizontal="general" vertical="top" textRotation="0" wrapText="1" indent="0" justifyLastLine="0" shrinkToFit="0" readingOrder="0"/>
    </dxf>
    <dxf>
      <border outline="0">
        <bottom style="thin">
          <color rgb="FF000000"/>
        </bottom>
      </border>
    </dxf>
    <dxf>
      <font>
        <b/>
        <i val="0"/>
        <strike val="0"/>
        <condense val="0"/>
        <extend val="0"/>
        <outline val="0"/>
        <shadow val="0"/>
        <u val="none"/>
        <vertAlign val="baseline"/>
        <sz val="11"/>
        <color theme="1"/>
        <name val="Calibri"/>
        <family val="2"/>
        <scheme val="minor"/>
      </font>
      <fill>
        <patternFill patternType="none">
          <fgColor indexed="64"/>
          <bgColor auto="1"/>
        </patternFill>
      </fill>
      <border diagonalUp="0" diagonalDown="0" outline="0">
        <left style="thin">
          <color indexed="64"/>
        </left>
        <right style="thin">
          <color indexed="64"/>
        </right>
        <top/>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FF0000"/>
        <name val="Calibri"/>
        <family val="2"/>
        <scheme val="minor"/>
      </font>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indexed="65"/>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top style="thin">
          <color rgb="FF000000"/>
        </top>
      </border>
    </dxf>
    <dxf>
      <border outline="0">
        <left style="thin">
          <color rgb="FF000000"/>
        </left>
        <right style="thin">
          <color rgb="FF000000"/>
        </right>
        <top style="thin">
          <color auto="1"/>
        </top>
        <bottom style="thin">
          <color auto="1"/>
        </bottom>
      </border>
    </dxf>
    <dxf>
      <fill>
        <patternFill patternType="none">
          <fgColor indexed="64"/>
          <bgColor auto="1"/>
        </patternFill>
      </fill>
      <alignment horizontal="general" vertical="top" textRotation="0" wrapText="1" indent="0" justifyLastLine="0" shrinkToFit="0" readingOrder="0"/>
    </dxf>
    <dxf>
      <border outline="0">
        <bottom style="thin">
          <color rgb="FF000000"/>
        </bottom>
      </border>
    </dxf>
    <dxf>
      <font>
        <b/>
        <i val="0"/>
        <strike val="0"/>
        <condense val="0"/>
        <extend val="0"/>
        <outline val="0"/>
        <shadow val="0"/>
        <u val="none"/>
        <vertAlign val="baseline"/>
        <sz val="11"/>
        <color theme="1"/>
        <name val="Calibri"/>
        <family val="2"/>
        <scheme val="minor"/>
      </font>
      <fill>
        <patternFill patternType="none">
          <fgColor indexed="64"/>
          <bgColor auto="1"/>
        </patternFill>
      </fill>
      <border diagonalUp="0" diagonalDown="0" outline="0">
        <left style="thin">
          <color indexed="64"/>
        </left>
        <right style="thin">
          <color indexed="64"/>
        </right>
        <top/>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FF0000"/>
        <name val="Calibri"/>
        <family val="2"/>
        <scheme val="minor"/>
      </font>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indexed="65"/>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top style="thin">
          <color rgb="FF000000"/>
        </top>
      </border>
    </dxf>
    <dxf>
      <border outline="0">
        <left style="thin">
          <color rgb="FF000000"/>
        </left>
        <right style="thin">
          <color rgb="FF000000"/>
        </right>
        <top style="thin">
          <color auto="1"/>
        </top>
        <bottom style="thin">
          <color auto="1"/>
        </bottom>
      </border>
    </dxf>
    <dxf>
      <fill>
        <patternFill patternType="none">
          <fgColor indexed="64"/>
          <bgColor auto="1"/>
        </patternFill>
      </fill>
      <alignment horizontal="general" vertical="top" textRotation="0" wrapText="1" indent="0" justifyLastLine="0" shrinkToFit="0" readingOrder="0"/>
    </dxf>
    <dxf>
      <border outline="0">
        <bottom style="thin">
          <color rgb="FF000000"/>
        </bottom>
      </border>
    </dxf>
    <dxf>
      <font>
        <b/>
        <i val="0"/>
        <strike val="0"/>
        <condense val="0"/>
        <extend val="0"/>
        <outline val="0"/>
        <shadow val="0"/>
        <u val="none"/>
        <vertAlign val="baseline"/>
        <sz val="11"/>
        <color theme="1"/>
        <name val="Calibri"/>
        <family val="2"/>
        <scheme val="minor"/>
      </font>
      <fill>
        <patternFill patternType="none">
          <fgColor indexed="64"/>
          <bgColor auto="1"/>
        </patternFill>
      </fill>
      <border diagonalUp="0" diagonalDown="0" outline="0">
        <left style="thin">
          <color indexed="64"/>
        </left>
        <right style="thin">
          <color indexed="64"/>
        </right>
        <top/>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FF0000"/>
        <name val="Calibri"/>
        <family val="2"/>
        <scheme val="minor"/>
      </font>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indexed="65"/>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top style="thin">
          <color rgb="FF000000"/>
        </top>
      </border>
    </dxf>
    <dxf>
      <border outline="0">
        <left style="thin">
          <color rgb="FF000000"/>
        </left>
        <right style="thin">
          <color rgb="FF000000"/>
        </right>
        <top style="thin">
          <color auto="1"/>
        </top>
        <bottom style="thin">
          <color auto="1"/>
        </bottom>
      </border>
    </dxf>
    <dxf>
      <fill>
        <patternFill patternType="none">
          <fgColor indexed="64"/>
          <bgColor auto="1"/>
        </patternFill>
      </fill>
      <alignment horizontal="general" vertical="top" textRotation="0" wrapText="1" indent="0" justifyLastLine="0" shrinkToFit="0" readingOrder="0"/>
    </dxf>
    <dxf>
      <border outline="0">
        <bottom style="thin">
          <color rgb="FF000000"/>
        </bottom>
      </border>
    </dxf>
    <dxf>
      <font>
        <b/>
        <i val="0"/>
        <strike val="0"/>
        <condense val="0"/>
        <extend val="0"/>
        <outline val="0"/>
        <shadow val="0"/>
        <u val="none"/>
        <vertAlign val="baseline"/>
        <sz val="11"/>
        <color theme="1"/>
        <name val="Calibri"/>
        <family val="2"/>
        <scheme val="minor"/>
      </font>
      <fill>
        <patternFill patternType="none">
          <fgColor indexed="64"/>
          <bgColor auto="1"/>
        </patternFill>
      </fill>
      <border diagonalUp="0" diagonalDown="0" outline="0">
        <left style="thin">
          <color indexed="64"/>
        </left>
        <right style="thin">
          <color indexed="64"/>
        </right>
        <top/>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FF0000"/>
        <name val="Calibri"/>
        <family val="2"/>
        <scheme val="minor"/>
      </font>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indexed="65"/>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top style="thin">
          <color rgb="FF000000"/>
        </top>
      </border>
    </dxf>
    <dxf>
      <border outline="0">
        <left style="thin">
          <color rgb="FF000000"/>
        </left>
        <right style="thin">
          <color rgb="FF000000"/>
        </right>
        <top style="thin">
          <color auto="1"/>
        </top>
        <bottom style="thin">
          <color auto="1"/>
        </bottom>
      </border>
    </dxf>
    <dxf>
      <fill>
        <patternFill patternType="none">
          <fgColor indexed="64"/>
          <bgColor auto="1"/>
        </patternFill>
      </fill>
      <alignment horizontal="general" vertical="top" textRotation="0" wrapText="1" indent="0" justifyLastLine="0" shrinkToFit="0" readingOrder="0"/>
    </dxf>
    <dxf>
      <border outline="0">
        <bottom style="thin">
          <color rgb="FF000000"/>
        </bottom>
      </border>
    </dxf>
    <dxf>
      <font>
        <b/>
        <i val="0"/>
        <strike val="0"/>
        <condense val="0"/>
        <extend val="0"/>
        <outline val="0"/>
        <shadow val="0"/>
        <u val="none"/>
        <vertAlign val="baseline"/>
        <sz val="11"/>
        <color theme="1"/>
        <name val="Calibri"/>
        <family val="2"/>
        <scheme val="minor"/>
      </font>
      <fill>
        <patternFill patternType="none">
          <fgColor indexed="64"/>
          <bgColor auto="1"/>
        </patternFill>
      </fill>
      <border diagonalUp="0" diagonalDown="0" outline="0">
        <left style="thin">
          <color indexed="64"/>
        </left>
        <right style="thin">
          <color indexed="64"/>
        </right>
        <top/>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FF0000"/>
        <name val="Calibri"/>
        <family val="2"/>
        <scheme val="minor"/>
      </font>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indexed="65"/>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top style="thin">
          <color rgb="FF000000"/>
        </top>
      </border>
    </dxf>
    <dxf>
      <border outline="0">
        <left style="thin">
          <color rgb="FF000000"/>
        </left>
        <right style="thin">
          <color rgb="FF000000"/>
        </right>
        <top style="thin">
          <color auto="1"/>
        </top>
        <bottom style="thin">
          <color auto="1"/>
        </bottom>
      </border>
    </dxf>
    <dxf>
      <fill>
        <patternFill patternType="none">
          <fgColor indexed="64"/>
          <bgColor auto="1"/>
        </patternFill>
      </fill>
      <alignment horizontal="general" vertical="top" textRotation="0" wrapText="1" indent="0" justifyLastLine="0" shrinkToFit="0" readingOrder="0"/>
    </dxf>
    <dxf>
      <border outline="0">
        <bottom style="thin">
          <color rgb="FF000000"/>
        </bottom>
      </border>
    </dxf>
    <dxf>
      <font>
        <b/>
        <i val="0"/>
        <strike val="0"/>
        <condense val="0"/>
        <extend val="0"/>
        <outline val="0"/>
        <shadow val="0"/>
        <u val="none"/>
        <vertAlign val="baseline"/>
        <sz val="11"/>
        <color theme="1"/>
        <name val="Calibri"/>
        <family val="2"/>
        <scheme val="minor"/>
      </font>
      <fill>
        <patternFill patternType="none">
          <fgColor indexed="64"/>
          <bgColor auto="1"/>
        </patternFill>
      </fill>
      <border diagonalUp="0" diagonalDown="0" outline="0">
        <left style="thin">
          <color indexed="64"/>
        </left>
        <right style="thin">
          <color indexed="64"/>
        </right>
        <top/>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FF0000"/>
        <name val="Calibri"/>
        <family val="2"/>
        <scheme val="minor"/>
      </font>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indexed="65"/>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top style="thin">
          <color rgb="FF000000"/>
        </top>
      </border>
    </dxf>
    <dxf>
      <border outline="0">
        <left style="thin">
          <color rgb="FF000000"/>
        </left>
        <right style="thin">
          <color rgb="FF000000"/>
        </right>
        <top style="thin">
          <color auto="1"/>
        </top>
        <bottom style="thin">
          <color auto="1"/>
        </bottom>
      </border>
    </dxf>
    <dxf>
      <fill>
        <patternFill patternType="none">
          <fgColor indexed="64"/>
          <bgColor auto="1"/>
        </patternFill>
      </fill>
      <alignment horizontal="general" vertical="top" textRotation="0" wrapText="1" indent="0" justifyLastLine="0" shrinkToFit="0" readingOrder="0"/>
    </dxf>
    <dxf>
      <border outline="0">
        <bottom style="thin">
          <color rgb="FF000000"/>
        </bottom>
      </border>
    </dxf>
    <dxf>
      <font>
        <b/>
        <i val="0"/>
        <strike val="0"/>
        <condense val="0"/>
        <extend val="0"/>
        <outline val="0"/>
        <shadow val="0"/>
        <u val="none"/>
        <vertAlign val="baseline"/>
        <sz val="11"/>
        <color theme="1"/>
        <name val="Calibri"/>
        <family val="2"/>
        <scheme val="minor"/>
      </font>
      <fill>
        <patternFill patternType="none">
          <fgColor indexed="64"/>
          <bgColor auto="1"/>
        </patternFill>
      </fill>
      <border diagonalUp="0" diagonalDown="0" outline="0">
        <left style="thin">
          <color indexed="64"/>
        </left>
        <right style="thin">
          <color indexed="64"/>
        </right>
        <top/>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FF0000"/>
        <name val="Calibri"/>
        <family val="2"/>
        <scheme val="minor"/>
      </font>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indexed="65"/>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top style="thin">
          <color rgb="FF000000"/>
        </top>
      </border>
    </dxf>
    <dxf>
      <border outline="0">
        <left style="thin">
          <color rgb="FF000000"/>
        </left>
        <right style="thin">
          <color rgb="FF000000"/>
        </right>
        <top style="thin">
          <color auto="1"/>
        </top>
        <bottom style="thin">
          <color auto="1"/>
        </bottom>
      </border>
    </dxf>
    <dxf>
      <fill>
        <patternFill patternType="none">
          <fgColor indexed="64"/>
          <bgColor auto="1"/>
        </patternFill>
      </fill>
      <alignment horizontal="general" vertical="top" textRotation="0" wrapText="1" indent="0" justifyLastLine="0" shrinkToFit="0" readingOrder="0"/>
    </dxf>
    <dxf>
      <border outline="0">
        <bottom style="thin">
          <color rgb="FF000000"/>
        </bottom>
      </border>
    </dxf>
    <dxf>
      <font>
        <b/>
        <i val="0"/>
        <strike val="0"/>
        <condense val="0"/>
        <extend val="0"/>
        <outline val="0"/>
        <shadow val="0"/>
        <u val="none"/>
        <vertAlign val="baseline"/>
        <sz val="11"/>
        <color theme="1"/>
        <name val="Calibri"/>
        <family val="2"/>
        <scheme val="minor"/>
      </font>
      <fill>
        <patternFill patternType="none">
          <fgColor indexed="64"/>
          <bgColor auto="1"/>
        </patternFill>
      </fill>
      <border diagonalUp="0" diagonalDown="0" outline="0">
        <left style="thin">
          <color indexed="64"/>
        </left>
        <right style="thin">
          <color indexed="64"/>
        </right>
        <top/>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FF0000"/>
        <name val="Calibri"/>
        <family val="2"/>
        <scheme val="minor"/>
      </font>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indexed="65"/>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top style="thin">
          <color rgb="FF000000"/>
        </top>
      </border>
    </dxf>
    <dxf>
      <border outline="0">
        <left style="thin">
          <color rgb="FF000000"/>
        </left>
        <right style="thin">
          <color rgb="FF000000"/>
        </right>
        <top style="thin">
          <color auto="1"/>
        </top>
        <bottom style="thin">
          <color auto="1"/>
        </bottom>
      </border>
    </dxf>
    <dxf>
      <fill>
        <patternFill patternType="none">
          <fgColor indexed="64"/>
          <bgColor auto="1"/>
        </patternFill>
      </fill>
      <alignment horizontal="general" vertical="top" textRotation="0" wrapText="1" indent="0" justifyLastLine="0" shrinkToFit="0" readingOrder="0"/>
    </dxf>
    <dxf>
      <border outline="0">
        <bottom style="thin">
          <color rgb="FF000000"/>
        </bottom>
      </border>
    </dxf>
    <dxf>
      <font>
        <b/>
        <i val="0"/>
        <strike val="0"/>
        <condense val="0"/>
        <extend val="0"/>
        <outline val="0"/>
        <shadow val="0"/>
        <u val="none"/>
        <vertAlign val="baseline"/>
        <sz val="11"/>
        <color theme="1"/>
        <name val="Calibri"/>
        <family val="2"/>
        <scheme val="minor"/>
      </font>
      <fill>
        <patternFill patternType="none">
          <fgColor indexed="64"/>
          <bgColor auto="1"/>
        </patternFill>
      </fill>
      <border diagonalUp="0" diagonalDown="0" outline="0">
        <left style="thin">
          <color indexed="64"/>
        </left>
        <right style="thin">
          <color indexed="64"/>
        </right>
        <top/>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FF0000"/>
        <name val="Calibri"/>
        <family val="2"/>
        <scheme val="minor"/>
      </font>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indexed="65"/>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top style="thin">
          <color rgb="FF000000"/>
        </top>
      </border>
    </dxf>
    <dxf>
      <border outline="0">
        <left style="thin">
          <color rgb="FF000000"/>
        </left>
        <right style="thin">
          <color rgb="FF000000"/>
        </right>
        <top style="thin">
          <color auto="1"/>
        </top>
        <bottom style="thin">
          <color auto="1"/>
        </bottom>
      </border>
    </dxf>
    <dxf>
      <fill>
        <patternFill patternType="none">
          <fgColor indexed="64"/>
          <bgColor auto="1"/>
        </patternFill>
      </fill>
      <alignment horizontal="general" vertical="top" textRotation="0" wrapText="1" indent="0" justifyLastLine="0" shrinkToFit="0" readingOrder="0"/>
    </dxf>
    <dxf>
      <border outline="0">
        <bottom style="thin">
          <color rgb="FF000000"/>
        </bottom>
      </border>
    </dxf>
    <dxf>
      <font>
        <b/>
        <i val="0"/>
        <strike val="0"/>
        <condense val="0"/>
        <extend val="0"/>
        <outline val="0"/>
        <shadow val="0"/>
        <u val="none"/>
        <vertAlign val="baseline"/>
        <sz val="11"/>
        <color theme="1"/>
        <name val="Calibri"/>
        <family val="2"/>
        <scheme val="minor"/>
      </font>
      <fill>
        <patternFill patternType="none">
          <fgColor indexed="64"/>
          <bgColor auto="1"/>
        </patternFill>
      </fill>
      <border diagonalUp="0" diagonalDown="0" outline="0">
        <left style="thin">
          <color indexed="64"/>
        </left>
        <right style="thin">
          <color indexed="64"/>
        </right>
        <top/>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FF0000"/>
        <name val="Calibri"/>
        <family val="2"/>
        <scheme val="minor"/>
      </font>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indexed="65"/>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top style="thin">
          <color rgb="FF000000"/>
        </top>
      </border>
    </dxf>
    <dxf>
      <border outline="0">
        <left style="thin">
          <color rgb="FF000000"/>
        </left>
        <right style="thin">
          <color rgb="FF000000"/>
        </right>
        <top style="thin">
          <color auto="1"/>
        </top>
        <bottom style="thin">
          <color auto="1"/>
        </bottom>
      </border>
    </dxf>
    <dxf>
      <fill>
        <patternFill patternType="none">
          <fgColor indexed="64"/>
          <bgColor auto="1"/>
        </patternFill>
      </fill>
      <alignment horizontal="general" vertical="top" textRotation="0" wrapText="1" indent="0" justifyLastLine="0" shrinkToFit="0" readingOrder="0"/>
    </dxf>
    <dxf>
      <border outline="0">
        <bottom style="thin">
          <color rgb="FF000000"/>
        </bottom>
      </border>
    </dxf>
    <dxf>
      <font>
        <b/>
        <i val="0"/>
        <strike val="0"/>
        <condense val="0"/>
        <extend val="0"/>
        <outline val="0"/>
        <shadow val="0"/>
        <u val="none"/>
        <vertAlign val="baseline"/>
        <sz val="11"/>
        <color theme="1"/>
        <name val="Calibri"/>
        <family val="2"/>
        <scheme val="minor"/>
      </font>
      <fill>
        <patternFill patternType="none">
          <fgColor indexed="64"/>
          <bgColor auto="1"/>
        </patternFill>
      </fill>
      <border diagonalUp="0" diagonalDown="0" outline="0">
        <left style="thin">
          <color indexed="64"/>
        </left>
        <right style="thin">
          <color indexed="64"/>
        </right>
        <top/>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FF0000"/>
        <name val="Calibri"/>
        <family val="2"/>
        <scheme val="minor"/>
      </font>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indexed="65"/>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top style="thin">
          <color rgb="FF000000"/>
        </top>
      </border>
    </dxf>
    <dxf>
      <border outline="0">
        <left style="thin">
          <color rgb="FF000000"/>
        </left>
        <right style="thin">
          <color rgb="FF000000"/>
        </right>
        <top style="thin">
          <color auto="1"/>
        </top>
        <bottom style="thin">
          <color auto="1"/>
        </bottom>
      </border>
    </dxf>
    <dxf>
      <fill>
        <patternFill patternType="none">
          <fgColor indexed="64"/>
          <bgColor auto="1"/>
        </patternFill>
      </fill>
      <alignment horizontal="general" vertical="top" textRotation="0" wrapText="1" indent="0" justifyLastLine="0" shrinkToFit="0" readingOrder="0"/>
    </dxf>
    <dxf>
      <border outline="0">
        <bottom style="thin">
          <color rgb="FF000000"/>
        </bottom>
      </border>
    </dxf>
    <dxf>
      <font>
        <b/>
        <i val="0"/>
        <strike val="0"/>
        <condense val="0"/>
        <extend val="0"/>
        <outline val="0"/>
        <shadow val="0"/>
        <u val="none"/>
        <vertAlign val="baseline"/>
        <sz val="11"/>
        <color theme="1"/>
        <name val="Calibri"/>
        <family val="2"/>
        <scheme val="minor"/>
      </font>
      <fill>
        <patternFill patternType="none">
          <fgColor indexed="64"/>
          <bgColor auto="1"/>
        </patternFill>
      </fill>
      <border diagonalUp="0" diagonalDown="0" outline="0">
        <left style="thin">
          <color indexed="64"/>
        </left>
        <right style="thin">
          <color indexed="64"/>
        </right>
        <top/>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FF0000"/>
        <name val="Calibri"/>
        <family val="2"/>
        <scheme val="minor"/>
      </font>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indexed="65"/>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top style="thin">
          <color rgb="FF000000"/>
        </top>
      </border>
    </dxf>
    <dxf>
      <border outline="0">
        <left style="thin">
          <color rgb="FF000000"/>
        </left>
        <right style="thin">
          <color rgb="FF000000"/>
        </right>
        <top style="thin">
          <color auto="1"/>
        </top>
        <bottom style="thin">
          <color auto="1"/>
        </bottom>
      </border>
    </dxf>
    <dxf>
      <fill>
        <patternFill patternType="none">
          <fgColor indexed="64"/>
          <bgColor auto="1"/>
        </patternFill>
      </fill>
      <alignment horizontal="general" vertical="top" textRotation="0" wrapText="1" indent="0" justifyLastLine="0" shrinkToFit="0" readingOrder="0"/>
    </dxf>
    <dxf>
      <border outline="0">
        <bottom style="thin">
          <color rgb="FF000000"/>
        </bottom>
      </border>
    </dxf>
    <dxf>
      <font>
        <b/>
        <i val="0"/>
        <strike val="0"/>
        <condense val="0"/>
        <extend val="0"/>
        <outline val="0"/>
        <shadow val="0"/>
        <u val="none"/>
        <vertAlign val="baseline"/>
        <sz val="11"/>
        <color theme="1"/>
        <name val="Calibri"/>
        <family val="2"/>
        <scheme val="minor"/>
      </font>
      <fill>
        <patternFill patternType="none">
          <fgColor indexed="64"/>
          <bgColor auto="1"/>
        </patternFill>
      </fill>
      <border diagonalUp="0" diagonalDown="0" outline="0">
        <left style="thin">
          <color indexed="64"/>
        </left>
        <right style="thin">
          <color indexed="64"/>
        </right>
        <top/>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FF0000"/>
        <name val="Calibri"/>
        <family val="2"/>
        <scheme val="minor"/>
      </font>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indexed="65"/>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top style="thin">
          <color rgb="FF000000"/>
        </top>
      </border>
    </dxf>
    <dxf>
      <border outline="0">
        <left style="thin">
          <color rgb="FF000000"/>
        </left>
        <right style="thin">
          <color rgb="FF000000"/>
        </right>
        <top style="thin">
          <color auto="1"/>
        </top>
        <bottom style="thin">
          <color auto="1"/>
        </bottom>
      </border>
    </dxf>
    <dxf>
      <fill>
        <patternFill patternType="none">
          <fgColor indexed="64"/>
          <bgColor auto="1"/>
        </patternFill>
      </fill>
      <alignment horizontal="general" vertical="top" textRotation="0" wrapText="1" indent="0" justifyLastLine="0" shrinkToFit="0" readingOrder="0"/>
    </dxf>
    <dxf>
      <border outline="0">
        <bottom style="thin">
          <color rgb="FF000000"/>
        </bottom>
      </border>
    </dxf>
    <dxf>
      <font>
        <b/>
        <i val="0"/>
        <strike val="0"/>
        <condense val="0"/>
        <extend val="0"/>
        <outline val="0"/>
        <shadow val="0"/>
        <u val="none"/>
        <vertAlign val="baseline"/>
        <sz val="11"/>
        <color theme="1"/>
        <name val="Calibri"/>
        <family val="2"/>
        <scheme val="minor"/>
      </font>
      <fill>
        <patternFill patternType="none">
          <fgColor indexed="64"/>
          <bgColor auto="1"/>
        </patternFill>
      </fill>
      <border diagonalUp="0" diagonalDown="0" outline="0">
        <left style="thin">
          <color indexed="64"/>
        </left>
        <right style="thin">
          <color indexed="64"/>
        </right>
        <top/>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FF0000"/>
        <name val="Calibri"/>
        <family val="2"/>
        <scheme val="minor"/>
      </font>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indexed="65"/>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top style="thin">
          <color rgb="FF000000"/>
        </top>
      </border>
    </dxf>
    <dxf>
      <border outline="0">
        <left style="thin">
          <color rgb="FF000000"/>
        </left>
        <right style="thin">
          <color rgb="FF000000"/>
        </right>
        <top style="thin">
          <color auto="1"/>
        </top>
        <bottom style="thin">
          <color auto="1"/>
        </bottom>
      </border>
    </dxf>
    <dxf>
      <fill>
        <patternFill patternType="none">
          <fgColor indexed="64"/>
          <bgColor auto="1"/>
        </patternFill>
      </fill>
      <alignment horizontal="general" vertical="top" textRotation="0" wrapText="1" indent="0" justifyLastLine="0" shrinkToFit="0" readingOrder="0"/>
    </dxf>
    <dxf>
      <border outline="0">
        <bottom style="thin">
          <color rgb="FF000000"/>
        </bottom>
      </border>
    </dxf>
    <dxf>
      <font>
        <b/>
        <i val="0"/>
        <strike val="0"/>
        <condense val="0"/>
        <extend val="0"/>
        <outline val="0"/>
        <shadow val="0"/>
        <u val="none"/>
        <vertAlign val="baseline"/>
        <sz val="11"/>
        <color theme="1"/>
        <name val="Calibri"/>
        <family val="2"/>
        <scheme val="minor"/>
      </font>
      <fill>
        <patternFill patternType="none">
          <fgColor indexed="64"/>
          <bgColor auto="1"/>
        </patternFill>
      </fill>
      <border diagonalUp="0" diagonalDown="0" outline="0">
        <left style="thin">
          <color indexed="64"/>
        </left>
        <right style="thin">
          <color indexed="64"/>
        </right>
        <top/>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FF0000"/>
        <name val="Calibri"/>
        <family val="2"/>
        <scheme val="minor"/>
      </font>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indexed="65"/>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top style="thin">
          <color rgb="FF000000"/>
        </top>
      </border>
    </dxf>
    <dxf>
      <border outline="0">
        <left style="thin">
          <color rgb="FF000000"/>
        </left>
        <right style="thin">
          <color rgb="FF000000"/>
        </right>
        <top style="thin">
          <color auto="1"/>
        </top>
        <bottom style="thin">
          <color auto="1"/>
        </bottom>
      </border>
    </dxf>
    <dxf>
      <fill>
        <patternFill patternType="none">
          <fgColor indexed="64"/>
          <bgColor auto="1"/>
        </patternFill>
      </fill>
      <alignment horizontal="general" vertical="top" textRotation="0" wrapText="1" indent="0" justifyLastLine="0" shrinkToFit="0" readingOrder="0"/>
    </dxf>
    <dxf>
      <border outline="0">
        <bottom style="thin">
          <color rgb="FF000000"/>
        </bottom>
      </border>
    </dxf>
    <dxf>
      <font>
        <b/>
        <i val="0"/>
        <strike val="0"/>
        <condense val="0"/>
        <extend val="0"/>
        <outline val="0"/>
        <shadow val="0"/>
        <u val="none"/>
        <vertAlign val="baseline"/>
        <sz val="11"/>
        <color theme="1"/>
        <name val="Calibri"/>
        <family val="2"/>
        <scheme val="minor"/>
      </font>
      <fill>
        <patternFill patternType="none">
          <fgColor indexed="64"/>
          <bgColor auto="1"/>
        </patternFill>
      </fill>
      <border diagonalUp="0" diagonalDown="0" outline="0">
        <left style="thin">
          <color indexed="64"/>
        </left>
        <right style="thin">
          <color indexed="64"/>
        </right>
        <top/>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FF0000"/>
        <name val="Calibri"/>
        <family val="2"/>
        <scheme val="minor"/>
      </font>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indexed="65"/>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top style="thin">
          <color rgb="FF000000"/>
        </top>
      </border>
    </dxf>
    <dxf>
      <border outline="0">
        <left style="thin">
          <color rgb="FF000000"/>
        </left>
        <right style="thin">
          <color rgb="FF000000"/>
        </right>
        <top style="thin">
          <color auto="1"/>
        </top>
        <bottom style="thin">
          <color auto="1"/>
        </bottom>
      </border>
    </dxf>
    <dxf>
      <fill>
        <patternFill patternType="none">
          <fgColor indexed="64"/>
          <bgColor auto="1"/>
        </patternFill>
      </fill>
      <alignment horizontal="general" vertical="top" textRotation="0" wrapText="1" indent="0" justifyLastLine="0" shrinkToFit="0" readingOrder="0"/>
    </dxf>
    <dxf>
      <border outline="0">
        <bottom style="thin">
          <color rgb="FF000000"/>
        </bottom>
      </border>
    </dxf>
    <dxf>
      <font>
        <b/>
        <i val="0"/>
        <strike val="0"/>
        <condense val="0"/>
        <extend val="0"/>
        <outline val="0"/>
        <shadow val="0"/>
        <u val="none"/>
        <vertAlign val="baseline"/>
        <sz val="11"/>
        <color theme="1"/>
        <name val="Calibri"/>
        <family val="2"/>
        <scheme val="minor"/>
      </font>
      <fill>
        <patternFill patternType="none">
          <fgColor indexed="64"/>
          <bgColor auto="1"/>
        </patternFill>
      </fill>
      <border diagonalUp="0" diagonalDown="0" outline="0">
        <left style="thin">
          <color indexed="64"/>
        </left>
        <right style="thin">
          <color indexed="64"/>
        </right>
        <top/>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FF0000"/>
        <name val="Calibri"/>
        <family val="2"/>
        <scheme val="minor"/>
      </font>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indexed="65"/>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top style="thin">
          <color rgb="FF000000"/>
        </top>
      </border>
    </dxf>
    <dxf>
      <border outline="0">
        <left style="thin">
          <color rgb="FF000000"/>
        </left>
        <right style="thin">
          <color rgb="FF000000"/>
        </right>
        <top style="thin">
          <color auto="1"/>
        </top>
        <bottom style="thin">
          <color auto="1"/>
        </bottom>
      </border>
    </dxf>
    <dxf>
      <fill>
        <patternFill patternType="none">
          <fgColor indexed="64"/>
          <bgColor auto="1"/>
        </patternFill>
      </fill>
      <alignment horizontal="general" vertical="top" textRotation="0" wrapText="1" indent="0" justifyLastLine="0" shrinkToFit="0" readingOrder="0"/>
    </dxf>
    <dxf>
      <border outline="0">
        <bottom style="thin">
          <color rgb="FF000000"/>
        </bottom>
      </border>
    </dxf>
    <dxf>
      <font>
        <b/>
        <i val="0"/>
        <strike val="0"/>
        <condense val="0"/>
        <extend val="0"/>
        <outline val="0"/>
        <shadow val="0"/>
        <u val="none"/>
        <vertAlign val="baseline"/>
        <sz val="11"/>
        <color theme="1"/>
        <name val="Calibri"/>
        <family val="2"/>
        <scheme val="minor"/>
      </font>
      <fill>
        <patternFill patternType="none">
          <fgColor indexed="64"/>
          <bgColor auto="1"/>
        </patternFill>
      </fill>
      <border diagonalUp="0" diagonalDown="0" outline="0">
        <left style="thin">
          <color indexed="64"/>
        </left>
        <right style="thin">
          <color indexed="64"/>
        </right>
        <top/>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FF0000"/>
        <name val="Calibri"/>
        <family val="2"/>
        <scheme val="minor"/>
      </font>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indexed="65"/>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top style="thin">
          <color rgb="FF000000"/>
        </top>
      </border>
    </dxf>
    <dxf>
      <border outline="0">
        <left style="thin">
          <color rgb="FF000000"/>
        </left>
        <right style="thin">
          <color rgb="FF000000"/>
        </right>
        <top style="thin">
          <color auto="1"/>
        </top>
        <bottom style="thin">
          <color auto="1"/>
        </bottom>
      </border>
    </dxf>
    <dxf>
      <fill>
        <patternFill patternType="none">
          <fgColor indexed="64"/>
          <bgColor auto="1"/>
        </patternFill>
      </fill>
      <alignment horizontal="general" vertical="top" textRotation="0" wrapText="1" indent="0" justifyLastLine="0" shrinkToFit="0" readingOrder="0"/>
    </dxf>
    <dxf>
      <border outline="0">
        <bottom style="thin">
          <color rgb="FF000000"/>
        </bottom>
      </border>
    </dxf>
    <dxf>
      <font>
        <b/>
        <i val="0"/>
        <strike val="0"/>
        <condense val="0"/>
        <extend val="0"/>
        <outline val="0"/>
        <shadow val="0"/>
        <u val="none"/>
        <vertAlign val="baseline"/>
        <sz val="11"/>
        <color theme="1"/>
        <name val="Calibri"/>
        <family val="2"/>
        <scheme val="minor"/>
      </font>
      <fill>
        <patternFill patternType="none">
          <fgColor indexed="64"/>
          <bgColor auto="1"/>
        </patternFill>
      </fill>
      <border diagonalUp="0" diagonalDown="0" outline="0">
        <left style="thin">
          <color indexed="64"/>
        </left>
        <right style="thin">
          <color indexed="64"/>
        </right>
        <top/>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FF0000"/>
        <name val="Calibri"/>
        <family val="2"/>
        <scheme val="minor"/>
      </font>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indexed="65"/>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top style="thin">
          <color rgb="FF000000"/>
        </top>
      </border>
    </dxf>
    <dxf>
      <border outline="0">
        <left style="thin">
          <color rgb="FF000000"/>
        </left>
        <right style="thin">
          <color rgb="FF000000"/>
        </right>
        <top style="thin">
          <color auto="1"/>
        </top>
        <bottom style="thin">
          <color auto="1"/>
        </bottom>
      </border>
    </dxf>
    <dxf>
      <fill>
        <patternFill patternType="none">
          <fgColor indexed="64"/>
          <bgColor auto="1"/>
        </patternFill>
      </fill>
      <alignment horizontal="general" vertical="top" textRotation="0" wrapText="1" indent="0" justifyLastLine="0" shrinkToFit="0" readingOrder="0"/>
    </dxf>
    <dxf>
      <border outline="0">
        <bottom style="thin">
          <color rgb="FF000000"/>
        </bottom>
      </border>
    </dxf>
    <dxf>
      <font>
        <b/>
        <i val="0"/>
        <strike val="0"/>
        <condense val="0"/>
        <extend val="0"/>
        <outline val="0"/>
        <shadow val="0"/>
        <u val="none"/>
        <vertAlign val="baseline"/>
        <sz val="11"/>
        <color theme="1"/>
        <name val="Calibri"/>
        <family val="2"/>
        <scheme val="minor"/>
      </font>
      <fill>
        <patternFill patternType="none">
          <fgColor indexed="64"/>
          <bgColor auto="1"/>
        </patternFill>
      </fill>
      <border diagonalUp="0" diagonalDown="0" outline="0">
        <left style="thin">
          <color indexed="64"/>
        </left>
        <right style="thin">
          <color indexed="64"/>
        </right>
        <top/>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numFmt numFmtId="0" formatCode="Genera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FF0000"/>
        <name val="Calibri"/>
        <family val="2"/>
        <scheme val="minor"/>
      </font>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indexed="65"/>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right style="thin">
          <color indexed="64"/>
        </right>
        <top style="thin">
          <color indexed="64"/>
        </top>
        <bottom/>
      </border>
    </dxf>
    <dxf>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top style="thin">
          <color rgb="FF000000"/>
        </top>
      </border>
    </dxf>
    <dxf>
      <border outline="0">
        <left style="thin">
          <color rgb="FF000000"/>
        </left>
        <right style="thin">
          <color rgb="FF000000"/>
        </right>
        <top style="thin">
          <color auto="1"/>
        </top>
        <bottom style="thin">
          <color auto="1"/>
        </bottom>
      </border>
    </dxf>
    <dxf>
      <border outline="0">
        <bottom style="thin">
          <color rgb="FF000000"/>
        </bottom>
      </border>
    </dxf>
    <dxf>
      <font>
        <b/>
        <i val="0"/>
        <strike val="0"/>
        <condense val="0"/>
        <extend val="0"/>
        <outline val="0"/>
        <shadow val="0"/>
        <u val="none"/>
        <vertAlign val="baseline"/>
        <sz val="11"/>
        <color theme="1"/>
        <name val="Calibri"/>
        <family val="2"/>
        <scheme val="minor"/>
      </font>
      <fill>
        <patternFill patternType="none">
          <fgColor indexed="64"/>
          <bgColor auto="1"/>
        </patternFill>
      </fill>
      <border diagonalUp="0" diagonalDown="0" outline="0">
        <left style="thin">
          <color indexed="64"/>
        </left>
        <right style="thin">
          <color indexed="64"/>
        </right>
        <top/>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numFmt numFmtId="0" formatCode="General"/>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FF0000"/>
        <name val="Calibri"/>
        <family val="2"/>
        <scheme val="minor"/>
      </font>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indexed="65"/>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top style="thin">
          <color rgb="FF000000"/>
        </top>
      </border>
    </dxf>
    <dxf>
      <border outline="0">
        <left style="thin">
          <color rgb="FF000000"/>
        </left>
        <right style="thin">
          <color rgb="FF000000"/>
        </right>
        <top style="thin">
          <color auto="1"/>
        </top>
        <bottom style="thin">
          <color auto="1"/>
        </bottom>
      </border>
    </dxf>
    <dxf>
      <border outline="0">
        <bottom style="thin">
          <color rgb="FF000000"/>
        </bottom>
      </border>
    </dxf>
    <dxf>
      <font>
        <b/>
        <i val="0"/>
        <strike val="0"/>
        <condense val="0"/>
        <extend val="0"/>
        <outline val="0"/>
        <shadow val="0"/>
        <u val="none"/>
        <vertAlign val="baseline"/>
        <sz val="11"/>
        <color theme="1"/>
        <name val="Calibri"/>
        <family val="2"/>
        <scheme val="minor"/>
      </font>
      <fill>
        <patternFill patternType="none">
          <fgColor indexed="64"/>
          <bgColor auto="1"/>
        </patternFill>
      </fill>
      <border diagonalUp="0" diagonalDown="0" outline="0">
        <left style="thin">
          <color indexed="64"/>
        </left>
        <right style="thin">
          <color indexed="64"/>
        </right>
        <top/>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numFmt numFmtId="0" formatCode="General"/>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FF0000"/>
        <name val="Calibri"/>
        <family val="2"/>
        <scheme val="minor"/>
      </font>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indexed="65"/>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top style="thin">
          <color rgb="FF000000"/>
        </top>
      </border>
    </dxf>
    <dxf>
      <border outline="0">
        <left style="thin">
          <color rgb="FF000000"/>
        </left>
        <right style="thin">
          <color rgb="FF000000"/>
        </right>
        <top style="thin">
          <color auto="1"/>
        </top>
        <bottom style="thin">
          <color auto="1"/>
        </bottom>
      </border>
    </dxf>
    <dxf>
      <border outline="0">
        <bottom style="thin">
          <color rgb="FF000000"/>
        </bottom>
      </border>
    </dxf>
    <dxf>
      <font>
        <b/>
        <i val="0"/>
        <strike val="0"/>
        <condense val="0"/>
        <extend val="0"/>
        <outline val="0"/>
        <shadow val="0"/>
        <u val="none"/>
        <vertAlign val="baseline"/>
        <sz val="11"/>
        <color theme="1"/>
        <name val="Calibri"/>
        <family val="2"/>
        <scheme val="minor"/>
      </font>
      <fill>
        <patternFill patternType="none">
          <fgColor indexed="64"/>
          <bgColor auto="1"/>
        </patternFill>
      </fill>
      <border diagonalUp="0" diagonalDown="0" outline="0">
        <left style="thin">
          <color indexed="64"/>
        </left>
        <right style="thin">
          <color indexed="64"/>
        </right>
        <top/>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FF0000"/>
        <name val="Calibri"/>
        <family val="2"/>
        <scheme val="minor"/>
      </font>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indexed="65"/>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top style="thin">
          <color rgb="FF000000"/>
        </top>
      </border>
    </dxf>
    <dxf>
      <border outline="0">
        <left style="thin">
          <color rgb="FF000000"/>
        </left>
        <right style="thin">
          <color rgb="FF000000"/>
        </right>
        <top style="thin">
          <color auto="1"/>
        </top>
        <bottom style="thin">
          <color auto="1"/>
        </bottom>
      </border>
    </dxf>
    <dxf>
      <fill>
        <patternFill patternType="none">
          <fgColor indexed="64"/>
          <bgColor auto="1"/>
        </patternFill>
      </fill>
      <alignment horizontal="general" vertical="top" textRotation="0" wrapText="1" indent="0" justifyLastLine="0" shrinkToFit="0" readingOrder="0"/>
    </dxf>
    <dxf>
      <border outline="0">
        <bottom style="thin">
          <color rgb="FF000000"/>
        </bottom>
      </border>
    </dxf>
    <dxf>
      <border diagonalUp="0" diagonalDown="0">
        <left style="thin">
          <color indexed="64"/>
        </left>
        <right style="thin">
          <color indexed="64"/>
        </right>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ill>
        <patternFill patternType="none">
          <fgColor indexed="64"/>
          <bgColor auto="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indexed="65"/>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top style="thin">
          <color rgb="FF000000"/>
        </top>
      </border>
    </dxf>
    <dxf>
      <border outline="0">
        <left style="thin">
          <color rgb="FF000000"/>
        </left>
        <right style="thin">
          <color rgb="FF000000"/>
        </right>
        <top style="thin">
          <color auto="1"/>
        </top>
        <bottom style="thin">
          <color auto="1"/>
        </bottom>
      </border>
    </dxf>
    <dxf>
      <fill>
        <patternFill patternType="none">
          <fgColor indexed="64"/>
          <bgColor auto="1"/>
        </patternFill>
      </fill>
      <alignment horizontal="general" vertical="top" textRotation="0" wrapText="1" indent="0" justifyLastLine="0" shrinkToFit="0" readingOrder="0"/>
    </dxf>
    <dxf>
      <border outline="0">
        <bottom style="thin">
          <color rgb="FF000000"/>
        </bottom>
      </border>
    </dxf>
    <dxf>
      <border diagonalUp="0" diagonalDown="0">
        <left style="thin">
          <color indexed="64"/>
        </left>
        <right style="thin">
          <color indexed="64"/>
        </right>
        <top/>
        <bottom/>
      </border>
    </dxf>
    <dxf>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FF0000"/>
        <name val="Calibri"/>
        <family val="2"/>
        <scheme val="minor"/>
      </font>
      <border diagonalUp="0" diagonalDown="0" outline="0">
        <left style="thin">
          <color indexed="64"/>
        </left>
        <right style="thin">
          <color indexed="64"/>
        </right>
        <top style="thin">
          <color indexed="64"/>
        </top>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right style="thin">
          <color indexed="64"/>
        </right>
        <top style="thin">
          <color indexed="64"/>
        </top>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right style="thin">
          <color indexed="64"/>
        </right>
        <top style="thin">
          <color indexed="64"/>
        </top>
        <bottom/>
      </border>
    </dxf>
    <dxf>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top style="thin">
          <color rgb="FF000000"/>
        </top>
      </border>
    </dxf>
    <dxf>
      <border outline="0">
        <left style="thin">
          <color rgb="FF000000"/>
        </left>
        <right style="thin">
          <color rgb="FF000000"/>
        </right>
        <top style="thin">
          <color auto="1"/>
        </top>
        <bottom style="thin">
          <color auto="1"/>
        </bottom>
      </border>
    </dxf>
    <dxf>
      <alignment horizontal="general" vertical="top" textRotation="0" wrapText="1" indent="0" justifyLastLine="0" shrinkToFit="0" readingOrder="0"/>
    </dxf>
    <dxf>
      <border outline="0">
        <bottom style="thin">
          <color rgb="FF000000"/>
        </bottom>
      </border>
    </dxf>
    <dxf>
      <numFmt numFmtId="0" formatCode="General"/>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FF0000"/>
        <name val="Calibri"/>
        <family val="2"/>
        <scheme val="minor"/>
      </font>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numFmt numFmtId="0" formatCode="General"/>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indexed="65"/>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top style="thin">
          <color rgb="FF000000"/>
        </top>
      </border>
    </dxf>
    <dxf>
      <border outline="0">
        <left style="thin">
          <color rgb="FF000000"/>
        </left>
        <right style="thin">
          <color rgb="FF000000"/>
        </right>
        <top style="thin">
          <color auto="1"/>
        </top>
        <bottom style="thin">
          <color auto="1"/>
        </bottom>
      </border>
    </dxf>
    <dxf>
      <border outline="0">
        <bottom style="thin">
          <color rgb="FF000000"/>
        </bottom>
      </border>
    </dxf>
    <dxf>
      <font>
        <b/>
        <i val="0"/>
        <strike val="0"/>
        <condense val="0"/>
        <extend val="0"/>
        <outline val="0"/>
        <shadow val="0"/>
        <u val="none"/>
        <vertAlign val="baseline"/>
        <sz val="11"/>
        <color theme="1"/>
        <name val="Calibri"/>
        <family val="2"/>
        <scheme val="minor"/>
      </font>
      <fill>
        <patternFill patternType="none">
          <fgColor indexed="64"/>
          <bgColor auto="1"/>
        </patternFill>
      </fill>
      <border diagonalUp="0" diagonalDown="0" outline="0">
        <left style="thin">
          <color indexed="64"/>
        </left>
        <right style="thin">
          <color indexed="64"/>
        </right>
        <top/>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FF0000"/>
        <name val="Calibri"/>
        <family val="2"/>
        <scheme val="minor"/>
      </font>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indexed="65"/>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auto="1"/>
        </top>
        <bottom style="thin">
          <color auto="1"/>
        </bottom>
      </border>
    </dxf>
    <dxf>
      <fill>
        <patternFill patternType="none">
          <fgColor indexed="64"/>
          <bgColor auto="1"/>
        </patternFill>
      </fill>
      <alignment horizontal="general" vertical="top" textRotation="0" wrapText="1" indent="0" justifyLastLine="0" shrinkToFit="0" readingOrder="0"/>
    </dxf>
    <dxf>
      <border outline="0">
        <bottom style="thin">
          <color indexed="64"/>
        </bottom>
      </border>
    </dxf>
    <dxf>
      <font>
        <b/>
        <i val="0"/>
        <strike val="0"/>
        <condense val="0"/>
        <extend val="0"/>
        <outline val="0"/>
        <shadow val="0"/>
        <u val="none"/>
        <vertAlign val="baseline"/>
        <sz val="11"/>
        <color theme="1"/>
        <name val="Calibri"/>
        <family val="2"/>
        <scheme val="minor"/>
      </font>
      <fill>
        <patternFill patternType="none">
          <fgColor indexed="64"/>
          <bgColor auto="1"/>
        </patternFill>
      </fill>
      <border diagonalUp="0" diagonalDown="0" outline="0">
        <left style="thin">
          <color indexed="64"/>
        </left>
        <right style="thin">
          <color indexed="64"/>
        </right>
        <top/>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FF0000"/>
        <name val="Calibri"/>
        <family val="2"/>
        <scheme val="minor"/>
      </font>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indexed="65"/>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auto="1"/>
        </top>
        <bottom style="thin">
          <color auto="1"/>
        </bottom>
      </border>
    </dxf>
    <dxf>
      <fill>
        <patternFill patternType="none">
          <fgColor indexed="64"/>
          <bgColor auto="1"/>
        </patternFill>
      </fill>
      <alignment horizontal="general" vertical="top" textRotation="0" wrapText="1" indent="0" justifyLastLine="0" shrinkToFit="0" readingOrder="0"/>
    </dxf>
    <dxf>
      <border outline="0">
        <bottom style="thin">
          <color indexed="64"/>
        </bottom>
      </border>
    </dxf>
    <dxf>
      <font>
        <b/>
        <i val="0"/>
        <strike val="0"/>
        <condense val="0"/>
        <extend val="0"/>
        <outline val="0"/>
        <shadow val="0"/>
        <u val="none"/>
        <vertAlign val="baseline"/>
        <sz val="11"/>
        <color theme="1"/>
        <name val="Calibri"/>
        <family val="2"/>
        <scheme val="minor"/>
      </font>
      <fill>
        <patternFill patternType="none">
          <fgColor indexed="64"/>
          <bgColor auto="1"/>
        </patternFill>
      </fill>
      <border diagonalUp="0" diagonalDown="0" outline="0">
        <left style="thin">
          <color indexed="64"/>
        </left>
        <right style="thin">
          <color indexed="64"/>
        </right>
        <top/>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FF0000"/>
        <name val="Calibri"/>
        <family val="2"/>
        <scheme val="minor"/>
      </font>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indexed="65"/>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auto="1"/>
        </top>
        <bottom style="thin">
          <color auto="1"/>
        </bottom>
      </border>
    </dxf>
    <dxf>
      <fill>
        <patternFill patternType="none">
          <fgColor indexed="64"/>
          <bgColor auto="1"/>
        </patternFill>
      </fill>
      <alignment horizontal="general" vertical="top" textRotation="0" wrapText="1" indent="0" justifyLastLine="0" shrinkToFit="0" readingOrder="0"/>
    </dxf>
    <dxf>
      <border outline="0">
        <bottom style="thin">
          <color indexed="64"/>
        </bottom>
      </border>
    </dxf>
    <dxf>
      <font>
        <b/>
        <i val="0"/>
        <strike val="0"/>
        <condense val="0"/>
        <extend val="0"/>
        <outline val="0"/>
        <shadow val="0"/>
        <u val="none"/>
        <vertAlign val="baseline"/>
        <sz val="11"/>
        <color theme="1"/>
        <name val="Calibri"/>
        <family val="2"/>
        <scheme val="minor"/>
      </font>
      <fill>
        <patternFill patternType="none">
          <fgColor indexed="64"/>
          <bgColor auto="1"/>
        </patternFill>
      </fill>
      <border diagonalUp="0" diagonalDown="0" outline="0">
        <left style="thin">
          <color indexed="64"/>
        </left>
        <right style="thin">
          <color indexed="64"/>
        </right>
        <top/>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FF0000"/>
        <name val="Calibri"/>
        <family val="2"/>
        <scheme val="minor"/>
      </font>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indexed="65"/>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auto="1"/>
        </top>
        <bottom style="thin">
          <color auto="1"/>
        </bottom>
      </border>
    </dxf>
    <dxf>
      <fill>
        <patternFill patternType="none">
          <fgColor indexed="64"/>
          <bgColor auto="1"/>
        </patternFill>
      </fill>
      <alignment horizontal="general" vertical="top" textRotation="0" wrapText="1" indent="0" justifyLastLine="0" shrinkToFit="0" readingOrder="0"/>
    </dxf>
    <dxf>
      <border outline="0">
        <bottom style="thin">
          <color indexed="64"/>
        </bottom>
      </border>
    </dxf>
    <dxf>
      <font>
        <b/>
        <i val="0"/>
        <strike val="0"/>
        <condense val="0"/>
        <extend val="0"/>
        <outline val="0"/>
        <shadow val="0"/>
        <u val="none"/>
        <vertAlign val="baseline"/>
        <sz val="11"/>
        <color theme="1"/>
        <name val="Calibri"/>
        <family val="2"/>
        <scheme val="minor"/>
      </font>
      <fill>
        <patternFill patternType="none">
          <fgColor indexed="64"/>
          <bgColor auto="1"/>
        </patternFill>
      </fill>
      <border diagonalUp="0" diagonalDown="0" outline="0">
        <left style="thin">
          <color indexed="64"/>
        </left>
        <right style="thin">
          <color indexed="64"/>
        </right>
        <top/>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FF0000"/>
        <name val="Calibri"/>
        <family val="2"/>
        <scheme val="minor"/>
      </font>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indexed="65"/>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auto="1"/>
        </top>
        <bottom style="thin">
          <color auto="1"/>
        </bottom>
      </border>
    </dxf>
    <dxf>
      <fill>
        <patternFill patternType="none">
          <fgColor indexed="64"/>
          <bgColor auto="1"/>
        </patternFill>
      </fill>
      <alignment horizontal="general" vertical="top" textRotation="0" wrapText="1" indent="0" justifyLastLine="0" shrinkToFit="0" readingOrder="0"/>
    </dxf>
    <dxf>
      <border outline="0">
        <bottom style="thin">
          <color indexed="64"/>
        </bottom>
      </border>
    </dxf>
    <dxf>
      <font>
        <b/>
        <i val="0"/>
        <strike val="0"/>
        <condense val="0"/>
        <extend val="0"/>
        <outline val="0"/>
        <shadow val="0"/>
        <u val="none"/>
        <vertAlign val="baseline"/>
        <sz val="11"/>
        <color theme="1"/>
        <name val="Calibri"/>
        <family val="2"/>
        <scheme val="minor"/>
      </font>
      <fill>
        <patternFill patternType="none">
          <fgColor indexed="64"/>
          <bgColor auto="1"/>
        </patternFill>
      </fill>
      <border diagonalUp="0" diagonalDown="0" outline="0">
        <left style="thin">
          <color indexed="64"/>
        </left>
        <right style="thin">
          <color indexed="64"/>
        </right>
        <top/>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FF0000"/>
        <name val="Calibri"/>
        <family val="2"/>
        <scheme val="minor"/>
      </font>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indexed="65"/>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auto="1"/>
        </top>
        <bottom style="thin">
          <color auto="1"/>
        </bottom>
      </border>
    </dxf>
    <dxf>
      <fill>
        <patternFill patternType="none">
          <fgColor indexed="64"/>
          <bgColor auto="1"/>
        </patternFill>
      </fill>
      <alignment horizontal="general" vertical="top" textRotation="0" wrapText="1" indent="0" justifyLastLine="0" shrinkToFit="0" readingOrder="0"/>
    </dxf>
    <dxf>
      <border outline="0">
        <bottom style="thin">
          <color indexed="64"/>
        </bottom>
      </border>
    </dxf>
    <dxf>
      <font>
        <b/>
        <i val="0"/>
        <strike val="0"/>
        <condense val="0"/>
        <extend val="0"/>
        <outline val="0"/>
        <shadow val="0"/>
        <u val="none"/>
        <vertAlign val="baseline"/>
        <sz val="11"/>
        <color theme="1"/>
        <name val="Calibri"/>
        <family val="2"/>
        <scheme val="minor"/>
      </font>
      <fill>
        <patternFill patternType="none">
          <fgColor indexed="64"/>
          <bgColor auto="1"/>
        </patternFill>
      </fill>
      <border diagonalUp="0" diagonalDown="0" outline="0">
        <left style="thin">
          <color indexed="64"/>
        </left>
        <right style="thin">
          <color indexed="64"/>
        </right>
        <top/>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FF0000"/>
        <name val="Calibri"/>
        <family val="2"/>
        <scheme val="minor"/>
      </font>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indexed="65"/>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auto="1"/>
        </top>
        <bottom style="thin">
          <color auto="1"/>
        </bottom>
      </border>
    </dxf>
    <dxf>
      <fill>
        <patternFill patternType="none">
          <fgColor indexed="64"/>
          <bgColor auto="1"/>
        </patternFill>
      </fill>
      <alignment horizontal="general" vertical="top" textRotation="0" wrapText="1" indent="0" justifyLastLine="0" shrinkToFit="0" readingOrder="0"/>
    </dxf>
    <dxf>
      <border outline="0">
        <bottom style="thin">
          <color indexed="64"/>
        </bottom>
      </border>
    </dxf>
    <dxf>
      <font>
        <b/>
        <i val="0"/>
        <strike val="0"/>
        <condense val="0"/>
        <extend val="0"/>
        <outline val="0"/>
        <shadow val="0"/>
        <u val="none"/>
        <vertAlign val="baseline"/>
        <sz val="11"/>
        <color theme="1"/>
        <name val="Calibri"/>
        <family val="2"/>
        <scheme val="minor"/>
      </font>
      <fill>
        <patternFill patternType="none">
          <fgColor indexed="64"/>
          <bgColor auto="1"/>
        </patternFill>
      </fill>
      <border diagonalUp="0" diagonalDown="0" outline="0">
        <left style="thin">
          <color indexed="64"/>
        </left>
        <right style="thin">
          <color indexed="64"/>
        </right>
        <top/>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FF0000"/>
        <name val="Calibri"/>
        <family val="2"/>
        <scheme val="minor"/>
      </font>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indexed="65"/>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auto="1"/>
        </top>
        <bottom style="thin">
          <color auto="1"/>
        </bottom>
      </border>
    </dxf>
    <dxf>
      <fill>
        <patternFill patternType="none">
          <fgColor indexed="64"/>
          <bgColor auto="1"/>
        </patternFill>
      </fill>
      <alignment horizontal="general" vertical="top" textRotation="0" wrapText="1" indent="0" justifyLastLine="0" shrinkToFit="0" readingOrder="0"/>
    </dxf>
    <dxf>
      <border outline="0">
        <bottom style="thin">
          <color indexed="64"/>
        </bottom>
      </border>
    </dxf>
    <dxf>
      <font>
        <b/>
        <i val="0"/>
        <strike val="0"/>
        <condense val="0"/>
        <extend val="0"/>
        <outline val="0"/>
        <shadow val="0"/>
        <u val="none"/>
        <vertAlign val="baseline"/>
        <sz val="11"/>
        <color theme="1"/>
        <name val="Calibri"/>
        <family val="2"/>
        <scheme val="minor"/>
      </font>
      <fill>
        <patternFill patternType="none">
          <fgColor indexed="64"/>
          <bgColor auto="1"/>
        </patternFill>
      </fill>
      <border diagonalUp="0" diagonalDown="0" outline="0">
        <left style="thin">
          <color indexed="64"/>
        </left>
        <right style="thin">
          <color indexed="64"/>
        </right>
        <top/>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FF0000"/>
        <name val="Calibri"/>
        <family val="2"/>
        <scheme val="minor"/>
      </font>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indexed="65"/>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auto="1"/>
        </top>
        <bottom style="thin">
          <color auto="1"/>
        </bottom>
      </border>
    </dxf>
    <dxf>
      <fill>
        <patternFill patternType="none">
          <fgColor indexed="64"/>
          <bgColor auto="1"/>
        </patternFill>
      </fill>
      <alignment horizontal="general" vertical="top" textRotation="0" wrapText="1" indent="0" justifyLastLine="0" shrinkToFit="0" readingOrder="0"/>
    </dxf>
    <dxf>
      <border outline="0">
        <bottom style="thin">
          <color indexed="64"/>
        </bottom>
      </border>
    </dxf>
    <dxf>
      <font>
        <b/>
        <i val="0"/>
        <strike val="0"/>
        <condense val="0"/>
        <extend val="0"/>
        <outline val="0"/>
        <shadow val="0"/>
        <u val="none"/>
        <vertAlign val="baseline"/>
        <sz val="11"/>
        <color theme="1"/>
        <name val="Calibri"/>
        <family val="2"/>
        <scheme val="minor"/>
      </font>
      <fill>
        <patternFill patternType="none">
          <fgColor indexed="64"/>
          <bgColor auto="1"/>
        </patternFill>
      </fill>
      <border diagonalUp="0" diagonalDown="0" outline="0">
        <left style="thin">
          <color indexed="64"/>
        </left>
        <right style="thin">
          <color indexed="64"/>
        </right>
        <top/>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FF0000"/>
        <name val="Calibri"/>
        <family val="2"/>
        <scheme val="minor"/>
      </font>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indexed="65"/>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auto="1"/>
        </top>
        <bottom style="thin">
          <color auto="1"/>
        </bottom>
      </border>
    </dxf>
    <dxf>
      <fill>
        <patternFill patternType="none">
          <fgColor indexed="64"/>
          <bgColor auto="1"/>
        </patternFill>
      </fill>
      <alignment horizontal="general" vertical="top" textRotation="0" wrapText="1" indent="0" justifyLastLine="0" shrinkToFit="0" readingOrder="0"/>
    </dxf>
    <dxf>
      <border outline="0">
        <bottom style="thin">
          <color indexed="64"/>
        </bottom>
      </border>
    </dxf>
    <dxf>
      <font>
        <b/>
        <i val="0"/>
        <strike val="0"/>
        <condense val="0"/>
        <extend val="0"/>
        <outline val="0"/>
        <shadow val="0"/>
        <u val="none"/>
        <vertAlign val="baseline"/>
        <sz val="11"/>
        <color theme="1"/>
        <name val="Calibri"/>
        <family val="2"/>
        <scheme val="minor"/>
      </font>
      <fill>
        <patternFill patternType="none">
          <fgColor indexed="64"/>
          <bgColor auto="1"/>
        </patternFill>
      </fill>
      <border diagonalUp="0" diagonalDown="0" outline="0">
        <left style="thin">
          <color indexed="64"/>
        </left>
        <right style="thin">
          <color indexed="64"/>
        </right>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ill>
        <patternFill patternType="none">
          <fgColor indexed="64"/>
          <bgColor auto="1"/>
        </patternFill>
      </fill>
      <alignment horizontal="general"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ill>
        <patternFill patternType="none">
          <fgColor indexed="64"/>
          <bgColor indexed="65"/>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auto="1"/>
        </top>
        <bottom style="thin">
          <color auto="1"/>
        </bottom>
      </border>
    </dxf>
    <dxf>
      <fill>
        <patternFill patternType="none">
          <fgColor indexed="64"/>
          <bgColor auto="1"/>
        </patternFill>
      </fill>
      <alignment horizontal="general" vertical="top" textRotation="0" wrapText="1" indent="0" justifyLastLine="0" shrinkToFit="0" readingOrder="0"/>
    </dxf>
    <dxf>
      <border outline="0">
        <bottom style="thin">
          <color indexed="64"/>
        </bottom>
      </border>
    </dxf>
    <dxf>
      <font>
        <b/>
        <i val="0"/>
        <strike val="0"/>
        <condense val="0"/>
        <extend val="0"/>
        <outline val="0"/>
        <shadow val="0"/>
        <u val="none"/>
        <vertAlign val="baseline"/>
        <sz val="11"/>
        <color theme="1"/>
        <name val="Calibri"/>
        <family val="2"/>
        <scheme val="minor"/>
      </font>
      <fill>
        <patternFill patternType="none">
          <fgColor indexed="64"/>
          <bgColor auto="1"/>
        </patternFill>
      </fill>
      <border diagonalUp="0" diagonalDown="0" outline="0">
        <left style="thin">
          <color indexed="64"/>
        </left>
        <right style="thin">
          <color indexed="64"/>
        </right>
        <top/>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FF0000"/>
        <name val="Calibri"/>
        <family val="2"/>
        <scheme val="minor"/>
      </font>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indexed="65"/>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auto="1"/>
        </top>
        <bottom style="thin">
          <color auto="1"/>
        </bottom>
      </border>
    </dxf>
    <dxf>
      <fill>
        <patternFill patternType="none">
          <fgColor indexed="64"/>
          <bgColor auto="1"/>
        </patternFill>
      </fill>
      <alignment horizontal="general" vertical="top" textRotation="0" wrapText="1" indent="0" justifyLastLine="0" shrinkToFit="0" readingOrder="0"/>
    </dxf>
    <dxf>
      <border outline="0">
        <bottom style="thin">
          <color indexed="64"/>
        </bottom>
      </border>
    </dxf>
    <dxf>
      <font>
        <b/>
        <i val="0"/>
        <strike val="0"/>
        <condense val="0"/>
        <extend val="0"/>
        <outline val="0"/>
        <shadow val="0"/>
        <u val="none"/>
        <vertAlign val="baseline"/>
        <sz val="11"/>
        <color theme="1"/>
        <name val="Calibri"/>
        <family val="2"/>
        <scheme val="minor"/>
      </font>
      <fill>
        <patternFill patternType="none">
          <fgColor indexed="64"/>
          <bgColor auto="1"/>
        </patternFill>
      </fill>
      <border diagonalUp="0" diagonalDown="0" outline="0">
        <left style="thin">
          <color indexed="64"/>
        </left>
        <right style="thin">
          <color indexed="64"/>
        </right>
        <top/>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FF0000"/>
        <name val="Calibri"/>
        <family val="2"/>
        <scheme val="minor"/>
      </font>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indexed="65"/>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auto="1"/>
        </top>
        <bottom style="thin">
          <color auto="1"/>
        </bottom>
      </border>
    </dxf>
    <dxf>
      <fill>
        <patternFill patternType="none">
          <fgColor indexed="64"/>
          <bgColor auto="1"/>
        </patternFill>
      </fill>
      <alignment horizontal="general" vertical="top" textRotation="0" wrapText="1" indent="0" justifyLastLine="0" shrinkToFit="0" readingOrder="0"/>
    </dxf>
    <dxf>
      <border outline="0">
        <bottom style="thin">
          <color indexed="64"/>
        </bottom>
      </border>
    </dxf>
    <dxf>
      <font>
        <b/>
        <i val="0"/>
        <strike val="0"/>
        <condense val="0"/>
        <extend val="0"/>
        <outline val="0"/>
        <shadow val="0"/>
        <u val="none"/>
        <vertAlign val="baseline"/>
        <sz val="11"/>
        <color theme="1"/>
        <name val="Calibri"/>
        <family val="2"/>
        <scheme val="minor"/>
      </font>
      <fill>
        <patternFill patternType="none">
          <fgColor indexed="64"/>
          <bgColor auto="1"/>
        </patternFill>
      </fill>
      <border diagonalUp="0" diagonalDown="0" outline="0">
        <left style="thin">
          <color indexed="64"/>
        </left>
        <right style="thin">
          <color indexed="64"/>
        </right>
        <top/>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FF0000"/>
        <name val="Calibri"/>
        <family val="2"/>
        <scheme val="minor"/>
      </font>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indexed="65"/>
        </patternFill>
      </fill>
      <alignment horizontal="general"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border outline="0">
        <top style="thin">
          <color indexed="64"/>
        </top>
      </border>
    </dxf>
    <dxf>
      <border outline="0">
        <left style="thin">
          <color indexed="64"/>
        </left>
        <right style="thin">
          <color indexed="64"/>
        </right>
        <top style="thin">
          <color auto="1"/>
        </top>
        <bottom style="thin">
          <color auto="1"/>
        </bottom>
      </border>
    </dxf>
    <dxf>
      <fill>
        <patternFill patternType="none">
          <fgColor indexed="64"/>
          <bgColor auto="1"/>
        </patternFill>
      </fill>
      <alignment horizontal="general" vertical="top" textRotation="0" wrapText="1" indent="0" justifyLastLine="0" shrinkToFit="0" readingOrder="0"/>
    </dxf>
    <dxf>
      <border outline="0">
        <bottom style="thin">
          <color indexed="64"/>
        </bottom>
      </border>
    </dxf>
    <dxf>
      <font>
        <b/>
        <i val="0"/>
        <strike val="0"/>
        <condense val="0"/>
        <extend val="0"/>
        <outline val="0"/>
        <shadow val="0"/>
        <u val="none"/>
        <vertAlign val="baseline"/>
        <sz val="11"/>
        <color theme="1"/>
        <name val="Calibri"/>
        <family val="2"/>
        <scheme val="minor"/>
      </font>
      <fill>
        <patternFill patternType="none">
          <fgColor indexed="64"/>
          <bgColor auto="1"/>
        </patternFill>
      </fill>
      <border diagonalUp="0" diagonalDown="0" outline="0">
        <left style="thin">
          <color indexed="64"/>
        </left>
        <right style="thin">
          <color indexed="64"/>
        </right>
        <top/>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FF0000"/>
        <name val="Calibri"/>
        <family val="2"/>
        <scheme val="minor"/>
      </font>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indexed="65"/>
        </patternFill>
      </fill>
      <alignment horizontal="general"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border outline="0">
        <top style="thin">
          <color indexed="64"/>
        </top>
      </border>
    </dxf>
    <dxf>
      <border outline="0">
        <left style="thin">
          <color indexed="64"/>
        </left>
        <right style="thin">
          <color indexed="64"/>
        </right>
        <top style="thin">
          <color auto="1"/>
        </top>
        <bottom style="thin">
          <color auto="1"/>
        </bottom>
      </border>
    </dxf>
    <dxf>
      <fill>
        <patternFill patternType="none">
          <fgColor indexed="64"/>
          <bgColor auto="1"/>
        </patternFill>
      </fill>
      <alignment horizontal="general" vertical="top" textRotation="0" wrapText="1" indent="0" justifyLastLine="0" shrinkToFit="0" readingOrder="0"/>
    </dxf>
    <dxf>
      <border outline="0">
        <bottom style="thin">
          <color indexed="64"/>
        </bottom>
      </border>
    </dxf>
    <dxf>
      <font>
        <b/>
        <i val="0"/>
        <strike val="0"/>
        <condense val="0"/>
        <extend val="0"/>
        <outline val="0"/>
        <shadow val="0"/>
        <u val="none"/>
        <vertAlign val="baseline"/>
        <sz val="11"/>
        <color theme="1"/>
        <name val="Calibri"/>
        <family val="2"/>
        <scheme val="minor"/>
      </font>
      <fill>
        <patternFill patternType="none">
          <fgColor indexed="64"/>
          <bgColor auto="1"/>
        </patternFill>
      </fill>
      <border diagonalUp="0" diagonalDown="0" outline="0">
        <left style="thin">
          <color indexed="64"/>
        </left>
        <right style="thin">
          <color indexed="64"/>
        </right>
        <top/>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FF0000"/>
        <name val="Calibri"/>
        <family val="2"/>
        <scheme val="minor"/>
      </font>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indexed="65"/>
        </patternFill>
      </fill>
      <alignment horizontal="general"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border outline="0">
        <top style="thin">
          <color indexed="64"/>
        </top>
      </border>
    </dxf>
    <dxf>
      <border outline="0">
        <left style="thin">
          <color indexed="64"/>
        </left>
        <right style="thin">
          <color indexed="64"/>
        </right>
        <top style="thin">
          <color auto="1"/>
        </top>
        <bottom style="thin">
          <color auto="1"/>
        </bottom>
      </border>
    </dxf>
    <dxf>
      <fill>
        <patternFill patternType="none">
          <fgColor indexed="64"/>
          <bgColor auto="1"/>
        </patternFill>
      </fill>
      <alignment horizontal="general" vertical="top" textRotation="0" wrapText="1" indent="0" justifyLastLine="0" shrinkToFit="0" readingOrder="0"/>
    </dxf>
    <dxf>
      <border outline="0">
        <bottom style="thin">
          <color indexed="64"/>
        </bottom>
      </border>
    </dxf>
    <dxf>
      <font>
        <b/>
        <i val="0"/>
        <strike val="0"/>
        <condense val="0"/>
        <extend val="0"/>
        <outline val="0"/>
        <shadow val="0"/>
        <u val="none"/>
        <vertAlign val="baseline"/>
        <sz val="11"/>
        <color theme="1"/>
        <name val="Calibri"/>
        <family val="2"/>
        <scheme val="minor"/>
      </font>
      <fill>
        <patternFill patternType="none">
          <fgColor indexed="64"/>
          <bgColor auto="1"/>
        </patternFill>
      </fill>
      <border diagonalUp="0" diagonalDown="0" outline="0">
        <left style="thin">
          <color indexed="64"/>
        </left>
        <right style="thin">
          <color indexed="64"/>
        </right>
        <top/>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FF0000"/>
        <name val="Calibri"/>
        <family val="2"/>
        <scheme val="minor"/>
      </font>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indexed="65"/>
        </patternFill>
      </fill>
      <alignment horizontal="general"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border outline="0">
        <top style="thin">
          <color indexed="64"/>
        </top>
      </border>
    </dxf>
    <dxf>
      <border outline="0">
        <left style="thin">
          <color indexed="64"/>
        </left>
        <right style="thin">
          <color indexed="64"/>
        </right>
        <top style="thin">
          <color auto="1"/>
        </top>
        <bottom style="thin">
          <color auto="1"/>
        </bottom>
      </border>
    </dxf>
    <dxf>
      <fill>
        <patternFill patternType="none">
          <fgColor indexed="64"/>
          <bgColor auto="1"/>
        </patternFill>
      </fill>
      <alignment horizontal="general" vertical="top" textRotation="0" wrapText="1" indent="0" justifyLastLine="0" shrinkToFit="0" readingOrder="0"/>
    </dxf>
    <dxf>
      <border outline="0">
        <bottom style="thin">
          <color indexed="64"/>
        </bottom>
      </border>
    </dxf>
    <dxf>
      <font>
        <b/>
        <i val="0"/>
        <strike val="0"/>
        <condense val="0"/>
        <extend val="0"/>
        <outline val="0"/>
        <shadow val="0"/>
        <u val="none"/>
        <vertAlign val="baseline"/>
        <sz val="11"/>
        <color theme="1"/>
        <name val="Calibri"/>
        <family val="2"/>
        <scheme val="minor"/>
      </font>
      <fill>
        <patternFill patternType="none">
          <fgColor indexed="64"/>
          <bgColor auto="1"/>
        </patternFill>
      </fill>
      <border diagonalUp="0" diagonalDown="0" outline="0">
        <left style="thin">
          <color indexed="64"/>
        </left>
        <right style="thin">
          <color indexed="64"/>
        </right>
        <top/>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FF0000"/>
        <name val="Calibri"/>
        <family val="2"/>
        <scheme val="minor"/>
      </font>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indexed="65"/>
        </patternFill>
      </fill>
      <alignment horizontal="general"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border outline="0">
        <top style="thin">
          <color indexed="64"/>
        </top>
      </border>
    </dxf>
    <dxf>
      <border outline="0">
        <left style="thin">
          <color indexed="64"/>
        </left>
        <right style="thin">
          <color indexed="64"/>
        </right>
        <top style="thin">
          <color auto="1"/>
        </top>
        <bottom style="thin">
          <color auto="1"/>
        </bottom>
      </border>
    </dxf>
    <dxf>
      <fill>
        <patternFill patternType="none">
          <fgColor indexed="64"/>
          <bgColor auto="1"/>
        </patternFill>
      </fill>
      <alignment horizontal="general" vertical="top" textRotation="0" wrapText="1" indent="0" justifyLastLine="0" shrinkToFit="0" readingOrder="0"/>
    </dxf>
    <dxf>
      <border outline="0">
        <bottom style="thin">
          <color indexed="64"/>
        </bottom>
      </border>
    </dxf>
    <dxf>
      <font>
        <b/>
        <i val="0"/>
        <strike val="0"/>
        <condense val="0"/>
        <extend val="0"/>
        <outline val="0"/>
        <shadow val="0"/>
        <u val="none"/>
        <vertAlign val="baseline"/>
        <sz val="11"/>
        <color theme="1"/>
        <name val="Calibri"/>
        <family val="2"/>
        <scheme val="minor"/>
      </font>
      <fill>
        <patternFill patternType="none">
          <fgColor indexed="64"/>
          <bgColor auto="1"/>
        </patternFill>
      </fill>
      <border diagonalUp="0" diagonalDown="0" outline="0">
        <left style="thin">
          <color indexed="64"/>
        </left>
        <right style="thin">
          <color indexed="64"/>
        </right>
        <top/>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FF0000"/>
        <name val="Calibri"/>
        <family val="2"/>
        <scheme val="minor"/>
      </font>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indexed="65"/>
        </patternFill>
      </fill>
      <alignment horizontal="general"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border outline="0">
        <top style="thin">
          <color indexed="64"/>
        </top>
      </border>
    </dxf>
    <dxf>
      <border outline="0">
        <left style="thin">
          <color indexed="64"/>
        </left>
        <right style="thin">
          <color indexed="64"/>
        </right>
        <top style="thin">
          <color auto="1"/>
        </top>
        <bottom style="thin">
          <color auto="1"/>
        </bottom>
      </border>
    </dxf>
    <dxf>
      <fill>
        <patternFill patternType="none">
          <fgColor indexed="64"/>
          <bgColor auto="1"/>
        </patternFill>
      </fill>
      <alignment horizontal="general" vertical="top" textRotation="0" wrapText="1" indent="0" justifyLastLine="0" shrinkToFit="0" readingOrder="0"/>
    </dxf>
    <dxf>
      <border outline="0">
        <bottom style="thin">
          <color indexed="64"/>
        </bottom>
      </border>
    </dxf>
    <dxf>
      <font>
        <b/>
        <i val="0"/>
        <strike val="0"/>
        <condense val="0"/>
        <extend val="0"/>
        <outline val="0"/>
        <shadow val="0"/>
        <u val="none"/>
        <vertAlign val="baseline"/>
        <sz val="11"/>
        <color theme="1"/>
        <name val="Calibri"/>
        <family val="2"/>
        <scheme val="minor"/>
      </font>
      <fill>
        <patternFill patternType="none">
          <fgColor indexed="64"/>
          <bgColor auto="1"/>
        </patternFill>
      </fill>
      <border diagonalUp="0" diagonalDown="0" outline="0">
        <left style="thin">
          <color indexed="64"/>
        </left>
        <right style="thin">
          <color indexed="64"/>
        </right>
        <top/>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FF0000"/>
        <name val="Calibri"/>
        <family val="2"/>
        <scheme val="minor"/>
      </font>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indexed="65"/>
        </patternFill>
      </fill>
      <alignment horizontal="general"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border outline="0">
        <top style="thin">
          <color indexed="64"/>
        </top>
      </border>
    </dxf>
    <dxf>
      <border outline="0">
        <left style="thin">
          <color indexed="64"/>
        </left>
        <right style="thin">
          <color indexed="64"/>
        </right>
        <top style="thin">
          <color auto="1"/>
        </top>
        <bottom style="thin">
          <color auto="1"/>
        </bottom>
      </border>
    </dxf>
    <dxf>
      <fill>
        <patternFill patternType="none">
          <fgColor indexed="64"/>
          <bgColor auto="1"/>
        </patternFill>
      </fill>
      <alignment horizontal="general" vertical="top" textRotation="0" wrapText="1" indent="0" justifyLastLine="0" shrinkToFit="0" readingOrder="0"/>
    </dxf>
    <dxf>
      <border outline="0">
        <bottom style="thin">
          <color indexed="64"/>
        </bottom>
      </border>
    </dxf>
    <dxf>
      <font>
        <b/>
        <i val="0"/>
        <strike val="0"/>
        <condense val="0"/>
        <extend val="0"/>
        <outline val="0"/>
        <shadow val="0"/>
        <u val="none"/>
        <vertAlign val="baseline"/>
        <sz val="11"/>
        <color theme="1"/>
        <name val="Calibri"/>
        <family val="2"/>
        <scheme val="minor"/>
      </font>
      <fill>
        <patternFill patternType="none">
          <fgColor indexed="64"/>
          <bgColor auto="1"/>
        </patternFill>
      </fill>
      <border diagonalUp="0" diagonalDown="0" outline="0">
        <left style="thin">
          <color indexed="64"/>
        </left>
        <right style="thin">
          <color indexed="64"/>
        </right>
        <top/>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FF0000"/>
        <name val="Calibri"/>
        <family val="2"/>
        <scheme val="minor"/>
      </font>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indexed="65"/>
        </patternFill>
      </fill>
      <alignment horizontal="general"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border outline="0">
        <top style="thin">
          <color indexed="64"/>
        </top>
      </border>
    </dxf>
    <dxf>
      <border outline="0">
        <left style="thin">
          <color indexed="64"/>
        </left>
        <right style="thin">
          <color indexed="64"/>
        </right>
        <top style="thin">
          <color auto="1"/>
        </top>
        <bottom style="thin">
          <color auto="1"/>
        </bottom>
      </border>
    </dxf>
    <dxf>
      <fill>
        <patternFill patternType="none">
          <fgColor indexed="64"/>
          <bgColor auto="1"/>
        </patternFill>
      </fill>
      <alignment horizontal="general" vertical="top" textRotation="0" wrapText="1" indent="0" justifyLastLine="0" shrinkToFit="0" readingOrder="0"/>
    </dxf>
    <dxf>
      <border outline="0">
        <bottom style="thin">
          <color indexed="64"/>
        </bottom>
      </border>
    </dxf>
    <dxf>
      <font>
        <b/>
        <i val="0"/>
        <strike val="0"/>
        <condense val="0"/>
        <extend val="0"/>
        <outline val="0"/>
        <shadow val="0"/>
        <u val="none"/>
        <vertAlign val="baseline"/>
        <sz val="11"/>
        <color theme="1"/>
        <name val="Calibri"/>
        <family val="2"/>
        <scheme val="minor"/>
      </font>
      <fill>
        <patternFill patternType="none">
          <fgColor indexed="64"/>
          <bgColor auto="1"/>
        </patternFill>
      </fill>
      <border diagonalUp="0" diagonalDown="0" outline="0">
        <left style="thin">
          <color indexed="64"/>
        </left>
        <right style="thin">
          <color indexed="64"/>
        </right>
        <top/>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FF0000"/>
        <name val="Calibri"/>
        <family val="2"/>
        <scheme val="minor"/>
      </font>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indexed="65"/>
        </patternFill>
      </fill>
      <alignment horizontal="general"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border outline="0">
        <top style="thin">
          <color indexed="64"/>
        </top>
      </border>
    </dxf>
    <dxf>
      <border outline="0">
        <left style="thin">
          <color indexed="64"/>
        </left>
        <right style="thin">
          <color indexed="64"/>
        </right>
        <top style="thin">
          <color auto="1"/>
        </top>
        <bottom style="thin">
          <color auto="1"/>
        </bottom>
      </border>
    </dxf>
    <dxf>
      <fill>
        <patternFill patternType="none">
          <fgColor indexed="64"/>
          <bgColor auto="1"/>
        </patternFill>
      </fill>
      <alignment horizontal="general" vertical="top" textRotation="0" wrapText="1" indent="0" justifyLastLine="0" shrinkToFit="0" readingOrder="0"/>
    </dxf>
    <dxf>
      <border outline="0">
        <bottom style="thin">
          <color indexed="64"/>
        </bottom>
      </border>
    </dxf>
    <dxf>
      <font>
        <b/>
        <i val="0"/>
        <strike val="0"/>
        <condense val="0"/>
        <extend val="0"/>
        <outline val="0"/>
        <shadow val="0"/>
        <u val="none"/>
        <vertAlign val="baseline"/>
        <sz val="11"/>
        <color theme="1"/>
        <name val="Calibri"/>
        <family val="2"/>
        <scheme val="minor"/>
      </font>
      <fill>
        <patternFill patternType="none">
          <fgColor indexed="64"/>
          <bgColor auto="1"/>
        </patternFill>
      </fill>
      <border diagonalUp="0" diagonalDown="0" outline="0">
        <left style="thin">
          <color indexed="64"/>
        </left>
        <right style="thin">
          <color indexed="64"/>
        </right>
        <top/>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FF0000"/>
        <name val="Calibri"/>
        <family val="2"/>
        <scheme val="minor"/>
      </font>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indexed="65"/>
        </patternFill>
      </fill>
      <alignment horizontal="general"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border outline="0">
        <top style="thin">
          <color indexed="64"/>
        </top>
      </border>
    </dxf>
    <dxf>
      <border outline="0">
        <left style="thin">
          <color indexed="64"/>
        </left>
        <right style="thin">
          <color indexed="64"/>
        </right>
        <top style="thin">
          <color auto="1"/>
        </top>
        <bottom style="thin">
          <color auto="1"/>
        </bottom>
      </border>
    </dxf>
    <dxf>
      <fill>
        <patternFill patternType="none">
          <fgColor indexed="64"/>
          <bgColor auto="1"/>
        </patternFill>
      </fill>
      <alignment horizontal="general" vertical="top" textRotation="0" wrapText="1" indent="0" justifyLastLine="0" shrinkToFit="0" readingOrder="0"/>
    </dxf>
    <dxf>
      <border outline="0">
        <bottom style="thin">
          <color indexed="64"/>
        </bottom>
      </border>
    </dxf>
    <dxf>
      <font>
        <b/>
        <i val="0"/>
        <strike val="0"/>
        <condense val="0"/>
        <extend val="0"/>
        <outline val="0"/>
        <shadow val="0"/>
        <u val="none"/>
        <vertAlign val="baseline"/>
        <sz val="11"/>
        <color theme="1"/>
        <name val="Calibri"/>
        <family val="2"/>
        <scheme val="minor"/>
      </font>
      <fill>
        <patternFill patternType="none">
          <fgColor indexed="64"/>
          <bgColor auto="1"/>
        </patternFill>
      </fill>
      <border diagonalUp="0" diagonalDown="0" outline="0">
        <left style="thin">
          <color indexed="64"/>
        </left>
        <right style="thin">
          <color indexed="64"/>
        </right>
        <top/>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FF0000"/>
        <name val="Calibri"/>
        <family val="2"/>
        <scheme val="minor"/>
      </font>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indexed="65"/>
        </patternFill>
      </fill>
      <alignment horizontal="general"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border outline="0">
        <top style="thin">
          <color indexed="64"/>
        </top>
      </border>
    </dxf>
    <dxf>
      <border outline="0">
        <left style="thin">
          <color indexed="64"/>
        </left>
        <right style="thin">
          <color indexed="64"/>
        </right>
        <top style="thin">
          <color auto="1"/>
        </top>
        <bottom style="thin">
          <color auto="1"/>
        </bottom>
      </border>
    </dxf>
    <dxf>
      <fill>
        <patternFill patternType="none">
          <fgColor indexed="64"/>
          <bgColor auto="1"/>
        </patternFill>
      </fill>
      <alignment horizontal="general" vertical="top" textRotation="0" wrapText="1" indent="0" justifyLastLine="0" shrinkToFit="0" readingOrder="0"/>
    </dxf>
    <dxf>
      <border outline="0">
        <bottom style="thin">
          <color indexed="64"/>
        </bottom>
      </border>
    </dxf>
    <dxf>
      <font>
        <b/>
        <i val="0"/>
        <strike val="0"/>
        <condense val="0"/>
        <extend val="0"/>
        <outline val="0"/>
        <shadow val="0"/>
        <u val="none"/>
        <vertAlign val="baseline"/>
        <sz val="11"/>
        <color theme="1"/>
        <name val="Calibri"/>
        <family val="2"/>
        <scheme val="minor"/>
      </font>
      <fill>
        <patternFill patternType="none">
          <fgColor indexed="64"/>
          <bgColor auto="1"/>
        </patternFill>
      </fill>
      <border diagonalUp="0" diagonalDown="0" outline="0">
        <left style="thin">
          <color indexed="64"/>
        </left>
        <right style="thin">
          <color indexed="64"/>
        </right>
        <top/>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FF0000"/>
        <name val="Calibri"/>
        <family val="2"/>
        <scheme val="minor"/>
      </font>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indexed="65"/>
        </patternFill>
      </fill>
      <alignment horizontal="general"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border outline="0">
        <top style="thin">
          <color indexed="64"/>
        </top>
      </border>
    </dxf>
    <dxf>
      <border outline="0">
        <left style="thin">
          <color indexed="64"/>
        </left>
        <right style="thin">
          <color indexed="64"/>
        </right>
        <top style="thin">
          <color auto="1"/>
        </top>
        <bottom style="thin">
          <color auto="1"/>
        </bottom>
      </border>
    </dxf>
    <dxf>
      <fill>
        <patternFill patternType="none">
          <fgColor indexed="64"/>
          <bgColor auto="1"/>
        </patternFill>
      </fill>
      <alignment horizontal="general" vertical="top" textRotation="0" wrapText="1" indent="0" justifyLastLine="0" shrinkToFit="0" readingOrder="0"/>
    </dxf>
    <dxf>
      <border outline="0">
        <bottom style="thin">
          <color indexed="64"/>
        </bottom>
      </border>
    </dxf>
    <dxf>
      <font>
        <b/>
        <i val="0"/>
        <strike val="0"/>
        <condense val="0"/>
        <extend val="0"/>
        <outline val="0"/>
        <shadow val="0"/>
        <u val="none"/>
        <vertAlign val="baseline"/>
        <sz val="11"/>
        <color theme="1"/>
        <name val="Calibri"/>
        <family val="2"/>
        <scheme val="minor"/>
      </font>
      <fill>
        <patternFill patternType="none">
          <fgColor indexed="64"/>
          <bgColor auto="1"/>
        </patternFill>
      </fill>
      <border diagonalUp="0" diagonalDown="0" outline="0">
        <left style="thin">
          <color indexed="64"/>
        </left>
        <right style="thin">
          <color indexed="64"/>
        </right>
        <top/>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FF0000"/>
        <name val="Calibri"/>
        <family val="2"/>
        <scheme val="minor"/>
      </font>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indexed="65"/>
        </patternFill>
      </fill>
      <alignment horizontal="general"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border outline="0">
        <top style="thin">
          <color indexed="64"/>
        </top>
      </border>
    </dxf>
    <dxf>
      <border outline="0">
        <left style="thin">
          <color indexed="64"/>
        </left>
        <right style="thin">
          <color indexed="64"/>
        </right>
        <top style="thin">
          <color auto="1"/>
        </top>
        <bottom style="thin">
          <color auto="1"/>
        </bottom>
      </border>
    </dxf>
    <dxf>
      <fill>
        <patternFill patternType="none">
          <fgColor indexed="64"/>
          <bgColor auto="1"/>
        </patternFill>
      </fill>
      <alignment horizontal="general" vertical="top" textRotation="0" wrapText="1" indent="0" justifyLastLine="0" shrinkToFit="0" readingOrder="0"/>
    </dxf>
    <dxf>
      <border outline="0">
        <bottom style="thin">
          <color indexed="64"/>
        </bottom>
      </border>
    </dxf>
    <dxf>
      <font>
        <b/>
        <i val="0"/>
        <strike val="0"/>
        <condense val="0"/>
        <extend val="0"/>
        <outline val="0"/>
        <shadow val="0"/>
        <u val="none"/>
        <vertAlign val="baseline"/>
        <sz val="11"/>
        <color theme="1"/>
        <name val="Calibri"/>
        <family val="2"/>
        <scheme val="minor"/>
      </font>
      <fill>
        <patternFill patternType="none">
          <fgColor indexed="64"/>
          <bgColor auto="1"/>
        </patternFill>
      </fill>
      <border diagonalUp="0" diagonalDown="0" outline="0">
        <left style="thin">
          <color indexed="64"/>
        </left>
        <right style="thin">
          <color indexed="64"/>
        </right>
        <top/>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FF0000"/>
        <name val="Calibri"/>
        <family val="2"/>
        <scheme val="minor"/>
      </font>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indexed="65"/>
        </patternFill>
      </fill>
      <alignment horizontal="general"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border outline="0">
        <top style="thin">
          <color indexed="64"/>
        </top>
      </border>
    </dxf>
    <dxf>
      <border outline="0">
        <left style="thin">
          <color indexed="64"/>
        </left>
        <right style="thin">
          <color indexed="64"/>
        </right>
        <top style="thin">
          <color auto="1"/>
        </top>
        <bottom style="thin">
          <color auto="1"/>
        </bottom>
      </border>
    </dxf>
    <dxf>
      <fill>
        <patternFill patternType="none">
          <fgColor indexed="64"/>
          <bgColor auto="1"/>
        </patternFill>
      </fill>
      <alignment horizontal="general" vertical="top" textRotation="0" wrapText="1" indent="0" justifyLastLine="0" shrinkToFit="0" readingOrder="0"/>
    </dxf>
    <dxf>
      <border outline="0">
        <bottom style="thin">
          <color indexed="64"/>
        </bottom>
      </border>
    </dxf>
    <dxf>
      <font>
        <b/>
        <i val="0"/>
        <strike val="0"/>
        <condense val="0"/>
        <extend val="0"/>
        <outline val="0"/>
        <shadow val="0"/>
        <u val="none"/>
        <vertAlign val="baseline"/>
        <sz val="11"/>
        <color theme="1"/>
        <name val="Calibri"/>
        <family val="2"/>
        <scheme val="minor"/>
      </font>
      <fill>
        <patternFill patternType="none">
          <fgColor indexed="64"/>
          <bgColor auto="1"/>
        </patternFill>
      </fill>
      <border diagonalUp="0" diagonalDown="0" outline="0">
        <left style="thin">
          <color indexed="64"/>
        </left>
        <right style="thin">
          <color indexed="64"/>
        </right>
        <top/>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FF0000"/>
        <name val="Calibri"/>
        <family val="2"/>
        <scheme val="minor"/>
      </font>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indexed="65"/>
        </patternFill>
      </fill>
      <alignment horizontal="general"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border outline="0">
        <top style="thin">
          <color indexed="64"/>
        </top>
      </border>
    </dxf>
    <dxf>
      <border outline="0">
        <left style="thin">
          <color indexed="64"/>
        </left>
        <right style="thin">
          <color indexed="64"/>
        </right>
        <top style="thin">
          <color auto="1"/>
        </top>
        <bottom style="thin">
          <color auto="1"/>
        </bottom>
      </border>
    </dxf>
    <dxf>
      <fill>
        <patternFill patternType="none">
          <fgColor indexed="64"/>
          <bgColor auto="1"/>
        </patternFill>
      </fill>
      <alignment horizontal="general" vertical="top" textRotation="0" wrapText="1" indent="0" justifyLastLine="0" shrinkToFit="0" readingOrder="0"/>
    </dxf>
    <dxf>
      <border outline="0">
        <bottom style="thin">
          <color indexed="64"/>
        </bottom>
      </border>
    </dxf>
    <dxf>
      <font>
        <b/>
        <i val="0"/>
        <strike val="0"/>
        <condense val="0"/>
        <extend val="0"/>
        <outline val="0"/>
        <shadow val="0"/>
        <u val="none"/>
        <vertAlign val="baseline"/>
        <sz val="11"/>
        <color theme="1"/>
        <name val="Calibri"/>
        <family val="2"/>
        <scheme val="minor"/>
      </font>
      <fill>
        <patternFill patternType="none">
          <fgColor indexed="64"/>
          <bgColor auto="1"/>
        </patternFill>
      </fill>
      <border diagonalUp="0" diagonalDown="0" outline="0">
        <left style="thin">
          <color indexed="64"/>
        </left>
        <right style="thin">
          <color indexed="64"/>
        </right>
        <top/>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FF0000"/>
        <name val="Calibri"/>
        <family val="2"/>
        <scheme val="minor"/>
      </font>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indexed="65"/>
        </patternFill>
      </fill>
      <alignment horizontal="general"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border outline="0">
        <top style="thin">
          <color indexed="64"/>
        </top>
      </border>
    </dxf>
    <dxf>
      <border outline="0">
        <left style="thin">
          <color indexed="64"/>
        </left>
        <right style="thin">
          <color indexed="64"/>
        </right>
        <top style="thin">
          <color auto="1"/>
        </top>
        <bottom style="thin">
          <color auto="1"/>
        </bottom>
      </border>
    </dxf>
    <dxf>
      <fill>
        <patternFill patternType="none">
          <fgColor indexed="64"/>
          <bgColor auto="1"/>
        </patternFill>
      </fill>
      <alignment horizontal="general" vertical="top" textRotation="0" wrapText="1" indent="0" justifyLastLine="0" shrinkToFit="0" readingOrder="0"/>
    </dxf>
    <dxf>
      <border outline="0">
        <bottom style="thin">
          <color indexed="64"/>
        </bottom>
      </border>
    </dxf>
    <dxf>
      <font>
        <b/>
        <i val="0"/>
        <strike val="0"/>
        <condense val="0"/>
        <extend val="0"/>
        <outline val="0"/>
        <shadow val="0"/>
        <u val="none"/>
        <vertAlign val="baseline"/>
        <sz val="11"/>
        <color theme="1"/>
        <name val="Calibri"/>
        <family val="2"/>
        <scheme val="minor"/>
      </font>
      <fill>
        <patternFill patternType="none">
          <fgColor indexed="64"/>
          <bgColor auto="1"/>
        </patternFill>
      </fill>
      <border diagonalUp="0" diagonalDown="0" outline="0">
        <left style="thin">
          <color indexed="64"/>
        </left>
        <right style="thin">
          <color indexed="64"/>
        </right>
        <top/>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FF0000"/>
        <name val="Calibri"/>
        <family val="2"/>
        <scheme val="minor"/>
      </font>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indexed="65"/>
        </patternFill>
      </fill>
      <alignment horizontal="general"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border outline="0">
        <top style="thin">
          <color indexed="64"/>
        </top>
      </border>
    </dxf>
    <dxf>
      <border outline="0">
        <left style="thin">
          <color indexed="64"/>
        </left>
        <right style="thin">
          <color indexed="64"/>
        </right>
        <top style="thin">
          <color auto="1"/>
        </top>
        <bottom style="thin">
          <color auto="1"/>
        </bottom>
      </border>
    </dxf>
    <dxf>
      <fill>
        <patternFill patternType="none">
          <fgColor indexed="64"/>
          <bgColor auto="1"/>
        </patternFill>
      </fill>
      <alignment horizontal="general" vertical="top" textRotation="0" wrapText="1" indent="0" justifyLastLine="0" shrinkToFit="0" readingOrder="0"/>
    </dxf>
    <dxf>
      <border outline="0">
        <bottom style="thin">
          <color indexed="64"/>
        </bottom>
      </border>
    </dxf>
    <dxf>
      <font>
        <b/>
        <i val="0"/>
        <strike val="0"/>
        <condense val="0"/>
        <extend val="0"/>
        <outline val="0"/>
        <shadow val="0"/>
        <u val="none"/>
        <vertAlign val="baseline"/>
        <sz val="11"/>
        <color theme="1"/>
        <name val="Calibri"/>
        <family val="2"/>
        <scheme val="minor"/>
      </font>
      <fill>
        <patternFill patternType="none">
          <fgColor indexed="64"/>
          <bgColor auto="1"/>
        </patternFill>
      </fill>
      <border diagonalUp="0" diagonalDown="0" outline="0">
        <left style="thin">
          <color indexed="64"/>
        </left>
        <right style="thin">
          <color indexed="64"/>
        </right>
        <top/>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FF0000"/>
        <name val="Calibri"/>
        <family val="2"/>
        <scheme val="minor"/>
      </font>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indexed="65"/>
        </patternFill>
      </fill>
      <alignment horizontal="general"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border outline="0">
        <top style="thin">
          <color indexed="64"/>
        </top>
      </border>
    </dxf>
    <dxf>
      <border outline="0">
        <left style="thin">
          <color indexed="64"/>
        </left>
        <right style="thin">
          <color indexed="64"/>
        </right>
        <top style="thin">
          <color auto="1"/>
        </top>
        <bottom style="thin">
          <color auto="1"/>
        </bottom>
      </border>
    </dxf>
    <dxf>
      <fill>
        <patternFill patternType="none">
          <fgColor indexed="64"/>
          <bgColor auto="1"/>
        </patternFill>
      </fill>
      <alignment horizontal="general" vertical="top" textRotation="0" wrapText="1" indent="0" justifyLastLine="0" shrinkToFit="0" readingOrder="0"/>
    </dxf>
    <dxf>
      <border outline="0">
        <bottom style="thin">
          <color indexed="64"/>
        </bottom>
      </border>
    </dxf>
    <dxf>
      <font>
        <b/>
        <i val="0"/>
        <strike val="0"/>
        <condense val="0"/>
        <extend val="0"/>
        <outline val="0"/>
        <shadow val="0"/>
        <u val="none"/>
        <vertAlign val="baseline"/>
        <sz val="11"/>
        <color theme="1"/>
        <name val="Calibri"/>
        <family val="2"/>
        <scheme val="minor"/>
      </font>
      <fill>
        <patternFill patternType="none">
          <fgColor indexed="64"/>
          <bgColor auto="1"/>
        </patternFill>
      </fill>
      <border diagonalUp="0" diagonalDown="0" outline="0">
        <left style="thin">
          <color indexed="64"/>
        </left>
        <right style="thin">
          <color indexed="64"/>
        </right>
        <top/>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FF0000"/>
        <name val="Calibri"/>
        <family val="2"/>
        <scheme val="minor"/>
      </font>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indexed="65"/>
        </patternFill>
      </fill>
      <alignment horizontal="general"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border outline="0">
        <top style="thin">
          <color indexed="64"/>
        </top>
      </border>
    </dxf>
    <dxf>
      <border outline="0">
        <left style="thin">
          <color indexed="64"/>
        </left>
        <right style="thin">
          <color indexed="64"/>
        </right>
        <top style="thin">
          <color auto="1"/>
        </top>
        <bottom style="thin">
          <color auto="1"/>
        </bottom>
      </border>
    </dxf>
    <dxf>
      <fill>
        <patternFill patternType="none">
          <fgColor indexed="64"/>
          <bgColor auto="1"/>
        </patternFill>
      </fill>
      <alignment horizontal="general" vertical="top" textRotation="0" wrapText="1" indent="0" justifyLastLine="0" shrinkToFit="0" readingOrder="0"/>
    </dxf>
    <dxf>
      <border outline="0">
        <bottom style="thin">
          <color indexed="64"/>
        </bottom>
      </border>
    </dxf>
    <dxf>
      <font>
        <b/>
        <i val="0"/>
        <strike val="0"/>
        <condense val="0"/>
        <extend val="0"/>
        <outline val="0"/>
        <shadow val="0"/>
        <u val="none"/>
        <vertAlign val="baseline"/>
        <sz val="11"/>
        <color theme="1"/>
        <name val="Calibri"/>
        <family val="2"/>
        <scheme val="minor"/>
      </font>
      <fill>
        <patternFill patternType="none">
          <fgColor indexed="64"/>
          <bgColor auto="1"/>
        </patternFill>
      </fill>
      <border diagonalUp="0" diagonalDown="0" outline="0">
        <left style="thin">
          <color indexed="64"/>
        </left>
        <right style="thin">
          <color indexed="64"/>
        </right>
        <top/>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FF0000"/>
        <name val="Calibri"/>
        <family val="2"/>
        <scheme val="minor"/>
      </font>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indexed="65"/>
        </patternFill>
      </fill>
      <alignment horizontal="general"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border outline="0">
        <top style="thin">
          <color indexed="64"/>
        </top>
      </border>
    </dxf>
    <dxf>
      <border outline="0">
        <left style="thin">
          <color indexed="64"/>
        </left>
        <right style="thin">
          <color indexed="64"/>
        </right>
        <top style="thin">
          <color auto="1"/>
        </top>
        <bottom style="thin">
          <color auto="1"/>
        </bottom>
      </border>
    </dxf>
    <dxf>
      <fill>
        <patternFill patternType="none">
          <fgColor indexed="64"/>
          <bgColor auto="1"/>
        </patternFill>
      </fill>
      <alignment horizontal="general" vertical="top" textRotation="0" wrapText="1" indent="0" justifyLastLine="0" shrinkToFit="0" readingOrder="0"/>
    </dxf>
    <dxf>
      <border outline="0">
        <bottom style="thin">
          <color indexed="64"/>
        </bottom>
      </border>
    </dxf>
    <dxf>
      <font>
        <b/>
        <i val="0"/>
        <strike val="0"/>
        <condense val="0"/>
        <extend val="0"/>
        <outline val="0"/>
        <shadow val="0"/>
        <u val="none"/>
        <vertAlign val="baseline"/>
        <sz val="11"/>
        <color theme="1"/>
        <name val="Calibri"/>
        <family val="2"/>
        <scheme val="minor"/>
      </font>
      <fill>
        <patternFill patternType="none">
          <fgColor indexed="64"/>
          <bgColor auto="1"/>
        </patternFill>
      </fill>
      <border diagonalUp="0" diagonalDown="0" outline="0">
        <left style="thin">
          <color indexed="64"/>
        </left>
        <right style="thin">
          <color indexed="64"/>
        </right>
        <top/>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FF0000"/>
        <name val="Calibri"/>
        <family val="2"/>
        <scheme val="minor"/>
      </font>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indexed="65"/>
        </patternFill>
      </fill>
      <alignment horizontal="general"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border outline="0">
        <top style="thin">
          <color indexed="64"/>
        </top>
      </border>
    </dxf>
    <dxf>
      <border outline="0">
        <left style="thin">
          <color indexed="64"/>
        </left>
        <right style="thin">
          <color indexed="64"/>
        </right>
        <top style="thin">
          <color auto="1"/>
        </top>
        <bottom style="thin">
          <color auto="1"/>
        </bottom>
      </border>
    </dxf>
    <dxf>
      <fill>
        <patternFill patternType="none">
          <fgColor indexed="64"/>
          <bgColor auto="1"/>
        </patternFill>
      </fill>
      <alignment horizontal="general" vertical="top" textRotation="0" wrapText="1" indent="0" justifyLastLine="0" shrinkToFit="0" readingOrder="0"/>
    </dxf>
    <dxf>
      <border outline="0">
        <bottom style="thin">
          <color indexed="64"/>
        </bottom>
      </border>
    </dxf>
    <dxf>
      <font>
        <b/>
        <i val="0"/>
        <strike val="0"/>
        <condense val="0"/>
        <extend val="0"/>
        <outline val="0"/>
        <shadow val="0"/>
        <u val="none"/>
        <vertAlign val="baseline"/>
        <sz val="11"/>
        <color theme="1"/>
        <name val="Calibri"/>
        <family val="2"/>
        <scheme val="minor"/>
      </font>
      <fill>
        <patternFill patternType="none">
          <fgColor indexed="64"/>
          <bgColor auto="1"/>
        </patternFill>
      </fill>
      <border diagonalUp="0" diagonalDown="0" outline="0">
        <left style="thin">
          <color indexed="64"/>
        </left>
        <right style="thin">
          <color indexed="64"/>
        </right>
        <top/>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numFmt numFmtId="0" formatCode="Genera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FF0000"/>
        <name val="Calibri"/>
        <family val="2"/>
        <scheme val="minor"/>
      </font>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alignment horizontal="general"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alignment horizontal="general"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indexed="65"/>
        </patternFill>
      </fill>
      <alignment horizontal="general"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right style="thin">
          <color indexed="64"/>
        </right>
        <top style="thin">
          <color indexed="64"/>
        </top>
        <bottom/>
      </border>
    </dxf>
    <dxf>
      <alignment horizontal="general"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border outline="0">
        <top style="thin">
          <color indexed="64"/>
        </top>
      </border>
    </dxf>
    <dxf>
      <border outline="0">
        <left style="thin">
          <color indexed="64"/>
        </left>
        <right style="thin">
          <color indexed="64"/>
        </right>
        <top style="thin">
          <color auto="1"/>
        </top>
        <bottom style="thin">
          <color auto="1"/>
        </bottom>
      </border>
    </dxf>
    <dxf>
      <fill>
        <patternFill patternType="none">
          <fgColor indexed="64"/>
          <bgColor auto="1"/>
        </patternFill>
      </fill>
      <alignment horizontal="general" vertical="top" textRotation="0" wrapText="1" indent="0" justifyLastLine="0" shrinkToFit="0" readingOrder="0"/>
    </dxf>
    <dxf>
      <border outline="0">
        <bottom style="thin">
          <color indexed="64"/>
        </bottom>
      </border>
    </dxf>
    <dxf>
      <font>
        <b/>
        <i val="0"/>
        <strike val="0"/>
        <condense val="0"/>
        <extend val="0"/>
        <outline val="0"/>
        <shadow val="0"/>
        <u val="none"/>
        <vertAlign val="baseline"/>
        <sz val="11"/>
        <color theme="1"/>
        <name val="Calibri"/>
        <family val="2"/>
        <scheme val="minor"/>
      </font>
      <fill>
        <patternFill patternType="none">
          <fgColor indexed="64"/>
          <bgColor auto="1"/>
        </patternFill>
      </fill>
      <border diagonalUp="0" diagonalDown="0" outline="0">
        <left style="thin">
          <color indexed="64"/>
        </left>
        <right style="thin">
          <color indexed="64"/>
        </right>
        <top/>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numFmt numFmtId="0" formatCode="General"/>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FF0000"/>
        <name val="Calibri"/>
        <family val="2"/>
        <scheme val="minor"/>
      </font>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indexed="65"/>
        </patternFill>
      </fill>
      <alignment horizontal="general"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border outline="0">
        <top style="thin">
          <color indexed="64"/>
        </top>
      </border>
    </dxf>
    <dxf>
      <border outline="0">
        <left style="thin">
          <color indexed="64"/>
        </left>
        <right style="thin">
          <color indexed="64"/>
        </right>
        <top style="thin">
          <color auto="1"/>
        </top>
        <bottom style="thin">
          <color auto="1"/>
        </bottom>
      </border>
    </dxf>
    <dxf>
      <fill>
        <patternFill patternType="none">
          <fgColor indexed="64"/>
          <bgColor auto="1"/>
        </patternFill>
      </fill>
      <alignment horizontal="general" vertical="top" textRotation="0" wrapText="1" indent="0" justifyLastLine="0" shrinkToFit="0" readingOrder="0"/>
    </dxf>
    <dxf>
      <border outline="0">
        <bottom style="thin">
          <color indexed="64"/>
        </bottom>
      </border>
    </dxf>
    <dxf>
      <font>
        <b/>
        <i val="0"/>
        <strike val="0"/>
        <condense val="0"/>
        <extend val="0"/>
        <outline val="0"/>
        <shadow val="0"/>
        <u val="none"/>
        <vertAlign val="baseline"/>
        <sz val="11"/>
        <color theme="1"/>
        <name val="Calibri"/>
        <family val="2"/>
        <scheme val="minor"/>
      </font>
      <fill>
        <patternFill patternType="none">
          <fgColor indexed="64"/>
          <bgColor auto="1"/>
        </patternFill>
      </fill>
      <border diagonalUp="0" diagonalDown="0" outline="0">
        <left style="thin">
          <color indexed="64"/>
        </left>
        <right style="thin">
          <color indexed="64"/>
        </right>
        <top/>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numFmt numFmtId="0" formatCode="General"/>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FF0000"/>
        <name val="Calibri"/>
        <family val="2"/>
        <scheme val="minor"/>
      </font>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indexed="65"/>
        </patternFill>
      </fill>
      <alignment horizontal="general"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border outline="0">
        <top style="thin">
          <color indexed="64"/>
        </top>
      </border>
    </dxf>
    <dxf>
      <border outline="0">
        <left style="thin">
          <color indexed="64"/>
        </left>
        <right style="thin">
          <color indexed="64"/>
        </right>
        <top style="thin">
          <color auto="1"/>
        </top>
        <bottom style="thin">
          <color auto="1"/>
        </bottom>
      </border>
    </dxf>
    <dxf>
      <fill>
        <patternFill patternType="none">
          <fgColor indexed="64"/>
          <bgColor auto="1"/>
        </patternFill>
      </fill>
      <alignment horizontal="general" vertical="top" textRotation="0" wrapText="1" indent="0" justifyLastLine="0" shrinkToFit="0" readingOrder="0"/>
    </dxf>
    <dxf>
      <border outline="0">
        <bottom style="thin">
          <color indexed="64"/>
        </bottom>
      </border>
    </dxf>
    <dxf>
      <font>
        <b/>
        <i val="0"/>
        <strike val="0"/>
        <condense val="0"/>
        <extend val="0"/>
        <outline val="0"/>
        <shadow val="0"/>
        <u val="none"/>
        <vertAlign val="baseline"/>
        <sz val="11"/>
        <color theme="1"/>
        <name val="Calibri"/>
        <family val="2"/>
        <scheme val="minor"/>
      </font>
      <fill>
        <patternFill patternType="none">
          <fgColor indexed="64"/>
          <bgColor auto="1"/>
        </patternFill>
      </fill>
      <border diagonalUp="0" diagonalDown="0" outline="0">
        <left style="thin">
          <color indexed="64"/>
        </left>
        <right style="thin">
          <color indexed="64"/>
        </right>
        <top/>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FF0000"/>
        <name val="Calibri"/>
        <family val="2"/>
        <scheme val="minor"/>
      </font>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indexed="65"/>
        </patternFill>
      </fill>
      <alignment horizontal="general"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border outline="0">
        <top style="thin">
          <color indexed="64"/>
        </top>
      </border>
    </dxf>
    <dxf>
      <border outline="0">
        <left style="thin">
          <color indexed="64"/>
        </left>
        <right style="thin">
          <color indexed="64"/>
        </right>
        <top style="thin">
          <color auto="1"/>
        </top>
        <bottom style="thin">
          <color auto="1"/>
        </bottom>
      </border>
    </dxf>
    <dxf>
      <fill>
        <patternFill patternType="none">
          <fgColor indexed="64"/>
          <bgColor auto="1"/>
        </patternFill>
      </fill>
      <alignment horizontal="general" vertical="top" textRotation="0" wrapText="1" indent="0" justifyLastLine="0" shrinkToFit="0" readingOrder="0"/>
    </dxf>
    <dxf>
      <border outline="0">
        <bottom style="thin">
          <color indexed="64"/>
        </bottom>
      </border>
    </dxf>
    <dxf>
      <border diagonalUp="0" diagonalDown="0">
        <left style="thin">
          <color indexed="64"/>
        </left>
        <right style="thin">
          <color indexed="64"/>
        </right>
        <top/>
        <bottom/>
      </border>
    </dxf>
    <dxf>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ill>
        <patternFill patternType="none">
          <fgColor indexed="64"/>
          <bgColor auto="1"/>
        </patternFill>
      </fill>
      <alignment horizontal="general"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ill>
        <patternFill patternType="none">
          <fgColor indexed="64"/>
          <bgColor auto="1"/>
        </patternFill>
      </fill>
      <alignment horizontal="general"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none">
          <fgColor indexed="64"/>
          <bgColor auto="1"/>
        </patternFill>
      </fill>
      <alignment horizontal="general"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indexed="65"/>
        </patternFill>
      </fill>
      <alignment horizontal="general"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border outline="0">
        <top style="thin">
          <color indexed="64"/>
        </top>
      </border>
    </dxf>
    <dxf>
      <border outline="0">
        <left style="thin">
          <color indexed="64"/>
        </left>
        <right style="thin">
          <color indexed="64"/>
        </right>
        <top style="thin">
          <color auto="1"/>
        </top>
        <bottom style="thin">
          <color auto="1"/>
        </bottom>
      </border>
    </dxf>
    <dxf>
      <fill>
        <patternFill patternType="none">
          <fgColor indexed="64"/>
          <bgColor auto="1"/>
        </patternFill>
      </fill>
      <alignment horizontal="general" vertical="top" textRotation="0" wrapText="1" indent="0" justifyLastLine="0" shrinkToFit="0" readingOrder="0"/>
    </dxf>
    <dxf>
      <border outline="0">
        <bottom style="thin">
          <color indexed="64"/>
        </bottom>
      </border>
    </dxf>
    <dxf>
      <border diagonalUp="0" diagonalDown="0">
        <left style="thin">
          <color indexed="64"/>
        </left>
        <right style="thin">
          <color indexed="64"/>
        </right>
        <top/>
        <bottom/>
      </border>
    </dxf>
    <dxf>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FF0000"/>
        <name val="Calibri"/>
        <family val="2"/>
        <scheme val="minor"/>
      </font>
      <border diagonalUp="0" diagonalDown="0" outline="0">
        <left style="thin">
          <color indexed="64"/>
        </left>
        <right style="thin">
          <color indexed="64"/>
        </right>
        <top style="thin">
          <color indexed="64"/>
        </top>
        <bottom/>
      </border>
    </dxf>
    <dxf>
      <alignment horizontal="general"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right style="thin">
          <color indexed="64"/>
        </right>
        <top style="thin">
          <color indexed="64"/>
        </top>
        <bottom/>
      </border>
    </dxf>
    <dxf>
      <alignment horizontal="general"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right style="thin">
          <color indexed="64"/>
        </right>
        <top style="thin">
          <color indexed="64"/>
        </top>
        <bottom/>
      </border>
    </dxf>
    <dxf>
      <alignment horizontal="general"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border outline="0">
        <top style="thin">
          <color indexed="64"/>
        </top>
      </border>
    </dxf>
    <dxf>
      <border outline="0">
        <left style="thin">
          <color indexed="64"/>
        </left>
        <right style="thin">
          <color indexed="64"/>
        </right>
        <top style="thin">
          <color auto="1"/>
        </top>
        <bottom style="thin">
          <color auto="1"/>
        </bottom>
      </border>
    </dxf>
    <dxf>
      <alignment horizontal="general" vertical="top" textRotation="0" wrapText="1" indent="0" justifyLastLine="0" shrinkToFit="0" readingOrder="0"/>
    </dxf>
    <dxf>
      <border outline="0">
        <bottom style="thin">
          <color indexed="64"/>
        </bottom>
      </border>
    </dxf>
    <dxf>
      <numFmt numFmtId="0" formatCode="General"/>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FF0000"/>
        <name val="Calibri"/>
        <family val="2"/>
        <scheme val="minor"/>
      </font>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0" formatCode="General"/>
      <fill>
        <patternFill patternType="none">
          <fgColor indexed="64"/>
          <bgColor auto="1"/>
        </patternFill>
      </fill>
      <alignment horizontal="general"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indexed="65"/>
        </patternFill>
      </fill>
      <alignment horizontal="general"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right style="thin">
          <color indexed="64"/>
        </right>
        <top style="thin">
          <color indexed="64"/>
        </top>
        <bottom/>
      </border>
    </dxf>
    <dxf>
      <fill>
        <patternFill patternType="none">
          <fgColor indexed="64"/>
          <bgColor auto="1"/>
        </patternFill>
      </fill>
      <alignment horizontal="general"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border outline="0">
        <top style="thin">
          <color indexed="64"/>
        </top>
      </border>
    </dxf>
    <dxf>
      <border outline="0">
        <left style="thin">
          <color indexed="64"/>
        </left>
        <right style="thin">
          <color indexed="64"/>
        </right>
        <top style="thin">
          <color auto="1"/>
        </top>
        <bottom style="thin">
          <color auto="1"/>
        </bottom>
      </border>
    </dxf>
    <dxf>
      <fill>
        <patternFill patternType="none">
          <fgColor indexed="64"/>
          <bgColor auto="1"/>
        </patternFill>
      </fill>
      <alignment horizontal="general" vertical="top" textRotation="0" wrapText="1" indent="0" justifyLastLine="0" shrinkToFit="0" readingOrder="0"/>
    </dxf>
    <dxf>
      <border outline="0">
        <bottom style="thin">
          <color indexed="64"/>
        </bottom>
      </border>
    </dxf>
    <dxf>
      <font>
        <b/>
        <i val="0"/>
        <strike val="0"/>
        <condense val="0"/>
        <extend val="0"/>
        <outline val="0"/>
        <shadow val="0"/>
        <u val="none"/>
        <vertAlign val="baseline"/>
        <sz val="11"/>
        <color theme="1"/>
        <name val="Calibri"/>
        <family val="2"/>
        <scheme val="minor"/>
      </font>
      <fill>
        <patternFill patternType="none">
          <fgColor indexed="64"/>
          <bgColor auto="1"/>
        </patternFill>
      </fill>
      <border diagonalUp="0" diagonalDown="0" outline="0">
        <left style="thin">
          <color indexed="64"/>
        </left>
        <right style="thin">
          <color indexed="64"/>
        </right>
        <top/>
        <bottom/>
      </border>
    </dxf>
    <dxf>
      <numFmt numFmtId="0" formatCode="General"/>
      <fill>
        <patternFill patternType="solid">
          <fgColor rgb="FF000000"/>
          <bgColor rgb="FFF2F2F2"/>
        </patternFill>
      </fill>
      <protection locked="1" hidden="0"/>
    </dxf>
    <dxf>
      <numFmt numFmtId="0" formatCode="General"/>
      <fill>
        <patternFill patternType="solid">
          <fgColor rgb="FF000000"/>
          <bgColor rgb="FFF2F2F2"/>
        </patternFill>
      </fill>
      <protection locked="1" hidden="0"/>
    </dxf>
    <dxf>
      <numFmt numFmtId="0" formatCode="General"/>
      <fill>
        <patternFill patternType="solid">
          <fgColor rgb="FF000000"/>
          <bgColor rgb="FFF2F2F2"/>
        </patternFill>
      </fill>
      <protection locked="1" hidden="0"/>
    </dxf>
    <dxf>
      <fill>
        <patternFill patternType="solid">
          <fgColor indexed="64"/>
          <bgColor theme="0" tint="-4.9989318521683403E-2"/>
        </patternFill>
      </fill>
      <alignment horizontal="general" vertical="top" textRotation="0" wrapText="1" indent="0" justifyLastLine="0" shrinkToFit="0" readingOrder="0"/>
      <protection locked="1" hidden="0"/>
    </dxf>
    <dxf>
      <fill>
        <patternFill patternType="solid">
          <fgColor indexed="64"/>
          <bgColor theme="0" tint="-4.9989318521683403E-2"/>
        </patternFill>
      </fill>
      <protection locked="1" hidden="0"/>
    </dxf>
    <dxf>
      <fill>
        <patternFill patternType="solid">
          <fgColor indexed="64"/>
          <bgColor theme="0" tint="-4.9989318521683403E-2"/>
        </patternFill>
      </fill>
      <protection locked="1" hidden="0"/>
    </dxf>
    <dxf>
      <fill>
        <patternFill patternType="solid">
          <fgColor indexed="64"/>
          <bgColor theme="0" tint="-4.9989318521683403E-2"/>
        </patternFill>
      </fill>
      <alignment horizontal="general" vertical="bottom" textRotation="0" wrapText="1" indent="0" justifyLastLine="0" shrinkToFit="0" readingOrder="0"/>
      <protection locked="1" hidden="0"/>
    </dxf>
    <dxf>
      <fill>
        <patternFill patternType="solid">
          <fgColor indexed="64"/>
          <bgColor theme="0" tint="-4.9989318521683403E-2"/>
        </patternFill>
      </fill>
      <protection locked="1" hidden="0"/>
    </dxf>
    <dxf>
      <numFmt numFmtId="34" formatCode="_-* #,##0.00\ &quot;€&quot;_-;\-* #,##0.00\ &quot;€&quot;_-;_-* &quot;-&quot;??\ &quot;€&quot;_-;_-@_-"/>
      <fill>
        <patternFill patternType="solid">
          <fgColor indexed="64"/>
          <bgColor theme="0" tint="-4.9989318521683403E-2"/>
        </patternFill>
      </fill>
      <alignment horizontal="general" vertical="bottom" textRotation="0" wrapText="1" indent="0" justifyLastLine="0" shrinkToFit="0" readingOrder="0"/>
      <protection locked="1" hidden="0"/>
    </dxf>
    <dxf>
      <numFmt numFmtId="0" formatCode="General"/>
      <fill>
        <patternFill patternType="solid">
          <fgColor indexed="64"/>
          <bgColor theme="0" tint="-4.9989318521683403E-2"/>
        </patternFill>
      </fill>
      <alignment horizontal="general" vertical="bottom" textRotation="0" wrapText="1" indent="0" justifyLastLine="0" shrinkToFit="0" readingOrder="0"/>
      <protection locked="1" hidden="0"/>
    </dxf>
    <dxf>
      <fill>
        <patternFill patternType="solid">
          <fgColor indexed="64"/>
          <bgColor theme="0" tint="-4.9989318521683403E-2"/>
        </patternFill>
      </fill>
      <alignment horizontal="general" vertical="bottom" textRotation="0" wrapText="1" indent="0" justifyLastLine="0" shrinkToFit="0" readingOrder="0"/>
      <protection locked="1" hidden="0"/>
    </dxf>
    <dxf>
      <fill>
        <patternFill patternType="solid">
          <fgColor indexed="64"/>
          <bgColor theme="0" tint="-4.9989318521683403E-2"/>
        </patternFill>
      </fill>
      <alignment horizontal="general" vertical="bottom" textRotation="0" wrapText="1" indent="0" justifyLastLine="0" shrinkToFit="0" readingOrder="0"/>
      <protection locked="1" hidden="0"/>
    </dxf>
    <dxf>
      <fill>
        <patternFill patternType="solid">
          <fgColor indexed="64"/>
          <bgColor theme="0" tint="-4.9989318521683403E-2"/>
        </patternFill>
      </fill>
      <protection locked="1" hidden="0"/>
    </dxf>
    <dxf>
      <numFmt numFmtId="34" formatCode="_-* #,##0.00\ &quot;€&quot;_-;\-* #,##0.00\ &quot;€&quot;_-;_-* &quot;-&quot;??\ &quot;€&quot;_-;_-@_-"/>
      <fill>
        <patternFill patternType="solid">
          <fgColor indexed="64"/>
          <bgColor theme="0" tint="-4.9989318521683403E-2"/>
        </patternFill>
      </fill>
      <alignment horizontal="general" vertical="bottom" textRotation="0" wrapText="1" indent="0" justifyLastLine="0" shrinkToFit="0" readingOrder="0"/>
      <protection locked="1" hidden="0"/>
    </dxf>
    <dxf>
      <fill>
        <patternFill patternType="solid">
          <fgColor indexed="64"/>
          <bgColor theme="0" tint="-4.9989318521683403E-2"/>
        </patternFill>
      </fill>
      <alignment horizontal="general" vertical="center" textRotation="0" wrapText="1" indent="0" justifyLastLine="0" shrinkToFit="0" readingOrder="0"/>
    </dxf>
    <dxf>
      <fill>
        <patternFill patternType="solid">
          <fgColor indexed="64"/>
          <bgColor theme="0" tint="-4.9989318521683403E-2"/>
        </patternFill>
      </fill>
      <alignment horizontal="general" vertical="center" textRotation="0" wrapText="1" indent="0" justifyLastLine="0" shrinkToFit="0" readingOrder="0"/>
      <protection locked="1" hidden="0"/>
    </dxf>
    <dxf>
      <numFmt numFmtId="0" formatCode="General"/>
      <fill>
        <patternFill patternType="solid">
          <fgColor indexed="64"/>
          <bgColor theme="0" tint="-4.9989318521683403E-2"/>
        </patternFill>
      </fill>
    </dxf>
    <dxf>
      <fill>
        <patternFill patternType="solid">
          <fgColor indexed="64"/>
          <bgColor theme="0" tint="-4.9989318521683403E-2"/>
        </patternFill>
      </fill>
      <protection locked="1" hidden="0"/>
    </dxf>
    <dxf>
      <numFmt numFmtId="0" formatCode="General"/>
      <fill>
        <patternFill patternType="solid">
          <fgColor indexed="64"/>
          <bgColor theme="0" tint="-4.9989318521683403E-2"/>
        </patternFill>
      </fill>
      <protection locked="1" hidden="0"/>
    </dxf>
    <dxf>
      <numFmt numFmtId="0" formatCode="General"/>
      <fill>
        <patternFill patternType="solid">
          <fgColor indexed="64"/>
          <bgColor theme="0" tint="-4.9989318521683403E-2"/>
        </patternFill>
      </fill>
      <protection locked="1" hidden="0"/>
    </dxf>
    <dxf>
      <numFmt numFmtId="0" formatCode="General"/>
      <fill>
        <patternFill patternType="solid">
          <fgColor indexed="64"/>
          <bgColor theme="0" tint="-4.9989318521683403E-2"/>
        </patternFill>
      </fill>
      <protection locked="1" hidden="0"/>
    </dxf>
    <dxf>
      <numFmt numFmtId="0" formatCode="General"/>
      <fill>
        <patternFill patternType="solid">
          <fgColor indexed="64"/>
          <bgColor theme="0" tint="-4.9989318521683403E-2"/>
        </patternFill>
      </fill>
      <protection locked="1" hidden="0"/>
    </dxf>
    <dxf>
      <border outline="0">
        <top style="medium">
          <color rgb="FF000000"/>
        </top>
      </border>
    </dxf>
    <dxf>
      <fill>
        <patternFill patternType="solid">
          <fgColor rgb="FF000000"/>
          <bgColor rgb="FFF2F2F2"/>
        </patternFill>
      </fill>
      <protection locked="1" hidden="0"/>
    </dxf>
    <dxf>
      <border outline="0">
        <bottom style="medium">
          <color rgb="FF000000"/>
        </bottom>
      </border>
    </dxf>
    <dxf>
      <protection locked="1" hidden="0"/>
    </dxf>
    <dxf>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35" formatCode="_-* #,##0.00_-;\-* #,##0.00_-;_-* &quot;-&quot;??_-;_-@_-"/>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right style="thin">
          <color indexed="64"/>
        </right>
        <top style="medium">
          <color indexed="64"/>
        </top>
        <bottom style="thin">
          <color auto="1"/>
        </bottom>
      </border>
    </dxf>
    <dxf>
      <border outline="0">
        <bottom style="medium">
          <color indexed="64"/>
        </bottom>
      </border>
    </dxf>
    <dxf>
      <font>
        <strike val="0"/>
        <outline val="0"/>
        <shadow val="0"/>
        <u val="none"/>
        <vertAlign val="baseline"/>
        <sz val="11"/>
        <color auto="1"/>
        <name val="Calibri"/>
        <family val="2"/>
        <scheme val="minor"/>
      </font>
      <fill>
        <patternFill patternType="solid">
          <fgColor indexed="64"/>
          <bgColor theme="4" tint="0.79998168889431442"/>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theme="1"/>
        <name val="Calibri"/>
        <family val="2"/>
        <scheme val="minor"/>
      </font>
      <numFmt numFmtId="34" formatCode="_-* #,##0.00\ &quot;€&quot;_-;\-* #,##0.00\ &quot;€&quot;_-;_-* &quot;-&quot;??\ &quot;€&quot;_-;_-@_-"/>
      <border diagonalUp="0" diagonalDown="0" outline="0">
        <left style="thin">
          <color indexed="64"/>
        </left>
        <right style="thin">
          <color indexed="64"/>
        </right>
        <top style="thin">
          <color indexed="64"/>
        </top>
        <bottom style="thin">
          <color indexed="64"/>
        </bottom>
      </border>
    </dxf>
    <dxf>
      <numFmt numFmtId="34" formatCode="_-* #,##0.00\ &quot;€&quot;_-;\-* #,##0.00\ &quot;€&quot;_-;_-* &quot;-&quot;??\ &quot;€&quot;_-;_-@_-"/>
    </dxf>
    <dxf>
      <font>
        <b val="0"/>
        <i val="0"/>
        <strike val="0"/>
        <condense val="0"/>
        <extend val="0"/>
        <outline val="0"/>
        <shadow val="0"/>
        <u val="none"/>
        <vertAlign val="baseline"/>
        <sz val="11"/>
        <color theme="1"/>
        <name val="Calibri"/>
        <family val="2"/>
        <scheme val="minor"/>
      </font>
      <numFmt numFmtId="34" formatCode="_-* #,##0.00\ &quot;€&quot;_-;\-* #,##0.00\ &quot;€&quot;_-;_-* &quot;-&quot;??\ &quot;€&quot;_-;_-@_-"/>
      <border diagonalUp="0" diagonalDown="0" outline="0">
        <left style="thin">
          <color indexed="64"/>
        </left>
        <right style="thin">
          <color indexed="64"/>
        </right>
        <top style="thin">
          <color indexed="64"/>
        </top>
        <bottom style="thin">
          <color indexed="64"/>
        </bottom>
      </border>
    </dxf>
    <dxf>
      <numFmt numFmtId="34" formatCode="_-* #,##0.00\ &quot;€&quot;_-;\-* #,##0.00\ &quot;€&quot;_-;_-* &quot;-&quot;??\ &quot;€&quot;_-;_-@_-"/>
    </dxf>
    <dxf>
      <font>
        <b val="0"/>
        <i val="0"/>
        <strike val="0"/>
        <condense val="0"/>
        <extend val="0"/>
        <outline val="0"/>
        <shadow val="0"/>
        <u val="none"/>
        <vertAlign val="baseline"/>
        <sz val="11"/>
        <color theme="1"/>
        <name val="Calibri"/>
        <family val="2"/>
        <scheme val="minor"/>
      </font>
      <numFmt numFmtId="34" formatCode="_-* #,##0.00\ &quot;€&quot;_-;\-* #,##0.00\ &quot;€&quot;_-;_-* &quot;-&quot;??\ &quot;€&quot;_-;_-@_-"/>
      <border diagonalUp="0" diagonalDown="0" outline="0">
        <left style="thin">
          <color indexed="64"/>
        </left>
        <right style="thin">
          <color indexed="64"/>
        </right>
        <top style="thin">
          <color indexed="64"/>
        </top>
        <bottom style="thin">
          <color indexed="64"/>
        </bottom>
      </border>
    </dxf>
    <dxf>
      <numFmt numFmtId="34" formatCode="_-* #,##0.00\ &quot;€&quot;_-;\-* #,##0.00\ &quot;€&quot;_-;_-* &quot;-&quot;??\ &quot;€&quot;_-;_-@_-"/>
    </dxf>
    <dxf>
      <font>
        <b val="0"/>
        <i val="0"/>
        <strike val="0"/>
        <condense val="0"/>
        <extend val="0"/>
        <outline val="0"/>
        <shadow val="0"/>
        <u val="none"/>
        <vertAlign val="baseline"/>
        <sz val="11"/>
        <color theme="1"/>
        <name val="Calibri"/>
        <family val="2"/>
        <scheme val="minor"/>
      </font>
      <numFmt numFmtId="34" formatCode="_-* #,##0.00\ &quot;€&quot;_-;\-* #,##0.00\ &quot;€&quot;_-;_-* &quot;-&quot;??\ &quot;€&quot;_-;_-@_-"/>
      <border diagonalUp="0" diagonalDown="0" outline="0">
        <left style="thin">
          <color indexed="64"/>
        </left>
        <right style="thin">
          <color indexed="64"/>
        </right>
        <top style="thin">
          <color indexed="64"/>
        </top>
        <bottom style="thin">
          <color indexed="64"/>
        </bottom>
      </border>
    </dxf>
    <dxf>
      <numFmt numFmtId="34" formatCode="_-* #,##0.00\ &quot;€&quot;_-;\-* #,##0.00\ &quot;€&quot;_-;_-* &quot;-&quot;??\ &quot;€&quot;_-;_-@_-"/>
    </dxf>
    <dxf>
      <font>
        <b val="0"/>
        <i val="0"/>
        <strike val="0"/>
        <condense val="0"/>
        <extend val="0"/>
        <outline val="0"/>
        <shadow val="0"/>
        <u val="none"/>
        <vertAlign val="baseline"/>
        <sz val="11"/>
        <color theme="1"/>
        <name val="Calibri"/>
        <family val="2"/>
        <scheme val="minor"/>
      </font>
      <numFmt numFmtId="34" formatCode="_-* #,##0.00\ &quot;€&quot;_-;\-* #,##0.00\ &quot;€&quot;_-;_-* &quot;-&quot;??\ &quot;€&quot;_-;_-@_-"/>
      <border diagonalUp="0" diagonalDown="0" outline="0">
        <left style="thin">
          <color indexed="64"/>
        </left>
        <right style="thin">
          <color indexed="64"/>
        </right>
        <top style="thin">
          <color indexed="64"/>
        </top>
        <bottom style="thin">
          <color indexed="64"/>
        </bottom>
      </border>
    </dxf>
    <dxf>
      <numFmt numFmtId="34" formatCode="_-* #,##0.00\ &quot;€&quot;_-;\-* #,##0.00\ &quot;€&quot;_-;_-* &quot;-&quot;??\ &quot;€&quot;_-;_-@_-"/>
    </dxf>
    <dxf>
      <font>
        <b val="0"/>
        <i val="0"/>
        <strike val="0"/>
        <condense val="0"/>
        <extend val="0"/>
        <outline val="0"/>
        <shadow val="0"/>
        <u val="none"/>
        <vertAlign val="baseline"/>
        <sz val="11"/>
        <color theme="1"/>
        <name val="Calibri"/>
        <family val="2"/>
        <scheme val="minor"/>
      </font>
      <numFmt numFmtId="34" formatCode="_-* #,##0.00\ &quot;€&quot;_-;\-* #,##0.00\ &quot;€&quot;_-;_-* &quot;-&quot;??\ &quot;€&quot;_-;_-@_-"/>
      <border diagonalUp="0" diagonalDown="0" outline="0">
        <left style="thin">
          <color indexed="64"/>
        </left>
        <right style="thin">
          <color indexed="64"/>
        </right>
        <top style="thin">
          <color indexed="64"/>
        </top>
        <bottom/>
      </border>
    </dxf>
    <dxf>
      <numFmt numFmtId="34" formatCode="_-* #,##0.00\ &quot;€&quot;_-;\-* #,##0.00\ &quot;€&quot;_-;_-* &quot;-&quot;??\ &quot;€&quot;_-;_-@_-"/>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libri"/>
        <family val="2"/>
        <scheme val="minor"/>
      </font>
      <numFmt numFmtId="34" formatCode="_-* #,##0.00\ &quot;€&quot;_-;\-* #,##0.00\ &quot;€&quot;_-;_-* &quot;-&quot;??\ &quot;€&quot;_-;_-@_-"/>
      <border diagonalUp="0" diagonalDown="0" outline="0">
        <left style="thin">
          <color indexed="64"/>
        </left>
        <right style="thin">
          <color indexed="64"/>
        </right>
        <top style="thin">
          <color indexed="64"/>
        </top>
        <bottom/>
      </border>
    </dxf>
    <dxf>
      <numFmt numFmtId="34" formatCode="_-* #,##0.00\ &quot;€&quot;_-;\-* #,##0.00\ &quot;€&quot;_-;_-* &quot;-&quot;??\ &quot;€&quot;_-;_-@_-"/>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libri"/>
        <family val="2"/>
        <scheme val="minor"/>
      </font>
      <numFmt numFmtId="34" formatCode="_-* #,##0.00\ &quot;€&quot;_-;\-* #,##0.00\ &quot;€&quot;_-;_-* &quot;-&quot;??\ &quot;€&quot;_-;_-@_-"/>
      <border diagonalUp="0" diagonalDown="0" outline="0">
        <left style="thin">
          <color indexed="64"/>
        </left>
        <right style="thin">
          <color indexed="64"/>
        </right>
        <top style="thin">
          <color indexed="64"/>
        </top>
        <bottom/>
      </border>
    </dxf>
    <dxf>
      <numFmt numFmtId="34" formatCode="_-* #,##0.00\ &quot;€&quot;_-;\-* #,##0.00\ &quot;€&quot;_-;_-* &quot;-&quot;??\ &quot;€&quot;_-;_-@_-"/>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libri"/>
        <family val="2"/>
        <scheme val="minor"/>
      </font>
      <numFmt numFmtId="34" formatCode="_-* #,##0.00\ &quot;€&quot;_-;\-* #,##0.00\ &quot;€&quot;_-;_-* &quot;-&quot;??\ &quot;€&quot;_-;_-@_-"/>
      <border diagonalUp="0" diagonalDown="0" outline="0">
        <left style="thin">
          <color indexed="64"/>
        </left>
        <right style="thin">
          <color indexed="64"/>
        </right>
        <top style="thin">
          <color indexed="64"/>
        </top>
        <bottom/>
      </border>
    </dxf>
    <dxf>
      <numFmt numFmtId="34" formatCode="_-* #,##0.00\ &quot;€&quot;_-;\-* #,##0.00\ &quot;€&quot;_-;_-* &quot;-&quot;??\ &quot;€&quot;_-;_-@_-"/>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libri"/>
        <family val="2"/>
        <scheme val="minor"/>
      </font>
      <numFmt numFmtId="34" formatCode="_-* #,##0.00\ &quot;€&quot;_-;\-* #,##0.00\ &quot;€&quot;_-;_-* &quot;-&quot;??\ &quot;€&quot;_-;_-@_-"/>
      <border diagonalUp="0" diagonalDown="0" outline="0">
        <left style="thin">
          <color indexed="64"/>
        </left>
        <right style="thin">
          <color indexed="64"/>
        </right>
        <top style="thin">
          <color indexed="64"/>
        </top>
        <bottom/>
      </border>
    </dxf>
    <dxf>
      <numFmt numFmtId="34" formatCode="_-* #,##0.00\ &quot;€&quot;_-;\-* #,##0.00\ &quot;€&quot;_-;_-* &quot;-&quot;??\ &quot;€&quot;_-;_-@_-"/>
      <border diagonalUp="0" diagonalDown="0" outline="0">
        <left/>
        <right style="thin">
          <color indexed="64"/>
        </right>
        <top style="thin">
          <color indexed="64"/>
        </top>
        <bottom style="thin">
          <color indexed="64"/>
        </bottom>
      </border>
    </dxf>
    <dxf>
      <font>
        <b/>
        <i val="0"/>
        <strike val="0"/>
        <condense val="0"/>
        <extend val="0"/>
        <outline val="0"/>
        <shadow val="0"/>
        <u val="none"/>
        <vertAlign val="baseline"/>
        <sz val="11"/>
        <color theme="1"/>
        <name val="Calibri"/>
        <family val="2"/>
        <scheme val="minor"/>
      </font>
      <numFmt numFmtId="34" formatCode="_-* #,##0.00\ &quot;€&quot;_-;\-* #,##0.00\ &quot;€&quot;_-;_-* &quot;-&quot;??\ &quot;€&quot;_-;_-@_-"/>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ont>
        <b/>
      </font>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family val="2"/>
        <scheme val="none"/>
      </font>
      <alignment horizontal="left" vertical="center" textRotation="0" wrapText="1" indent="0" justifyLastLine="0" shrinkToFit="0" readingOrder="0"/>
      <border diagonalUp="0" diagonalDown="0" outline="0">
        <left style="thin">
          <color indexed="64"/>
        </left>
        <right/>
        <top style="thin">
          <color indexed="64"/>
        </top>
        <bottom/>
      </border>
    </dxf>
    <dxf>
      <font>
        <b val="0"/>
        <i val="0"/>
        <strike val="0"/>
        <condense val="0"/>
        <extend val="0"/>
        <outline val="0"/>
        <shadow val="0"/>
        <u val="none"/>
        <vertAlign val="baseline"/>
        <sz val="11"/>
        <color rgb="FF000000"/>
        <name val="Arial"/>
        <family val="2"/>
        <scheme val="none"/>
      </font>
      <fill>
        <patternFill patternType="solid">
          <fgColor indexed="64"/>
          <bgColor rgb="FFF8CBAD"/>
        </patternFill>
      </fill>
      <alignment horizontal="left" vertical="center" textRotation="0" wrapText="1" indent="0" justifyLastLine="0" shrinkToFit="0" readingOrder="0"/>
      <border diagonalUp="0" diagonalDown="0" outline="0">
        <left style="thin">
          <color auto="1"/>
        </left>
        <right/>
        <top style="thin">
          <color auto="1"/>
        </top>
        <bottom style="thin">
          <color auto="1"/>
        </bottom>
      </border>
    </dxf>
    <dxf>
      <font>
        <b val="0"/>
        <i val="0"/>
        <strike val="0"/>
        <condense val="0"/>
        <extend val="0"/>
        <outline val="0"/>
        <shadow val="0"/>
        <u val="none"/>
        <vertAlign val="baseline"/>
        <sz val="11"/>
        <color rgb="FF000000"/>
        <name val="Arial"/>
        <family val="2"/>
        <scheme val="none"/>
      </font>
      <alignment horizontal="left"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rgb="FF000000"/>
        <name val="Arial"/>
        <family val="2"/>
        <scheme val="none"/>
      </font>
      <fill>
        <patternFill patternType="solid">
          <fgColor indexed="64"/>
          <bgColor rgb="FFF8CBAD"/>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family val="2"/>
        <scheme val="none"/>
      </font>
      <alignment horizontal="general"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rgb="FF000000"/>
        <name val="Arial"/>
        <family val="2"/>
        <scheme val="none"/>
      </font>
      <fill>
        <patternFill patternType="solid">
          <fgColor indexed="64"/>
          <bgColor rgb="FFF8CBAD"/>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11"/>
        <color rgb="FF000000"/>
        <name val="Arial"/>
        <family val="2"/>
        <scheme val="none"/>
      </font>
      <alignment horizontal="general" vertical="center" textRotation="0" wrapText="1" indent="0" justifyLastLine="0" shrinkToFit="0" readingOrder="0"/>
      <border diagonalUp="0" diagonalDown="0" outline="0">
        <left/>
        <right style="thin">
          <color indexed="64"/>
        </right>
        <top style="thin">
          <color indexed="64"/>
        </top>
        <bottom/>
      </border>
    </dxf>
    <dxf>
      <font>
        <b/>
        <i val="0"/>
        <strike val="0"/>
        <condense val="0"/>
        <extend val="0"/>
        <outline val="0"/>
        <shadow val="0"/>
        <u val="none"/>
        <vertAlign val="baseline"/>
        <sz val="11"/>
        <color rgb="FF000000"/>
        <name val="Arial"/>
        <family val="2"/>
        <scheme val="none"/>
      </font>
      <fill>
        <patternFill patternType="solid">
          <fgColor indexed="64"/>
          <bgColor rgb="FFF8CBAD"/>
        </patternFill>
      </fill>
      <alignment horizontal="general"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left style="medium">
          <color indexed="64"/>
        </left>
      </border>
    </dxf>
    <dxf>
      <border outline="0">
        <bottom style="thin">
          <color indexed="64"/>
        </bottom>
      </border>
    </dxf>
    <dxf>
      <font>
        <b/>
        <i val="0"/>
        <strike val="0"/>
        <condense val="0"/>
        <extend val="0"/>
        <outline val="0"/>
        <shadow val="0"/>
        <u val="none"/>
        <vertAlign val="baseline"/>
        <sz val="11"/>
        <color rgb="FF000000"/>
        <name val="Arial"/>
        <family val="2"/>
        <scheme val="none"/>
      </font>
      <fill>
        <patternFill patternType="solid">
          <fgColor indexed="64"/>
          <bgColor rgb="FFAEAAAA"/>
        </patternFill>
      </fill>
      <alignment horizontal="left" vertical="center" textRotation="0" wrapText="1" indent="0" justifyLastLine="0" shrinkToFit="0" readingOrder="0"/>
      <border diagonalUp="0" diagonalDown="0" outline="0">
        <left style="thin">
          <color indexed="64"/>
        </left>
        <right style="thin">
          <color indexed="64"/>
        </right>
        <top/>
        <bottom/>
      </border>
    </dxf>
    <dxf>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ill>
        <patternFill patternType="none">
          <fgColor indexed="64"/>
          <bgColor auto="1"/>
        </patternFill>
      </fill>
      <border diagonalUp="0" diagonalDown="0" outline="0">
        <left style="thin">
          <color auto="1"/>
        </left>
        <right/>
        <top style="thin">
          <color auto="1"/>
        </top>
        <bottom style="thin">
          <color auto="1"/>
        </bottom>
      </border>
    </dxf>
    <dxf>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family val="2"/>
        <scheme val="minor"/>
      </font>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ill>
        <patternFill patternType="none">
          <fgColor indexed="64"/>
          <bgColor auto="1"/>
        </patternFill>
      </fill>
      <border diagonalUp="0" diagonalDown="0" outline="0">
        <left/>
        <right style="thin">
          <color indexed="64"/>
        </right>
        <top style="thin">
          <color indexed="64"/>
        </top>
        <bottom style="thin">
          <color indexed="64"/>
        </bottom>
      </border>
    </dxf>
    <dxf>
      <font>
        <b/>
      </font>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ill>
        <patternFill patternType="none">
          <fgColor indexed="64"/>
          <bgColor auto="1"/>
        </patternFill>
      </fill>
      <alignment horizontal="general" vertical="bottom" textRotation="0" wrapText="1" indent="0" justifyLastLine="0" shrinkToFit="0" readingOrder="0"/>
      <border diagonalUp="0" diagonalDown="0" outline="0">
        <left style="thin">
          <color indexed="64"/>
        </left>
        <right/>
        <top style="thin">
          <color indexed="64"/>
        </top>
        <bottom style="thin">
          <color indexed="64"/>
        </bottom>
      </border>
    </dxf>
    <dxf>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ill>
        <patternFill patternType="none">
          <fgColor indexed="64"/>
          <bgColor auto="1"/>
        </patternFill>
      </fill>
      <alignment horizontal="general" vertical="bottom" textRotation="0" wrapText="1" indent="0" justifyLastLine="0" shrinkToFit="0" readingOrder="0"/>
      <border diagonalUp="0" diagonalDown="0" outline="0">
        <left/>
        <right style="thin">
          <color indexed="64"/>
        </right>
        <top style="thin">
          <color indexed="64"/>
        </top>
        <bottom style="thin">
          <color indexed="64"/>
        </bottom>
      </border>
    </dxf>
    <dxf>
      <border outline="0">
        <left style="thin">
          <color indexed="64"/>
        </left>
        <right style="thin">
          <color indexed="64"/>
        </right>
        <bottom style="thin">
          <color auto="1"/>
        </bottom>
      </border>
    </dxf>
    <dxf>
      <fill>
        <patternFill patternType="none">
          <fgColor indexed="64"/>
          <bgColor auto="1"/>
        </patternFill>
      </fill>
    </dxf>
    <dxf>
      <font>
        <b/>
        <i val="0"/>
        <strike val="0"/>
        <condense val="0"/>
        <extend val="0"/>
        <outline val="0"/>
        <shadow val="0"/>
        <u val="none"/>
        <vertAlign val="baseline"/>
        <sz val="11"/>
        <color theme="0"/>
        <name val="Calibri"/>
        <family val="2"/>
        <scheme val="minor"/>
      </font>
      <fill>
        <patternFill patternType="solid">
          <fgColor theme="8"/>
          <bgColor theme="8"/>
        </patternFill>
      </fill>
    </dxf>
    <dxf>
      <font>
        <b val="0"/>
      </font>
      <fill>
        <patternFill patternType="none">
          <fgColor indexed="64"/>
          <bgColor auto="1"/>
        </patternFill>
      </fill>
      <border diagonalUp="0" diagonalDown="0" outline="0">
        <left/>
        <right style="thin">
          <color indexed="64"/>
        </right>
        <top style="thin">
          <color indexed="64"/>
        </top>
        <bottom style="thin">
          <color indexed="64"/>
        </bottom>
      </border>
    </dxf>
    <dxf>
      <font>
        <b val="0"/>
      </font>
      <fill>
        <patternFill patternType="none">
          <fgColor indexed="64"/>
          <bgColor auto="1"/>
        </patternFill>
      </fill>
      <border diagonalUp="0" diagonalDown="0" outline="0">
        <left/>
        <right/>
        <top style="thin">
          <color indexed="64"/>
        </top>
        <bottom style="thin">
          <color indexed="64"/>
        </bottom>
      </border>
    </dxf>
    <dxf>
      <font>
        <b val="0"/>
      </font>
      <fill>
        <patternFill patternType="none">
          <fgColor indexed="64"/>
          <bgColor auto="1"/>
        </patternFill>
      </fill>
      <border diagonalUp="0" diagonalDown="0" outline="0">
        <left/>
        <right/>
        <top style="thin">
          <color indexed="64"/>
        </top>
        <bottom style="thin">
          <color indexed="64"/>
        </bottom>
      </border>
    </dxf>
    <dxf>
      <font>
        <b val="0"/>
      </font>
      <fill>
        <patternFill patternType="none">
          <fgColor indexed="64"/>
          <bgColor auto="1"/>
        </patternFill>
      </fill>
      <border diagonalUp="0" diagonalDown="0" outline="0">
        <left/>
        <right/>
        <top style="thin">
          <color indexed="64"/>
        </top>
        <bottom style="thin">
          <color indexed="64"/>
        </bottom>
      </border>
    </dxf>
    <dxf>
      <font>
        <b val="0"/>
      </font>
      <fill>
        <patternFill patternType="none">
          <fgColor indexed="64"/>
          <bgColor auto="1"/>
        </patternFill>
      </fill>
      <border diagonalUp="0" diagonalDown="0" outline="0">
        <left/>
        <right/>
        <top style="thin">
          <color indexed="64"/>
        </top>
        <bottom style="thin">
          <color indexed="64"/>
        </bottom>
      </border>
    </dxf>
    <dxf>
      <font>
        <b val="0"/>
      </font>
      <fill>
        <patternFill patternType="none">
          <fgColor indexed="64"/>
          <bgColor auto="1"/>
        </patternFill>
      </fill>
      <border diagonalUp="0" diagonalDown="0" outline="0">
        <left/>
        <right/>
        <top style="thin">
          <color indexed="64"/>
        </top>
        <bottom style="thin">
          <color indexed="64"/>
        </bottom>
      </border>
    </dxf>
    <dxf>
      <font>
        <b val="0"/>
      </font>
      <fill>
        <patternFill patternType="none">
          <fgColor indexed="64"/>
          <bgColor auto="1"/>
        </patternFill>
      </fill>
      <border diagonalUp="0" diagonalDown="0" outline="0">
        <left/>
        <right/>
        <top style="thin">
          <color indexed="64"/>
        </top>
        <bottom style="thin">
          <color indexed="64"/>
        </bottom>
      </border>
    </dxf>
    <dxf>
      <font>
        <b val="0"/>
      </font>
      <fill>
        <patternFill patternType="none">
          <fgColor indexed="64"/>
          <bgColor auto="1"/>
        </patternFill>
      </fill>
      <border diagonalUp="0" diagonalDown="0" outline="0">
        <left/>
        <right/>
        <top style="thin">
          <color indexed="64"/>
        </top>
        <bottom style="thin">
          <color indexed="64"/>
        </bottom>
      </border>
    </dxf>
    <dxf>
      <font>
        <b val="0"/>
      </font>
      <fill>
        <patternFill patternType="none">
          <fgColor indexed="64"/>
          <bgColor auto="1"/>
        </patternFill>
      </fill>
      <border diagonalUp="0" diagonalDown="0" outline="0">
        <left/>
        <right/>
        <top style="thin">
          <color indexed="64"/>
        </top>
        <bottom style="thin">
          <color indexed="64"/>
        </bottom>
      </border>
    </dxf>
    <dxf>
      <font>
        <b val="0"/>
      </font>
      <fill>
        <patternFill patternType="none">
          <fgColor indexed="64"/>
          <bgColor auto="1"/>
        </patternFill>
      </fill>
      <border diagonalUp="0" diagonalDown="0" outline="0">
        <left/>
        <right/>
        <top style="thin">
          <color indexed="64"/>
        </top>
        <bottom style="thin">
          <color indexed="64"/>
        </bottom>
      </border>
    </dxf>
    <dxf>
      <font>
        <b/>
      </font>
      <fill>
        <patternFill patternType="none">
          <fgColor indexed="64"/>
          <bgColor auto="1"/>
        </patternFill>
      </fill>
      <border diagonalUp="0" diagonalDown="0" outline="0">
        <left style="thin">
          <color indexed="64"/>
        </left>
        <right/>
        <top style="thin">
          <color indexed="64"/>
        </top>
        <bottom style="thin">
          <color indexed="64"/>
        </bottom>
      </border>
    </dxf>
    <dxf>
      <fill>
        <patternFill patternType="none">
          <fgColor indexed="64"/>
          <bgColor auto="1"/>
        </patternFill>
      </fill>
      <alignment horizontal="general" vertical="bottom" textRotation="0" wrapText="1" indent="0" justifyLastLine="0" shrinkToFit="0" readingOrder="0"/>
      <border diagonalUp="0" diagonalDown="0" outline="0">
        <left style="thin">
          <color indexed="64"/>
        </left>
        <right/>
        <top style="thin">
          <color indexed="64"/>
        </top>
        <bottom style="thin">
          <color indexed="64"/>
        </bottom>
      </border>
    </dxf>
    <dxf>
      <border outline="0">
        <right style="thin">
          <color indexed="64"/>
        </right>
        <bottom style="thin">
          <color auto="1"/>
        </bottom>
      </border>
    </dxf>
    <dxf>
      <fill>
        <patternFill patternType="none">
          <fgColor indexed="64"/>
          <bgColor auto="1"/>
        </patternFill>
      </fill>
    </dxf>
  </dxfs>
  <tableStyles count="0" defaultTableStyle="TableStyleMedium2" defaultPivotStyle="PivotStyleLight16"/>
  <colors>
    <mruColors>
      <color rgb="FFFF33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sv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3.sv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3.svg"/><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3.svg"/><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3.svg"/><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openxmlformats.org/officeDocument/2006/relationships/image" Target="../media/image3.svg"/><Relationship Id="rId2" Type="http://schemas.openxmlformats.org/officeDocument/2006/relationships/image" Target="../media/image2.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image" Target="../media/image3.svg"/><Relationship Id="rId2" Type="http://schemas.openxmlformats.org/officeDocument/2006/relationships/image" Target="../media/image2.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3" Type="http://schemas.openxmlformats.org/officeDocument/2006/relationships/image" Target="../media/image3.svg"/><Relationship Id="rId2" Type="http://schemas.openxmlformats.org/officeDocument/2006/relationships/image" Target="../media/image2.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3" Type="http://schemas.openxmlformats.org/officeDocument/2006/relationships/image" Target="../media/image3.svg"/><Relationship Id="rId2" Type="http://schemas.openxmlformats.org/officeDocument/2006/relationships/image" Target="../media/image2.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3" Type="http://schemas.openxmlformats.org/officeDocument/2006/relationships/image" Target="../media/image3.sv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19050</xdr:colOff>
      <xdr:row>0</xdr:row>
      <xdr:rowOff>9525</xdr:rowOff>
    </xdr:from>
    <xdr:to>
      <xdr:col>4</xdr:col>
      <xdr:colOff>76200</xdr:colOff>
      <xdr:row>0</xdr:row>
      <xdr:rowOff>668716</xdr:rowOff>
    </xdr:to>
    <xdr:grpSp>
      <xdr:nvGrpSpPr>
        <xdr:cNvPr id="2" name="Grupo 1">
          <a:extLst>
            <a:ext uri="{FF2B5EF4-FFF2-40B4-BE49-F238E27FC236}">
              <a16:creationId xmlns:a16="http://schemas.microsoft.com/office/drawing/2014/main" id="{66958C2D-86CE-4ECF-A49E-7A3B012BF685}"/>
            </a:ext>
          </a:extLst>
        </xdr:cNvPr>
        <xdr:cNvGrpSpPr/>
      </xdr:nvGrpSpPr>
      <xdr:grpSpPr>
        <a:xfrm>
          <a:off x="19050" y="9525"/>
          <a:ext cx="2552326" cy="659191"/>
          <a:chOff x="483146" y="44500"/>
          <a:chExt cx="3481580" cy="725866"/>
        </a:xfrm>
      </xdr:grpSpPr>
      <xdr:pic>
        <xdr:nvPicPr>
          <xdr:cNvPr id="3" name="Imagen 2">
            <a:extLst>
              <a:ext uri="{FF2B5EF4-FFF2-40B4-BE49-F238E27FC236}">
                <a16:creationId xmlns:a16="http://schemas.microsoft.com/office/drawing/2014/main" id="{E7B8F65D-4AC2-0B85-A4BB-31BD4922E8B5}"/>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3123307" y="44500"/>
            <a:ext cx="841419" cy="722511"/>
          </a:xfrm>
          <a:prstGeom prst="rect">
            <a:avLst/>
          </a:prstGeom>
        </xdr:spPr>
      </xdr:pic>
      <xdr:pic>
        <xdr:nvPicPr>
          <xdr:cNvPr id="4" name="Gráfico 3">
            <a:extLst>
              <a:ext uri="{FF2B5EF4-FFF2-40B4-BE49-F238E27FC236}">
                <a16:creationId xmlns:a16="http://schemas.microsoft.com/office/drawing/2014/main" id="{5023811E-7EE0-3E05-4039-A0343045B29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483146" y="48369"/>
            <a:ext cx="2659806" cy="721997"/>
          </a:xfrm>
          <a:prstGeom prst="rect">
            <a:avLst/>
          </a:prstGeom>
        </xdr:spPr>
      </xdr:pic>
    </xdr:grpSp>
    <xdr:clientData/>
  </xdr:twoCellAnchor>
  <xdr:twoCellAnchor>
    <xdr:from>
      <xdr:col>4</xdr:col>
      <xdr:colOff>76200</xdr:colOff>
      <xdr:row>0</xdr:row>
      <xdr:rowOff>19050</xdr:rowOff>
    </xdr:from>
    <xdr:to>
      <xdr:col>8</xdr:col>
      <xdr:colOff>752475</xdr:colOff>
      <xdr:row>0</xdr:row>
      <xdr:rowOff>657225</xdr:rowOff>
    </xdr:to>
    <xdr:sp macro="" textlink="">
      <xdr:nvSpPr>
        <xdr:cNvPr id="5" name="Rectángulo 4">
          <a:extLst>
            <a:ext uri="{FF2B5EF4-FFF2-40B4-BE49-F238E27FC236}">
              <a16:creationId xmlns:a16="http://schemas.microsoft.com/office/drawing/2014/main" id="{336CEEE0-E21C-4CC9-8043-F8886E0B9F72}"/>
            </a:ext>
          </a:extLst>
        </xdr:cNvPr>
        <xdr:cNvSpPr/>
      </xdr:nvSpPr>
      <xdr:spPr>
        <a:xfrm>
          <a:off x="2466975" y="19050"/>
          <a:ext cx="7486650" cy="638175"/>
        </a:xfrm>
        <a:prstGeom prst="rect">
          <a:avLst/>
        </a:prstGeom>
        <a:solidFill>
          <a:sysClr val="window" lastClr="FFFFFF"/>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s-ES" sz="1400" b="1">
              <a:solidFill>
                <a:sysClr val="windowText" lastClr="000000"/>
              </a:solidFill>
            </a:rPr>
            <a:t>Fichero de soporte para la confección de los</a:t>
          </a:r>
          <a:r>
            <a:rPr lang="es-ES" sz="1400" b="1" baseline="0">
              <a:solidFill>
                <a:sysClr val="windowText" lastClr="000000"/>
              </a:solidFill>
            </a:rPr>
            <a:t> datos asociados al plan EDIL para la convocatoria MHAC XX/2024 de 7 de octubre de 2024</a:t>
          </a:r>
          <a:endParaRPr lang="es-ES" sz="1400" b="1">
            <a:solidFill>
              <a:sysClr val="windowText" lastClr="000000"/>
            </a:solidFill>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19050</xdr:colOff>
      <xdr:row>0</xdr:row>
      <xdr:rowOff>9525</xdr:rowOff>
    </xdr:from>
    <xdr:to>
      <xdr:col>4</xdr:col>
      <xdr:colOff>76200</xdr:colOff>
      <xdr:row>0</xdr:row>
      <xdr:rowOff>668716</xdr:rowOff>
    </xdr:to>
    <xdr:grpSp>
      <xdr:nvGrpSpPr>
        <xdr:cNvPr id="2" name="Grupo 1">
          <a:extLst>
            <a:ext uri="{FF2B5EF4-FFF2-40B4-BE49-F238E27FC236}">
              <a16:creationId xmlns:a16="http://schemas.microsoft.com/office/drawing/2014/main" id="{3B8BB442-872B-4409-BE67-0F89B335DD99}"/>
            </a:ext>
          </a:extLst>
        </xdr:cNvPr>
        <xdr:cNvGrpSpPr/>
      </xdr:nvGrpSpPr>
      <xdr:grpSpPr>
        <a:xfrm>
          <a:off x="19050" y="9525"/>
          <a:ext cx="2552326" cy="659191"/>
          <a:chOff x="483146" y="44500"/>
          <a:chExt cx="3481580" cy="725866"/>
        </a:xfrm>
      </xdr:grpSpPr>
      <xdr:pic>
        <xdr:nvPicPr>
          <xdr:cNvPr id="3" name="Imagen 2">
            <a:extLst>
              <a:ext uri="{FF2B5EF4-FFF2-40B4-BE49-F238E27FC236}">
                <a16:creationId xmlns:a16="http://schemas.microsoft.com/office/drawing/2014/main" id="{935A28B8-B897-E519-1BE7-A403F587C118}"/>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3123307" y="44500"/>
            <a:ext cx="841419" cy="722511"/>
          </a:xfrm>
          <a:prstGeom prst="rect">
            <a:avLst/>
          </a:prstGeom>
        </xdr:spPr>
      </xdr:pic>
      <xdr:pic>
        <xdr:nvPicPr>
          <xdr:cNvPr id="4" name="Gráfico 3">
            <a:extLst>
              <a:ext uri="{FF2B5EF4-FFF2-40B4-BE49-F238E27FC236}">
                <a16:creationId xmlns:a16="http://schemas.microsoft.com/office/drawing/2014/main" id="{1E87904D-455C-A845-F7FA-05011BE3089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483146" y="48369"/>
            <a:ext cx="2659806" cy="721997"/>
          </a:xfrm>
          <a:prstGeom prst="rect">
            <a:avLst/>
          </a:prstGeom>
        </xdr:spPr>
      </xdr:pic>
    </xdr:grpSp>
    <xdr:clientData/>
  </xdr:twoCellAnchor>
  <xdr:twoCellAnchor>
    <xdr:from>
      <xdr:col>4</xdr:col>
      <xdr:colOff>76200</xdr:colOff>
      <xdr:row>0</xdr:row>
      <xdr:rowOff>19050</xdr:rowOff>
    </xdr:from>
    <xdr:to>
      <xdr:col>8</xdr:col>
      <xdr:colOff>752475</xdr:colOff>
      <xdr:row>0</xdr:row>
      <xdr:rowOff>657225</xdr:rowOff>
    </xdr:to>
    <xdr:sp macro="" textlink="">
      <xdr:nvSpPr>
        <xdr:cNvPr id="5" name="Rectángulo 4">
          <a:extLst>
            <a:ext uri="{FF2B5EF4-FFF2-40B4-BE49-F238E27FC236}">
              <a16:creationId xmlns:a16="http://schemas.microsoft.com/office/drawing/2014/main" id="{F9287A95-2428-47C4-8A4F-12E073D88D08}"/>
            </a:ext>
          </a:extLst>
        </xdr:cNvPr>
        <xdr:cNvSpPr/>
      </xdr:nvSpPr>
      <xdr:spPr>
        <a:xfrm>
          <a:off x="2466975" y="19050"/>
          <a:ext cx="8172450" cy="638175"/>
        </a:xfrm>
        <a:prstGeom prst="rect">
          <a:avLst/>
        </a:prstGeom>
        <a:solidFill>
          <a:sysClr val="window" lastClr="FFFFFF"/>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s-ES" sz="1400" b="1">
              <a:solidFill>
                <a:sysClr val="windowText" lastClr="000000"/>
              </a:solidFill>
            </a:rPr>
            <a:t>Fichero de soporte para la confección de los</a:t>
          </a:r>
          <a:r>
            <a:rPr lang="es-ES" sz="1400" b="1" baseline="0">
              <a:solidFill>
                <a:sysClr val="windowText" lastClr="000000"/>
              </a:solidFill>
            </a:rPr>
            <a:t> datos asociados al plan EDIL para la convocatoria MHAC XX/2024 de 7 de octubre de 2024</a:t>
          </a:r>
          <a:endParaRPr lang="es-ES" sz="1400" b="1">
            <a:solidFill>
              <a:sysClr val="windowText" lastClr="000000"/>
            </a:solidFill>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19050</xdr:colOff>
      <xdr:row>0</xdr:row>
      <xdr:rowOff>9525</xdr:rowOff>
    </xdr:from>
    <xdr:to>
      <xdr:col>4</xdr:col>
      <xdr:colOff>76200</xdr:colOff>
      <xdr:row>0</xdr:row>
      <xdr:rowOff>668716</xdr:rowOff>
    </xdr:to>
    <xdr:grpSp>
      <xdr:nvGrpSpPr>
        <xdr:cNvPr id="2" name="Grupo 1">
          <a:extLst>
            <a:ext uri="{FF2B5EF4-FFF2-40B4-BE49-F238E27FC236}">
              <a16:creationId xmlns:a16="http://schemas.microsoft.com/office/drawing/2014/main" id="{13BC5B1F-8EFE-441B-99E2-7CAE33AA01BF}"/>
            </a:ext>
          </a:extLst>
        </xdr:cNvPr>
        <xdr:cNvGrpSpPr/>
      </xdr:nvGrpSpPr>
      <xdr:grpSpPr>
        <a:xfrm>
          <a:off x="19050" y="9525"/>
          <a:ext cx="2552326" cy="659191"/>
          <a:chOff x="483146" y="44500"/>
          <a:chExt cx="3481580" cy="725866"/>
        </a:xfrm>
      </xdr:grpSpPr>
      <xdr:pic>
        <xdr:nvPicPr>
          <xdr:cNvPr id="3" name="Imagen 2">
            <a:extLst>
              <a:ext uri="{FF2B5EF4-FFF2-40B4-BE49-F238E27FC236}">
                <a16:creationId xmlns:a16="http://schemas.microsoft.com/office/drawing/2014/main" id="{5FE3110D-FA8F-F0E2-03AD-883B9B0ED642}"/>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3123307" y="44500"/>
            <a:ext cx="841419" cy="722511"/>
          </a:xfrm>
          <a:prstGeom prst="rect">
            <a:avLst/>
          </a:prstGeom>
        </xdr:spPr>
      </xdr:pic>
      <xdr:pic>
        <xdr:nvPicPr>
          <xdr:cNvPr id="4" name="Gráfico 3">
            <a:extLst>
              <a:ext uri="{FF2B5EF4-FFF2-40B4-BE49-F238E27FC236}">
                <a16:creationId xmlns:a16="http://schemas.microsoft.com/office/drawing/2014/main" id="{FEEBB246-3589-6D3D-9825-C6363D93912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483146" y="48369"/>
            <a:ext cx="2659806" cy="721997"/>
          </a:xfrm>
          <a:prstGeom prst="rect">
            <a:avLst/>
          </a:prstGeom>
        </xdr:spPr>
      </xdr:pic>
    </xdr:grpSp>
    <xdr:clientData/>
  </xdr:twoCellAnchor>
  <xdr:twoCellAnchor>
    <xdr:from>
      <xdr:col>4</xdr:col>
      <xdr:colOff>76200</xdr:colOff>
      <xdr:row>0</xdr:row>
      <xdr:rowOff>19050</xdr:rowOff>
    </xdr:from>
    <xdr:to>
      <xdr:col>8</xdr:col>
      <xdr:colOff>752475</xdr:colOff>
      <xdr:row>0</xdr:row>
      <xdr:rowOff>657225</xdr:rowOff>
    </xdr:to>
    <xdr:sp macro="" textlink="">
      <xdr:nvSpPr>
        <xdr:cNvPr id="5" name="Rectángulo 4">
          <a:extLst>
            <a:ext uri="{FF2B5EF4-FFF2-40B4-BE49-F238E27FC236}">
              <a16:creationId xmlns:a16="http://schemas.microsoft.com/office/drawing/2014/main" id="{8E418CB6-2BDF-484C-AE7C-2B4E835B7B35}"/>
            </a:ext>
          </a:extLst>
        </xdr:cNvPr>
        <xdr:cNvSpPr/>
      </xdr:nvSpPr>
      <xdr:spPr>
        <a:xfrm>
          <a:off x="2466975" y="19050"/>
          <a:ext cx="7486650" cy="638175"/>
        </a:xfrm>
        <a:prstGeom prst="rect">
          <a:avLst/>
        </a:prstGeom>
        <a:solidFill>
          <a:sysClr val="window" lastClr="FFFFFF"/>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s-ES" sz="1400" b="1">
              <a:solidFill>
                <a:sysClr val="windowText" lastClr="000000"/>
              </a:solidFill>
            </a:rPr>
            <a:t>Fichero de soporte para la confección de los</a:t>
          </a:r>
          <a:r>
            <a:rPr lang="es-ES" sz="1400" b="1" baseline="0">
              <a:solidFill>
                <a:sysClr val="windowText" lastClr="000000"/>
              </a:solidFill>
            </a:rPr>
            <a:t> datos asociados al plan EDIL para la convocatoria MHAC XX/2024 de 7 de octubre de 2024</a:t>
          </a:r>
          <a:endParaRPr lang="es-ES" sz="1400" b="1">
            <a:solidFill>
              <a:sysClr val="windowText" lastClr="000000"/>
            </a:solidFill>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19050</xdr:colOff>
      <xdr:row>0</xdr:row>
      <xdr:rowOff>9525</xdr:rowOff>
    </xdr:from>
    <xdr:to>
      <xdr:col>4</xdr:col>
      <xdr:colOff>76200</xdr:colOff>
      <xdr:row>0</xdr:row>
      <xdr:rowOff>668716</xdr:rowOff>
    </xdr:to>
    <xdr:grpSp>
      <xdr:nvGrpSpPr>
        <xdr:cNvPr id="2" name="Grupo 1">
          <a:extLst>
            <a:ext uri="{FF2B5EF4-FFF2-40B4-BE49-F238E27FC236}">
              <a16:creationId xmlns:a16="http://schemas.microsoft.com/office/drawing/2014/main" id="{5B30FDF7-E405-46AB-97F3-8463DAA42F49}"/>
            </a:ext>
          </a:extLst>
        </xdr:cNvPr>
        <xdr:cNvGrpSpPr/>
      </xdr:nvGrpSpPr>
      <xdr:grpSpPr>
        <a:xfrm>
          <a:off x="19050" y="9525"/>
          <a:ext cx="2552326" cy="659191"/>
          <a:chOff x="483146" y="44500"/>
          <a:chExt cx="3481580" cy="725866"/>
        </a:xfrm>
      </xdr:grpSpPr>
      <xdr:pic>
        <xdr:nvPicPr>
          <xdr:cNvPr id="3" name="Imagen 2">
            <a:extLst>
              <a:ext uri="{FF2B5EF4-FFF2-40B4-BE49-F238E27FC236}">
                <a16:creationId xmlns:a16="http://schemas.microsoft.com/office/drawing/2014/main" id="{7BBF87D5-57F9-E6A0-25B3-641E3492A20C}"/>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3123307" y="44500"/>
            <a:ext cx="841419" cy="722511"/>
          </a:xfrm>
          <a:prstGeom prst="rect">
            <a:avLst/>
          </a:prstGeom>
        </xdr:spPr>
      </xdr:pic>
      <xdr:pic>
        <xdr:nvPicPr>
          <xdr:cNvPr id="4" name="Gráfico 3">
            <a:extLst>
              <a:ext uri="{FF2B5EF4-FFF2-40B4-BE49-F238E27FC236}">
                <a16:creationId xmlns:a16="http://schemas.microsoft.com/office/drawing/2014/main" id="{C338C924-B7E6-28B4-30EA-EC247FD859A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483146" y="48369"/>
            <a:ext cx="2659806" cy="721997"/>
          </a:xfrm>
          <a:prstGeom prst="rect">
            <a:avLst/>
          </a:prstGeom>
        </xdr:spPr>
      </xdr:pic>
    </xdr:grpSp>
    <xdr:clientData/>
  </xdr:twoCellAnchor>
  <xdr:twoCellAnchor>
    <xdr:from>
      <xdr:col>4</xdr:col>
      <xdr:colOff>76200</xdr:colOff>
      <xdr:row>0</xdr:row>
      <xdr:rowOff>19050</xdr:rowOff>
    </xdr:from>
    <xdr:to>
      <xdr:col>8</xdr:col>
      <xdr:colOff>752475</xdr:colOff>
      <xdr:row>0</xdr:row>
      <xdr:rowOff>657225</xdr:rowOff>
    </xdr:to>
    <xdr:sp macro="" textlink="">
      <xdr:nvSpPr>
        <xdr:cNvPr id="5" name="Rectángulo 4">
          <a:extLst>
            <a:ext uri="{FF2B5EF4-FFF2-40B4-BE49-F238E27FC236}">
              <a16:creationId xmlns:a16="http://schemas.microsoft.com/office/drawing/2014/main" id="{C03F6D2C-B44B-47F5-8F69-3295A7B55ABE}"/>
            </a:ext>
          </a:extLst>
        </xdr:cNvPr>
        <xdr:cNvSpPr/>
      </xdr:nvSpPr>
      <xdr:spPr>
        <a:xfrm>
          <a:off x="2466975" y="19050"/>
          <a:ext cx="7486650" cy="638175"/>
        </a:xfrm>
        <a:prstGeom prst="rect">
          <a:avLst/>
        </a:prstGeom>
        <a:solidFill>
          <a:sysClr val="window" lastClr="FFFFFF"/>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s-ES" sz="1400" b="1">
              <a:solidFill>
                <a:sysClr val="windowText" lastClr="000000"/>
              </a:solidFill>
            </a:rPr>
            <a:t>Fichero de soporte para la confección de los</a:t>
          </a:r>
          <a:r>
            <a:rPr lang="es-ES" sz="1400" b="1" baseline="0">
              <a:solidFill>
                <a:sysClr val="windowText" lastClr="000000"/>
              </a:solidFill>
            </a:rPr>
            <a:t> datos asociados al plan EDIL para la convocatoria MHAC XX/2024 de 7 de octubre de 2024</a:t>
          </a:r>
          <a:endParaRPr lang="es-ES" sz="1400" b="1">
            <a:solidFill>
              <a:sysClr val="windowText" lastClr="000000"/>
            </a:solidFill>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19050</xdr:colOff>
      <xdr:row>0</xdr:row>
      <xdr:rowOff>9525</xdr:rowOff>
    </xdr:from>
    <xdr:to>
      <xdr:col>4</xdr:col>
      <xdr:colOff>76200</xdr:colOff>
      <xdr:row>0</xdr:row>
      <xdr:rowOff>668716</xdr:rowOff>
    </xdr:to>
    <xdr:grpSp>
      <xdr:nvGrpSpPr>
        <xdr:cNvPr id="2" name="Grupo 1">
          <a:extLst>
            <a:ext uri="{FF2B5EF4-FFF2-40B4-BE49-F238E27FC236}">
              <a16:creationId xmlns:a16="http://schemas.microsoft.com/office/drawing/2014/main" id="{069B7A62-96BA-4F30-B7B4-8EE4720E5DC0}"/>
            </a:ext>
          </a:extLst>
        </xdr:cNvPr>
        <xdr:cNvGrpSpPr/>
      </xdr:nvGrpSpPr>
      <xdr:grpSpPr>
        <a:xfrm>
          <a:off x="19050" y="9525"/>
          <a:ext cx="2552326" cy="659191"/>
          <a:chOff x="483146" y="44500"/>
          <a:chExt cx="3481580" cy="725866"/>
        </a:xfrm>
      </xdr:grpSpPr>
      <xdr:pic>
        <xdr:nvPicPr>
          <xdr:cNvPr id="3" name="Imagen 2">
            <a:extLst>
              <a:ext uri="{FF2B5EF4-FFF2-40B4-BE49-F238E27FC236}">
                <a16:creationId xmlns:a16="http://schemas.microsoft.com/office/drawing/2014/main" id="{2A3CD9D6-6575-5753-1593-5DB678BC8FC1}"/>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3123307" y="44500"/>
            <a:ext cx="841419" cy="722511"/>
          </a:xfrm>
          <a:prstGeom prst="rect">
            <a:avLst/>
          </a:prstGeom>
        </xdr:spPr>
      </xdr:pic>
      <xdr:pic>
        <xdr:nvPicPr>
          <xdr:cNvPr id="4" name="Gráfico 3">
            <a:extLst>
              <a:ext uri="{FF2B5EF4-FFF2-40B4-BE49-F238E27FC236}">
                <a16:creationId xmlns:a16="http://schemas.microsoft.com/office/drawing/2014/main" id="{1BB9305F-76B4-4D1F-2168-7E095CF4856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483146" y="48369"/>
            <a:ext cx="2659806" cy="721997"/>
          </a:xfrm>
          <a:prstGeom prst="rect">
            <a:avLst/>
          </a:prstGeom>
        </xdr:spPr>
      </xdr:pic>
    </xdr:grpSp>
    <xdr:clientData/>
  </xdr:twoCellAnchor>
  <xdr:twoCellAnchor>
    <xdr:from>
      <xdr:col>4</xdr:col>
      <xdr:colOff>76200</xdr:colOff>
      <xdr:row>0</xdr:row>
      <xdr:rowOff>19050</xdr:rowOff>
    </xdr:from>
    <xdr:to>
      <xdr:col>8</xdr:col>
      <xdr:colOff>752475</xdr:colOff>
      <xdr:row>0</xdr:row>
      <xdr:rowOff>657225</xdr:rowOff>
    </xdr:to>
    <xdr:sp macro="" textlink="">
      <xdr:nvSpPr>
        <xdr:cNvPr id="5" name="Rectángulo 4">
          <a:extLst>
            <a:ext uri="{FF2B5EF4-FFF2-40B4-BE49-F238E27FC236}">
              <a16:creationId xmlns:a16="http://schemas.microsoft.com/office/drawing/2014/main" id="{A1B6DD23-50F1-4540-BB6C-564ABBD07BC9}"/>
            </a:ext>
          </a:extLst>
        </xdr:cNvPr>
        <xdr:cNvSpPr/>
      </xdr:nvSpPr>
      <xdr:spPr>
        <a:xfrm>
          <a:off x="2466975" y="19050"/>
          <a:ext cx="8172450" cy="638175"/>
        </a:xfrm>
        <a:prstGeom prst="rect">
          <a:avLst/>
        </a:prstGeom>
        <a:solidFill>
          <a:sysClr val="window" lastClr="FFFFFF"/>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s-ES" sz="1400" b="1">
              <a:solidFill>
                <a:sysClr val="windowText" lastClr="000000"/>
              </a:solidFill>
            </a:rPr>
            <a:t>Fichero de soporte para la confección de los</a:t>
          </a:r>
          <a:r>
            <a:rPr lang="es-ES" sz="1400" b="1" baseline="0">
              <a:solidFill>
                <a:sysClr val="windowText" lastClr="000000"/>
              </a:solidFill>
            </a:rPr>
            <a:t> datos asociados al plan EDIL para la convocatoria MHAC XX/2024 de 7 de octubre de 2024</a:t>
          </a:r>
          <a:endParaRPr lang="es-ES" sz="1400" b="1">
            <a:solidFill>
              <a:sysClr val="windowText" lastClr="000000"/>
            </a:solidFill>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19050</xdr:colOff>
      <xdr:row>0</xdr:row>
      <xdr:rowOff>9525</xdr:rowOff>
    </xdr:from>
    <xdr:to>
      <xdr:col>4</xdr:col>
      <xdr:colOff>76200</xdr:colOff>
      <xdr:row>0</xdr:row>
      <xdr:rowOff>668716</xdr:rowOff>
    </xdr:to>
    <xdr:grpSp>
      <xdr:nvGrpSpPr>
        <xdr:cNvPr id="2" name="Grupo 1">
          <a:extLst>
            <a:ext uri="{FF2B5EF4-FFF2-40B4-BE49-F238E27FC236}">
              <a16:creationId xmlns:a16="http://schemas.microsoft.com/office/drawing/2014/main" id="{F1A99337-4934-4609-ABDF-9488C63987C2}"/>
            </a:ext>
          </a:extLst>
        </xdr:cNvPr>
        <xdr:cNvGrpSpPr/>
      </xdr:nvGrpSpPr>
      <xdr:grpSpPr>
        <a:xfrm>
          <a:off x="19050" y="9525"/>
          <a:ext cx="2552326" cy="659191"/>
          <a:chOff x="483146" y="44500"/>
          <a:chExt cx="3481580" cy="725866"/>
        </a:xfrm>
      </xdr:grpSpPr>
      <xdr:pic>
        <xdr:nvPicPr>
          <xdr:cNvPr id="3" name="Imagen 2">
            <a:extLst>
              <a:ext uri="{FF2B5EF4-FFF2-40B4-BE49-F238E27FC236}">
                <a16:creationId xmlns:a16="http://schemas.microsoft.com/office/drawing/2014/main" id="{CB7D4486-7084-E8B3-3356-64622C2E4D29}"/>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3123307" y="44500"/>
            <a:ext cx="841419" cy="722511"/>
          </a:xfrm>
          <a:prstGeom prst="rect">
            <a:avLst/>
          </a:prstGeom>
        </xdr:spPr>
      </xdr:pic>
      <xdr:pic>
        <xdr:nvPicPr>
          <xdr:cNvPr id="4" name="Gráfico 3">
            <a:extLst>
              <a:ext uri="{FF2B5EF4-FFF2-40B4-BE49-F238E27FC236}">
                <a16:creationId xmlns:a16="http://schemas.microsoft.com/office/drawing/2014/main" id="{D5319420-5850-59A8-A6DF-9946637C74B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483146" y="48369"/>
            <a:ext cx="2659806" cy="721997"/>
          </a:xfrm>
          <a:prstGeom prst="rect">
            <a:avLst/>
          </a:prstGeom>
        </xdr:spPr>
      </xdr:pic>
    </xdr:grpSp>
    <xdr:clientData/>
  </xdr:twoCellAnchor>
  <xdr:twoCellAnchor>
    <xdr:from>
      <xdr:col>4</xdr:col>
      <xdr:colOff>76200</xdr:colOff>
      <xdr:row>0</xdr:row>
      <xdr:rowOff>19050</xdr:rowOff>
    </xdr:from>
    <xdr:to>
      <xdr:col>8</xdr:col>
      <xdr:colOff>752475</xdr:colOff>
      <xdr:row>0</xdr:row>
      <xdr:rowOff>657225</xdr:rowOff>
    </xdr:to>
    <xdr:sp macro="" textlink="">
      <xdr:nvSpPr>
        <xdr:cNvPr id="5" name="Rectángulo 4">
          <a:extLst>
            <a:ext uri="{FF2B5EF4-FFF2-40B4-BE49-F238E27FC236}">
              <a16:creationId xmlns:a16="http://schemas.microsoft.com/office/drawing/2014/main" id="{CAE24740-493B-4C5F-931B-1EE3AE3E1540}"/>
            </a:ext>
          </a:extLst>
        </xdr:cNvPr>
        <xdr:cNvSpPr/>
      </xdr:nvSpPr>
      <xdr:spPr>
        <a:xfrm>
          <a:off x="2466975" y="19050"/>
          <a:ext cx="8172450" cy="638175"/>
        </a:xfrm>
        <a:prstGeom prst="rect">
          <a:avLst/>
        </a:prstGeom>
        <a:solidFill>
          <a:sysClr val="window" lastClr="FFFFFF"/>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s-ES" sz="1400" b="1">
              <a:solidFill>
                <a:sysClr val="windowText" lastClr="000000"/>
              </a:solidFill>
            </a:rPr>
            <a:t>Fichero de soporte para la confección de los</a:t>
          </a:r>
          <a:r>
            <a:rPr lang="es-ES" sz="1400" b="1" baseline="0">
              <a:solidFill>
                <a:sysClr val="windowText" lastClr="000000"/>
              </a:solidFill>
            </a:rPr>
            <a:t> datos asociados al plan EDIL para la convocatoria MHAC XX/2024 de 7 de octubre de 2024</a:t>
          </a:r>
          <a:endParaRPr lang="es-ES" sz="1400" b="1">
            <a:solidFill>
              <a:sysClr val="windowText" lastClr="000000"/>
            </a:solidFill>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19050</xdr:colOff>
      <xdr:row>0</xdr:row>
      <xdr:rowOff>9525</xdr:rowOff>
    </xdr:from>
    <xdr:to>
      <xdr:col>4</xdr:col>
      <xdr:colOff>76200</xdr:colOff>
      <xdr:row>0</xdr:row>
      <xdr:rowOff>668716</xdr:rowOff>
    </xdr:to>
    <xdr:grpSp>
      <xdr:nvGrpSpPr>
        <xdr:cNvPr id="2" name="Grupo 1">
          <a:extLst>
            <a:ext uri="{FF2B5EF4-FFF2-40B4-BE49-F238E27FC236}">
              <a16:creationId xmlns:a16="http://schemas.microsoft.com/office/drawing/2014/main" id="{CEAE4EBB-4D6C-42EE-BD12-BA32F039E163}"/>
            </a:ext>
          </a:extLst>
        </xdr:cNvPr>
        <xdr:cNvGrpSpPr/>
      </xdr:nvGrpSpPr>
      <xdr:grpSpPr>
        <a:xfrm>
          <a:off x="19050" y="9525"/>
          <a:ext cx="2552326" cy="659191"/>
          <a:chOff x="483146" y="44500"/>
          <a:chExt cx="3481580" cy="725866"/>
        </a:xfrm>
      </xdr:grpSpPr>
      <xdr:pic>
        <xdr:nvPicPr>
          <xdr:cNvPr id="3" name="Imagen 2">
            <a:extLst>
              <a:ext uri="{FF2B5EF4-FFF2-40B4-BE49-F238E27FC236}">
                <a16:creationId xmlns:a16="http://schemas.microsoft.com/office/drawing/2014/main" id="{60AA6576-18AF-B714-2804-1A39F6AB966F}"/>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3123307" y="44500"/>
            <a:ext cx="841419" cy="722511"/>
          </a:xfrm>
          <a:prstGeom prst="rect">
            <a:avLst/>
          </a:prstGeom>
        </xdr:spPr>
      </xdr:pic>
      <xdr:pic>
        <xdr:nvPicPr>
          <xdr:cNvPr id="4" name="Gráfico 3">
            <a:extLst>
              <a:ext uri="{FF2B5EF4-FFF2-40B4-BE49-F238E27FC236}">
                <a16:creationId xmlns:a16="http://schemas.microsoft.com/office/drawing/2014/main" id="{2A0502B1-2BF9-C1AA-A485-6AE84C36A88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483146" y="48369"/>
            <a:ext cx="2659806" cy="721997"/>
          </a:xfrm>
          <a:prstGeom prst="rect">
            <a:avLst/>
          </a:prstGeom>
        </xdr:spPr>
      </xdr:pic>
    </xdr:grpSp>
    <xdr:clientData/>
  </xdr:twoCellAnchor>
  <xdr:twoCellAnchor>
    <xdr:from>
      <xdr:col>4</xdr:col>
      <xdr:colOff>76200</xdr:colOff>
      <xdr:row>0</xdr:row>
      <xdr:rowOff>19050</xdr:rowOff>
    </xdr:from>
    <xdr:to>
      <xdr:col>8</xdr:col>
      <xdr:colOff>752475</xdr:colOff>
      <xdr:row>0</xdr:row>
      <xdr:rowOff>657225</xdr:rowOff>
    </xdr:to>
    <xdr:sp macro="" textlink="">
      <xdr:nvSpPr>
        <xdr:cNvPr id="5" name="Rectángulo 4">
          <a:extLst>
            <a:ext uri="{FF2B5EF4-FFF2-40B4-BE49-F238E27FC236}">
              <a16:creationId xmlns:a16="http://schemas.microsoft.com/office/drawing/2014/main" id="{94EABE6A-DD9D-4BA0-9688-EB1CC386E8C9}"/>
            </a:ext>
          </a:extLst>
        </xdr:cNvPr>
        <xdr:cNvSpPr/>
      </xdr:nvSpPr>
      <xdr:spPr>
        <a:xfrm>
          <a:off x="2466975" y="19050"/>
          <a:ext cx="8172450" cy="638175"/>
        </a:xfrm>
        <a:prstGeom prst="rect">
          <a:avLst/>
        </a:prstGeom>
        <a:solidFill>
          <a:sysClr val="window" lastClr="FFFFFF"/>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s-ES" sz="1400" b="1">
              <a:solidFill>
                <a:sysClr val="windowText" lastClr="000000"/>
              </a:solidFill>
            </a:rPr>
            <a:t>Fichero de soporte para la confección de los</a:t>
          </a:r>
          <a:r>
            <a:rPr lang="es-ES" sz="1400" b="1" baseline="0">
              <a:solidFill>
                <a:sysClr val="windowText" lastClr="000000"/>
              </a:solidFill>
            </a:rPr>
            <a:t> datos asociados al plan EDIL para la convocatoria MHAC XX/2024 de 7 de octubre de 2024</a:t>
          </a:r>
          <a:endParaRPr lang="es-ES" sz="1400" b="1">
            <a:solidFill>
              <a:sysClr val="windowText" lastClr="000000"/>
            </a:solidFill>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19050</xdr:colOff>
      <xdr:row>0</xdr:row>
      <xdr:rowOff>9525</xdr:rowOff>
    </xdr:from>
    <xdr:to>
      <xdr:col>4</xdr:col>
      <xdr:colOff>76200</xdr:colOff>
      <xdr:row>0</xdr:row>
      <xdr:rowOff>668716</xdr:rowOff>
    </xdr:to>
    <xdr:grpSp>
      <xdr:nvGrpSpPr>
        <xdr:cNvPr id="2" name="Grupo 1">
          <a:extLst>
            <a:ext uri="{FF2B5EF4-FFF2-40B4-BE49-F238E27FC236}">
              <a16:creationId xmlns:a16="http://schemas.microsoft.com/office/drawing/2014/main" id="{2B04C127-1C43-4821-B199-6E2E43C5AF83}"/>
            </a:ext>
          </a:extLst>
        </xdr:cNvPr>
        <xdr:cNvGrpSpPr/>
      </xdr:nvGrpSpPr>
      <xdr:grpSpPr>
        <a:xfrm>
          <a:off x="19050" y="9525"/>
          <a:ext cx="2552326" cy="659191"/>
          <a:chOff x="483146" y="44500"/>
          <a:chExt cx="3481580" cy="725866"/>
        </a:xfrm>
      </xdr:grpSpPr>
      <xdr:pic>
        <xdr:nvPicPr>
          <xdr:cNvPr id="3" name="Imagen 2">
            <a:extLst>
              <a:ext uri="{FF2B5EF4-FFF2-40B4-BE49-F238E27FC236}">
                <a16:creationId xmlns:a16="http://schemas.microsoft.com/office/drawing/2014/main" id="{69ECDFAF-D157-C04D-4597-42903F692D39}"/>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3123307" y="44500"/>
            <a:ext cx="841419" cy="722511"/>
          </a:xfrm>
          <a:prstGeom prst="rect">
            <a:avLst/>
          </a:prstGeom>
        </xdr:spPr>
      </xdr:pic>
      <xdr:pic>
        <xdr:nvPicPr>
          <xdr:cNvPr id="4" name="Gráfico 3">
            <a:extLst>
              <a:ext uri="{FF2B5EF4-FFF2-40B4-BE49-F238E27FC236}">
                <a16:creationId xmlns:a16="http://schemas.microsoft.com/office/drawing/2014/main" id="{786B6188-B750-9CD2-1654-5D220FC7691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483146" y="48369"/>
            <a:ext cx="2659806" cy="721997"/>
          </a:xfrm>
          <a:prstGeom prst="rect">
            <a:avLst/>
          </a:prstGeom>
        </xdr:spPr>
      </xdr:pic>
    </xdr:grpSp>
    <xdr:clientData/>
  </xdr:twoCellAnchor>
  <xdr:twoCellAnchor>
    <xdr:from>
      <xdr:col>4</xdr:col>
      <xdr:colOff>76200</xdr:colOff>
      <xdr:row>0</xdr:row>
      <xdr:rowOff>19050</xdr:rowOff>
    </xdr:from>
    <xdr:to>
      <xdr:col>8</xdr:col>
      <xdr:colOff>752475</xdr:colOff>
      <xdr:row>0</xdr:row>
      <xdr:rowOff>657225</xdr:rowOff>
    </xdr:to>
    <xdr:sp macro="" textlink="">
      <xdr:nvSpPr>
        <xdr:cNvPr id="5" name="Rectángulo 4">
          <a:extLst>
            <a:ext uri="{FF2B5EF4-FFF2-40B4-BE49-F238E27FC236}">
              <a16:creationId xmlns:a16="http://schemas.microsoft.com/office/drawing/2014/main" id="{8D57EB0A-1AC5-4791-81BE-76A7CC0389A6}"/>
            </a:ext>
          </a:extLst>
        </xdr:cNvPr>
        <xdr:cNvSpPr/>
      </xdr:nvSpPr>
      <xdr:spPr>
        <a:xfrm>
          <a:off x="2466975" y="19050"/>
          <a:ext cx="8172450" cy="638175"/>
        </a:xfrm>
        <a:prstGeom prst="rect">
          <a:avLst/>
        </a:prstGeom>
        <a:solidFill>
          <a:sysClr val="window" lastClr="FFFFFF"/>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s-ES" sz="1400" b="1">
              <a:solidFill>
                <a:sysClr val="windowText" lastClr="000000"/>
              </a:solidFill>
            </a:rPr>
            <a:t>Fichero de soporte para la confección de los</a:t>
          </a:r>
          <a:r>
            <a:rPr lang="es-ES" sz="1400" b="1" baseline="0">
              <a:solidFill>
                <a:sysClr val="windowText" lastClr="000000"/>
              </a:solidFill>
            </a:rPr>
            <a:t> datos asociados al plan EDIL para la convocatoria MHAC XX/2024 de 7 de octubre de 2024</a:t>
          </a:r>
          <a:endParaRPr lang="es-ES" sz="1400" b="1">
            <a:solidFill>
              <a:sysClr val="windowText" lastClr="000000"/>
            </a:solidFill>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19050</xdr:colOff>
      <xdr:row>0</xdr:row>
      <xdr:rowOff>9525</xdr:rowOff>
    </xdr:from>
    <xdr:to>
      <xdr:col>4</xdr:col>
      <xdr:colOff>76200</xdr:colOff>
      <xdr:row>0</xdr:row>
      <xdr:rowOff>668716</xdr:rowOff>
    </xdr:to>
    <xdr:grpSp>
      <xdr:nvGrpSpPr>
        <xdr:cNvPr id="2" name="Grupo 1">
          <a:extLst>
            <a:ext uri="{FF2B5EF4-FFF2-40B4-BE49-F238E27FC236}">
              <a16:creationId xmlns:a16="http://schemas.microsoft.com/office/drawing/2014/main" id="{89DFB934-8F4A-4F67-8FC1-B1F8163CB0A0}"/>
            </a:ext>
          </a:extLst>
        </xdr:cNvPr>
        <xdr:cNvGrpSpPr/>
      </xdr:nvGrpSpPr>
      <xdr:grpSpPr>
        <a:xfrm>
          <a:off x="19050" y="9525"/>
          <a:ext cx="2552326" cy="659191"/>
          <a:chOff x="483146" y="44500"/>
          <a:chExt cx="3481580" cy="725866"/>
        </a:xfrm>
      </xdr:grpSpPr>
      <xdr:pic>
        <xdr:nvPicPr>
          <xdr:cNvPr id="3" name="Imagen 2">
            <a:extLst>
              <a:ext uri="{FF2B5EF4-FFF2-40B4-BE49-F238E27FC236}">
                <a16:creationId xmlns:a16="http://schemas.microsoft.com/office/drawing/2014/main" id="{52C28E58-B126-8F60-B81D-6213B550957E}"/>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3123307" y="44500"/>
            <a:ext cx="841419" cy="722511"/>
          </a:xfrm>
          <a:prstGeom prst="rect">
            <a:avLst/>
          </a:prstGeom>
        </xdr:spPr>
      </xdr:pic>
      <xdr:pic>
        <xdr:nvPicPr>
          <xdr:cNvPr id="4" name="Gráfico 3">
            <a:extLst>
              <a:ext uri="{FF2B5EF4-FFF2-40B4-BE49-F238E27FC236}">
                <a16:creationId xmlns:a16="http://schemas.microsoft.com/office/drawing/2014/main" id="{86DCEE35-DA5F-0885-BA38-BCC956811B7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483146" y="48369"/>
            <a:ext cx="2659806" cy="721997"/>
          </a:xfrm>
          <a:prstGeom prst="rect">
            <a:avLst/>
          </a:prstGeom>
        </xdr:spPr>
      </xdr:pic>
    </xdr:grpSp>
    <xdr:clientData/>
  </xdr:twoCellAnchor>
  <xdr:twoCellAnchor>
    <xdr:from>
      <xdr:col>4</xdr:col>
      <xdr:colOff>76200</xdr:colOff>
      <xdr:row>0</xdr:row>
      <xdr:rowOff>19050</xdr:rowOff>
    </xdr:from>
    <xdr:to>
      <xdr:col>8</xdr:col>
      <xdr:colOff>752475</xdr:colOff>
      <xdr:row>0</xdr:row>
      <xdr:rowOff>657225</xdr:rowOff>
    </xdr:to>
    <xdr:sp macro="" textlink="">
      <xdr:nvSpPr>
        <xdr:cNvPr id="5" name="Rectángulo 4">
          <a:extLst>
            <a:ext uri="{FF2B5EF4-FFF2-40B4-BE49-F238E27FC236}">
              <a16:creationId xmlns:a16="http://schemas.microsoft.com/office/drawing/2014/main" id="{8E2DF8B5-87F3-4585-BE86-F45D7037FD2B}"/>
            </a:ext>
          </a:extLst>
        </xdr:cNvPr>
        <xdr:cNvSpPr/>
      </xdr:nvSpPr>
      <xdr:spPr>
        <a:xfrm>
          <a:off x="2466975" y="19050"/>
          <a:ext cx="8172450" cy="638175"/>
        </a:xfrm>
        <a:prstGeom prst="rect">
          <a:avLst/>
        </a:prstGeom>
        <a:solidFill>
          <a:sysClr val="window" lastClr="FFFFFF"/>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s-ES" sz="1400" b="1">
              <a:solidFill>
                <a:sysClr val="windowText" lastClr="000000"/>
              </a:solidFill>
            </a:rPr>
            <a:t>Fichero de soporte para la confección de los</a:t>
          </a:r>
          <a:r>
            <a:rPr lang="es-ES" sz="1400" b="1" baseline="0">
              <a:solidFill>
                <a:sysClr val="windowText" lastClr="000000"/>
              </a:solidFill>
            </a:rPr>
            <a:t> datos asociados al plan EDIL para la convocatoria MHAC XX/2024 de 7 de octubre de 2024</a:t>
          </a:r>
          <a:endParaRPr lang="es-ES" sz="1400" b="1">
            <a:solidFill>
              <a:sysClr val="windowText" lastClr="000000"/>
            </a:solidFill>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19050</xdr:colOff>
      <xdr:row>0</xdr:row>
      <xdr:rowOff>9525</xdr:rowOff>
    </xdr:from>
    <xdr:to>
      <xdr:col>4</xdr:col>
      <xdr:colOff>76200</xdr:colOff>
      <xdr:row>0</xdr:row>
      <xdr:rowOff>668716</xdr:rowOff>
    </xdr:to>
    <xdr:grpSp>
      <xdr:nvGrpSpPr>
        <xdr:cNvPr id="2" name="Grupo 1">
          <a:extLst>
            <a:ext uri="{FF2B5EF4-FFF2-40B4-BE49-F238E27FC236}">
              <a16:creationId xmlns:a16="http://schemas.microsoft.com/office/drawing/2014/main" id="{587455F7-57A5-4148-9E9D-7B6D622B820E}"/>
            </a:ext>
          </a:extLst>
        </xdr:cNvPr>
        <xdr:cNvGrpSpPr/>
      </xdr:nvGrpSpPr>
      <xdr:grpSpPr>
        <a:xfrm>
          <a:off x="19050" y="9525"/>
          <a:ext cx="2552326" cy="659191"/>
          <a:chOff x="483146" y="44500"/>
          <a:chExt cx="3481580" cy="725866"/>
        </a:xfrm>
      </xdr:grpSpPr>
      <xdr:pic>
        <xdr:nvPicPr>
          <xdr:cNvPr id="3" name="Imagen 2">
            <a:extLst>
              <a:ext uri="{FF2B5EF4-FFF2-40B4-BE49-F238E27FC236}">
                <a16:creationId xmlns:a16="http://schemas.microsoft.com/office/drawing/2014/main" id="{347DD57D-C31F-A5DF-A575-6D6F8382FD97}"/>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3123307" y="44500"/>
            <a:ext cx="841419" cy="722511"/>
          </a:xfrm>
          <a:prstGeom prst="rect">
            <a:avLst/>
          </a:prstGeom>
        </xdr:spPr>
      </xdr:pic>
      <xdr:pic>
        <xdr:nvPicPr>
          <xdr:cNvPr id="4" name="Gráfico 3">
            <a:extLst>
              <a:ext uri="{FF2B5EF4-FFF2-40B4-BE49-F238E27FC236}">
                <a16:creationId xmlns:a16="http://schemas.microsoft.com/office/drawing/2014/main" id="{BD0D26D2-762B-420C-71E2-0D60AD417CD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483146" y="48369"/>
            <a:ext cx="2659806" cy="721997"/>
          </a:xfrm>
          <a:prstGeom prst="rect">
            <a:avLst/>
          </a:prstGeom>
        </xdr:spPr>
      </xdr:pic>
    </xdr:grpSp>
    <xdr:clientData/>
  </xdr:twoCellAnchor>
  <xdr:twoCellAnchor>
    <xdr:from>
      <xdr:col>4</xdr:col>
      <xdr:colOff>76200</xdr:colOff>
      <xdr:row>0</xdr:row>
      <xdr:rowOff>19050</xdr:rowOff>
    </xdr:from>
    <xdr:to>
      <xdr:col>8</xdr:col>
      <xdr:colOff>752475</xdr:colOff>
      <xdr:row>0</xdr:row>
      <xdr:rowOff>657225</xdr:rowOff>
    </xdr:to>
    <xdr:sp macro="" textlink="">
      <xdr:nvSpPr>
        <xdr:cNvPr id="5" name="Rectángulo 4">
          <a:extLst>
            <a:ext uri="{FF2B5EF4-FFF2-40B4-BE49-F238E27FC236}">
              <a16:creationId xmlns:a16="http://schemas.microsoft.com/office/drawing/2014/main" id="{BC95EFB9-9CB4-41DC-BD95-8FE5F8AE7F80}"/>
            </a:ext>
          </a:extLst>
        </xdr:cNvPr>
        <xdr:cNvSpPr/>
      </xdr:nvSpPr>
      <xdr:spPr>
        <a:xfrm>
          <a:off x="2466975" y="19050"/>
          <a:ext cx="8172450" cy="638175"/>
        </a:xfrm>
        <a:prstGeom prst="rect">
          <a:avLst/>
        </a:prstGeom>
        <a:solidFill>
          <a:sysClr val="window" lastClr="FFFFFF"/>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s-ES" sz="1400" b="1">
              <a:solidFill>
                <a:sysClr val="windowText" lastClr="000000"/>
              </a:solidFill>
            </a:rPr>
            <a:t>Fichero de soporte para la confección de los</a:t>
          </a:r>
          <a:r>
            <a:rPr lang="es-ES" sz="1400" b="1" baseline="0">
              <a:solidFill>
                <a:sysClr val="windowText" lastClr="000000"/>
              </a:solidFill>
            </a:rPr>
            <a:t> datos asociados al plan EDIL para la convocatoria MHAC XX/2024 de 7 de octubre de 2024</a:t>
          </a:r>
          <a:endParaRPr lang="es-ES" sz="1400" b="1">
            <a:solidFill>
              <a:sysClr val="windowText" lastClr="000000"/>
            </a:solidFill>
          </a:endParaRPr>
        </a:p>
      </xdr:txBody>
    </xdr:sp>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BA3D9112-34A5-40D7-B4CD-99A33DD7990E}" name="TablaRPrespuestoTA" displayName="TablaRPrespuestoTA" ref="D1:O5" totalsRowShown="0" dataDxfId="7361" tableBorderDxfId="7360">
  <autoFilter ref="D1:O5" xr:uid="{BA3D9112-34A5-40D7-B4CD-99A33DD7990E}"/>
  <tableColumns count="12">
    <tableColumn id="1" xr3:uid="{78B76FC9-1BFC-4D45-BA61-4CF7141DEA8F}" name="Tipo de acción" dataDxfId="7359"/>
    <tableColumn id="2" xr3:uid="{679161B7-34C7-41E6-B062-A00683132027}" name="Presupuesto" dataDxfId="7358" dataCellStyle="Moneda">
      <calculatedColumnFormula>SUM($E$11:$E$17)</calculatedColumnFormula>
    </tableColumn>
    <tableColumn id="3" xr3:uid="{FDDAB0F0-F01A-449A-B79C-5366CA42A410}" name="Proyecto1" dataDxfId="7357" dataCellStyle="Moneda">
      <calculatedColumnFormula>SUMIFS(TablaDatosCompletos[PresupuestoAI],TablaDatosCompletos[CodigoProyecto],TablaRPrespuestoTA[[#Headers],[Proyecto1]],TablaDatosCompletos[TipodeAccion],TablaRPrespuestoTA[[#This Row],[Tipo de acción]])</calculatedColumnFormula>
    </tableColumn>
    <tableColumn id="4" xr3:uid="{AA5EF37B-10D6-4EE3-9411-7A775187F9D5}" name="Proyecto2" dataDxfId="7356" dataCellStyle="Moneda">
      <calculatedColumnFormula>SUMIFS(TablaDatosCompletos[PresupuestoAI],TablaDatosCompletos[CodigoProyecto],TablaRPrespuestoTA[[#Headers],[Proyecto2]],TablaDatosCompletos[TipodeAccion],TablaRPrespuestoTA[[#This Row],[Tipo de acción]])</calculatedColumnFormula>
    </tableColumn>
    <tableColumn id="5" xr3:uid="{0C88AAB8-D9C0-4148-9A60-A5ED3514F474}" name="Proyecto3" dataDxfId="7355" dataCellStyle="Moneda">
      <calculatedColumnFormula>SUMIFS(TablaDatosCompletos[PresupuestoAI],TablaDatosCompletos[CodigoProyecto],TablaRPrespuestoTA[[#Headers],[Proyecto3]],TablaDatosCompletos[TipodeAccion],TablaRPrespuestoTA[[#This Row],[Tipo de acción]])</calculatedColumnFormula>
    </tableColumn>
    <tableColumn id="6" xr3:uid="{3FF35BB7-3DC2-4969-A43D-A565E6B8DF9D}" name="Proyecto4" dataDxfId="7354" dataCellStyle="Moneda">
      <calculatedColumnFormula>SUMIFS(TablaDatosCompletos[PresupuestoAI],TablaDatosCompletos[CodigoProyecto],TablaRPrespuestoTA[[#Headers],[Proyecto4]],TablaDatosCompletos[TipodeAccion],TablaRPrespuestoTA[[#This Row],[Tipo de acción]])</calculatedColumnFormula>
    </tableColumn>
    <tableColumn id="7" xr3:uid="{6A900757-4742-4029-8899-5E2885DA8CCD}" name="Proyecto5" dataDxfId="7353" dataCellStyle="Moneda">
      <calculatedColumnFormula>SUMIFS(TablaDatosCompletos[PresupuestoAI],TablaDatosCompletos[CodigoProyecto],TablaRPrespuestoTA[[#Headers],[Proyecto5]],TablaDatosCompletos[TipodeAccion],TablaRPrespuestoTA[[#This Row],[Tipo de acción]])</calculatedColumnFormula>
    </tableColumn>
    <tableColumn id="8" xr3:uid="{AA37E51A-4042-45AD-8763-61893DD4C869}" name="Proyecto6" dataDxfId="7352" dataCellStyle="Moneda">
      <calculatedColumnFormula>SUMIFS(TablaDatosCompletos[PresupuestoAI],TablaDatosCompletos[CodigoProyecto],TablaRPrespuestoTA[[#Headers],[Proyecto6]],TablaDatosCompletos[TipodeAccion],TablaRPrespuestoTA[[#This Row],[Tipo de acción]])</calculatedColumnFormula>
    </tableColumn>
    <tableColumn id="9" xr3:uid="{CB605694-0F28-46AB-9184-939E2C9A9819}" name="Proyecto7" dataDxfId="7351" dataCellStyle="Moneda">
      <calculatedColumnFormula>SUMIFS(TablaDatosCompletos[PresupuestoAI],TablaDatosCompletos[CodigoProyecto],TablaRPrespuestoTA[[#Headers],[Proyecto7]],TablaDatosCompletos[TipodeAccion],TablaRPrespuestoTA[[#This Row],[Tipo de acción]])</calculatedColumnFormula>
    </tableColumn>
    <tableColumn id="10" xr3:uid="{54C6EB5E-D67B-454F-8326-06C3661A952D}" name="Proyecto8" dataDxfId="7350" dataCellStyle="Moneda">
      <calculatedColumnFormula>SUMIFS(TablaDatosCompletos[PresupuestoAI],TablaDatosCompletos[CodigoProyecto],TablaRPrespuestoTA[[#Headers],[Proyecto8]],TablaDatosCompletos[TipodeAccion],TablaRPrespuestoTA[[#This Row],[Tipo de acción]])</calculatedColumnFormula>
    </tableColumn>
    <tableColumn id="11" xr3:uid="{DFC14862-5BC3-49DA-9272-6370DEFD8EFA}" name="Proyecto9" dataDxfId="7349" dataCellStyle="Moneda">
      <calculatedColumnFormula>SUMIFS(TablaDatosCompletos[PresupuestoAI],TablaDatosCompletos[CodigoProyecto],TablaRPrespuestoTA[[#Headers],[Proyecto9]],TablaDatosCompletos[TipodeAccion],TablaRPrespuestoTA[[#This Row],[Tipo de acción]])</calculatedColumnFormula>
    </tableColumn>
    <tableColumn id="12" xr3:uid="{D11D995C-F3F9-41FA-90C6-B85BC3A9C701}" name="Proyecto10" dataDxfId="7348" dataCellStyle="Moneda">
      <calculatedColumnFormula>SUMIFS(TablaDatosCompletos[PresupuestoAI],TablaDatosCompletos[CodigoProyecto],TablaRPrespuestoTA[[#Headers],[Proyecto10]],TablaDatosCompletos[TipodeAccion],TablaRPrespuestoTA[[#This Row],[Tipo de acción]])</calculatedColumnFormula>
    </tableColumn>
  </tableColumns>
  <tableStyleInfo name="TableStyleLight13"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93C81CC3-5202-4183-ACC9-511E3D2E22AA}" name="TablaSTdA1.15210" displayName="TablaSTdA1.15210" ref="D59:I61" headerRowDxfId="7201" dataDxfId="7199" headerRowBorderDxfId="7200" tableBorderDxfId="7198" totalsRowBorderDxfId="7197">
  <autoFilter ref="D59:I61" xr:uid="{EE5B3FD1-721B-49E7-AA08-E2E7737E61E9}"/>
  <tableColumns count="6">
    <tableColumn id="1" xr3:uid="{D6FCC609-1BAC-4B35-8940-5AB0B35625FA}" name="Tipo de Indicador" totalsRowLabel="Resultado" dataDxfId="7196" totalsRowDxfId="7195"/>
    <tableColumn id="2" xr3:uid="{EC6E3CB5-C5B1-4E0E-BD09-9D12C2B8C8D7}" name="Código indicador" totalsRowLabel="RC014" dataDxfId="7194" totalsRowDxfId="7193"/>
    <tableColumn id="3" xr3:uid="{6BD5EA50-C274-4178-8B11-C9F6121F0005}" name="Indicador" dataDxfId="7192" totalsRowDxfId="7191" dataCellStyle="20% - Énfasis3">
      <calculatedColumnFormula>IFERROR(VLOOKUP(E60,TablaIndicadores[[Código]:[Unidad de medida]],2,0),"")</calculatedColumnFormula>
    </tableColumn>
    <tableColumn id="4" xr3:uid="{A257C822-8E1D-4FF6-AB61-4756829562DD}" name="Unidad de medida" dataDxfId="7190" totalsRowDxfId="7189">
      <calculatedColumnFormula>IFERROR(VLOOKUP(E60,TablaIndicadores[[Código]:[Unidad de medida]],3,0),"")</calculatedColumnFormula>
    </tableColumn>
    <tableColumn id="5" xr3:uid="{3E311F7E-45C3-419B-AFDE-10703E3981EB}" name="Cantidad" totalsRowFunction="custom" dataDxfId="7188" totalsRowDxfId="7187">
      <totalsRowFormula array="1">IF(AND(IF(#REF!="Incluir",TablaSTdA1.15210[Unidad de medida]&gt;=0,TablaSTdA1.15210[Unidad de medida]=""))=FALSE,"No rellene el indicador sin seleccionar que quiere incluir el subtipo de acción","")</totalsRowFormula>
    </tableColumn>
    <tableColumn id="7" xr3:uid="{0F6E3E94-9908-4409-8E95-6AF08342429A}" name="Incluido" dataDxfId="7186" totalsRowDxfId="7185" dataCellStyle="20% - Énfasis3"/>
  </tableColumns>
  <tableStyleInfo name="TableStyleLight9" showFirstColumn="0" showLastColumn="0" showRowStripes="1" showColumnStripes="0"/>
</table>
</file>

<file path=xl/tables/table1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3" xr:uid="{93DA4632-85F5-497E-BCA5-A0BDD6AA536A}" name="TablaSTdA1.1485355565758596018104" displayName="TablaSTdA1.1485355565758596018104" ref="D133:I135" headerRowDxfId="5705" dataDxfId="5703" headerRowBorderDxfId="5704" tableBorderDxfId="5702" totalsRowBorderDxfId="5701" dataCellStyle="20% - Énfasis3">
  <autoFilter ref="D133:I135" xr:uid="{9E2266F5-8C03-44DD-9193-189E2DA89D55}"/>
  <tableColumns count="6">
    <tableColumn id="1" xr3:uid="{B7FAC3DE-4AF9-4BED-A376-D5EBE40D89A0}" name="Tipo de Indicador" totalsRowLabel="Resultado" dataDxfId="5700" totalsRowDxfId="5699"/>
    <tableColumn id="2" xr3:uid="{964C9EE5-A0D0-4AFC-B137-53EB44D3A9D0}" name="Código indicador" totalsRowLabel="RC014" dataDxfId="5698" totalsRowDxfId="5697"/>
    <tableColumn id="3" xr3:uid="{885DC657-52EC-4F06-8D88-8B85BA49C4B8}" name="Indicador" dataDxfId="5696" totalsRowDxfId="5695" dataCellStyle="20% - Énfasis3">
      <calculatedColumnFormula>IFERROR(VLOOKUP(E134,TablaIndicadores[[Código]:[Unidad de medida]],2,0),"")</calculatedColumnFormula>
    </tableColumn>
    <tableColumn id="4" xr3:uid="{6CB882E6-255D-49DF-8055-1D58EEB90044}" name="Unidad de medida" dataDxfId="5694" totalsRowDxfId="5693" dataCellStyle="20% - Énfasis3">
      <calculatedColumnFormula>IFERROR(VLOOKUP(E134,TablaIndicadores[[Código]:[Unidad de medida]],3,0),"")</calculatedColumnFormula>
    </tableColumn>
    <tableColumn id="5" xr3:uid="{6F380522-1FCE-4DAC-A2DA-6B6F5B70BEFE}" name="Cantidad" totalsRowFunction="custom" dataDxfId="5692" totalsRowDxfId="5691">
      <totalsRowFormula array="1">IF(AND(IF(C126="Incluir",TablaSTdA1.1485355565758596018104[Unidad de medida]&gt;=0,TablaSTdA1.1485355565758596018104[Unidad de medida]=""))=FALSE,"No rellene el indicador sin seleccionar que quiere incluir el subtipo de acción","")</totalsRowFormula>
    </tableColumn>
    <tableColumn id="7" xr3:uid="{84ED9280-E775-4577-8CAF-CAD5EFDBE750}" name="Incluido" dataDxfId="5690" totalsRowDxfId="5689" dataCellStyle="20% - Énfasis3"/>
  </tableColumns>
  <tableStyleInfo name="TableStyleLight9" showFirstColumn="0" showLastColumn="0" showRowStripes="1" showColumnStripes="0"/>
</table>
</file>

<file path=xl/tables/table1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4" xr:uid="{1591917D-66AB-422F-B00B-E22F1A231C49}" name="TablaSTdA1.152546120105" displayName="TablaSTdA1.152546120105" ref="D144:I146" headerRowDxfId="5688" dataDxfId="5686" headerRowBorderDxfId="5687" tableBorderDxfId="5685" totalsRowBorderDxfId="5684" dataCellStyle="20% - Énfasis3">
  <autoFilter ref="D144:I146" xr:uid="{C5A14A54-2A8C-44BA-B0C4-CB68B2AB300A}"/>
  <tableColumns count="6">
    <tableColumn id="1" xr3:uid="{641826A6-FBA5-4B06-8710-97EF374E823A}" name="Tipo de Indicador" totalsRowLabel="Resultado" dataDxfId="5683" totalsRowDxfId="5682"/>
    <tableColumn id="2" xr3:uid="{2F24CDFE-EB87-46C6-8F9B-F08338AA7ABD}" name="Código indicador" totalsRowLabel="RC014" dataDxfId="5681" totalsRowDxfId="5680"/>
    <tableColumn id="3" xr3:uid="{2B030F65-5389-426A-A84B-4C5413C0FD1A}" name="Indicador" dataDxfId="5679" totalsRowDxfId="5678" dataCellStyle="20% - Énfasis3">
      <calculatedColumnFormula>IFERROR(VLOOKUP(E145,TablaIndicadores[[Código]:[Unidad de medida]],2,0),"")</calculatedColumnFormula>
    </tableColumn>
    <tableColumn id="4" xr3:uid="{C0079144-DFE3-4923-8C9C-DE1E3853F6E9}" name="Unidad de medida" dataDxfId="5677" totalsRowDxfId="5676" dataCellStyle="20% - Énfasis3">
      <calculatedColumnFormula>IFERROR(VLOOKUP(E145,TablaIndicadores[[Código]:[Unidad de medida]],3,0),"")</calculatedColumnFormula>
    </tableColumn>
    <tableColumn id="5" xr3:uid="{9D408B19-5B78-4BFC-8CD9-2E0ED3038288}" name="Cantidad" totalsRowFunction="custom" dataDxfId="5675" totalsRowDxfId="5674">
      <totalsRowFormula array="1">IF(AND(IF(C137="Incluir",TablaSTdA1.152546120105[Unidad de medida]&gt;=0,TablaSTdA1.152546120105[Unidad de medida]=""))=FALSE,"No rellene el indicador sin seleccionar que quiere incluir el subtipo de acción","")</totalsRowFormula>
    </tableColumn>
    <tableColumn id="7" xr3:uid="{D17A03FD-4B03-486C-A880-5ED3AD912BAC}" name="Incluido" dataDxfId="5673" totalsRowDxfId="5672" dataCellStyle="20% - Énfasis3"/>
  </tableColumns>
  <tableStyleInfo name="TableStyleLight9" showFirstColumn="0" showLastColumn="0" showRowStripes="1" showColumnStripes="0"/>
</table>
</file>

<file path=xl/tables/table1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5" xr:uid="{4B623A97-757D-43EE-8E99-58A767142D9E}" name="TablaSTdA1.15254616221106" displayName="TablaSTdA1.15254616221106" ref="D153:I155" headerRowDxfId="5671" dataDxfId="5669" headerRowBorderDxfId="5670" tableBorderDxfId="5668" totalsRowBorderDxfId="5667" dataCellStyle="20% - Énfasis3">
  <autoFilter ref="D153:I155" xr:uid="{3D0A72F9-E111-4312-B272-8E0AE7862817}"/>
  <tableColumns count="6">
    <tableColumn id="1" xr3:uid="{FA8E3C58-1F21-4665-84CA-4A1A394B8737}" name="Tipo de Indicador" totalsRowLabel="Resultado" dataDxfId="5666" totalsRowDxfId="5665"/>
    <tableColumn id="2" xr3:uid="{8352F4C3-C5D9-44E5-A36E-E0AA3B423269}" name="Código indicador" totalsRowLabel="RC014" dataDxfId="5664" totalsRowDxfId="5663"/>
    <tableColumn id="3" xr3:uid="{C94A5AD0-EB54-44AB-944D-F29C06EA4D1A}" name="Indicador" dataDxfId="5662" totalsRowDxfId="5661" dataCellStyle="20% - Énfasis3">
      <calculatedColumnFormula>IFERROR(VLOOKUP(E154,TablaIndicadores[[Código]:[Unidad de medida]],2,0),"")</calculatedColumnFormula>
    </tableColumn>
    <tableColumn id="4" xr3:uid="{5949BC1E-2591-41EA-838E-22FA0BE38232}" name="Unidad de medida" dataDxfId="5660" totalsRowDxfId="5659" dataCellStyle="20% - Énfasis3">
      <calculatedColumnFormula>IFERROR(VLOOKUP(E154,TablaIndicadores[[Código]:[Unidad de medida]],3,0),"")</calculatedColumnFormula>
    </tableColumn>
    <tableColumn id="5" xr3:uid="{B5FFC4FF-1DDA-4A20-94A3-7437613705B8}" name="Cantidad" totalsRowFunction="custom" dataDxfId="5658" totalsRowDxfId="5657">
      <totalsRowFormula array="1">IF(AND(IF(C146="Incluir",TablaSTdA1.15254616221106[Unidad de medida]&gt;=0,TablaSTdA1.15254616221106[Unidad de medida]=""))=FALSE,"No rellene el indicador sin seleccionar que quiere incluir el subtipo de acción","")</totalsRowFormula>
    </tableColumn>
    <tableColumn id="7" xr3:uid="{DD4715F6-44F4-457D-8116-5B6FF436F57C}" name="Incluido" dataDxfId="5656" totalsRowDxfId="5655" dataCellStyle="20% - Énfasis3"/>
  </tableColumns>
  <tableStyleInfo name="TableStyleLight9" showFirstColumn="0" showLastColumn="0" showRowStripes="1" showColumnStripes="0"/>
</table>
</file>

<file path=xl/tables/table1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6" xr:uid="{4B363DBB-CABC-4AE5-81B9-88A1A8180CE2}" name="TablaSTdA1.1525461626322107" displayName="TablaSTdA1.1525461626322107" ref="D162:I164" headerRowDxfId="5654" dataDxfId="5652" headerRowBorderDxfId="5653" tableBorderDxfId="5651" totalsRowBorderDxfId="5650" dataCellStyle="20% - Énfasis3">
  <autoFilter ref="D162:I164" xr:uid="{F4B163C6-3327-4DE7-81E1-8B884E98BBD6}"/>
  <tableColumns count="6">
    <tableColumn id="1" xr3:uid="{A57E0A37-3C3D-4758-BC48-D8B2CA2AAB0D}" name="Tipo de Indicador" totalsRowLabel="Resultado" dataDxfId="5649" totalsRowDxfId="5648"/>
    <tableColumn id="2" xr3:uid="{0E7C68EF-8E3C-41AB-BCB5-5108174817E3}" name="Código indicador" totalsRowLabel="RC014" dataDxfId="5647" totalsRowDxfId="5646"/>
    <tableColumn id="3" xr3:uid="{7DF6649B-7514-47CB-969C-2D6BE90D05EE}" name="Indicador" dataDxfId="5645" totalsRowDxfId="5644" dataCellStyle="20% - Énfasis3">
      <calculatedColumnFormula>IFERROR(VLOOKUP(E163,TablaIndicadores[[Código]:[Unidad de medida]],2,0),"")</calculatedColumnFormula>
    </tableColumn>
    <tableColumn id="4" xr3:uid="{6581E73B-F2B0-4639-BAF4-D6D2929FE999}" name="Unidad de medida" dataDxfId="5643" totalsRowDxfId="5642" dataCellStyle="20% - Énfasis3">
      <calculatedColumnFormula>IFERROR(VLOOKUP(E163,TablaIndicadores[[Código]:[Unidad de medida]],3,0),"")</calculatedColumnFormula>
    </tableColumn>
    <tableColumn id="5" xr3:uid="{01ABDA4B-8C10-4298-9BF5-A16DBCD9C07B}" name="Cantidad" totalsRowFunction="custom" dataDxfId="5641" totalsRowDxfId="5640">
      <totalsRowFormula array="1">IF(AND(IF(C155="Incluir",TablaSTdA1.1525461626322107[Unidad de medida]&gt;=0,TablaSTdA1.1525461626322107[Unidad de medida]=""))=FALSE,"No rellene el indicador sin seleccionar que quiere incluir el subtipo de acción","")</totalsRowFormula>
    </tableColumn>
    <tableColumn id="7" xr3:uid="{34433747-66E5-44C7-89B9-CF009B0790CA}" name="Incluido" dataDxfId="5639" totalsRowDxfId="5638" dataCellStyle="20% - Énfasis3"/>
  </tableColumns>
  <tableStyleInfo name="TableStyleLight9" showFirstColumn="0" showLastColumn="0" showRowStripes="1" showColumnStripes="0"/>
</table>
</file>

<file path=xl/tables/table1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7" xr:uid="{CB79E90C-DF5E-4FB8-943D-082D7316658A}" name="TablaSTdA1.152546162636423108" displayName="TablaSTdA1.152546162636423108" ref="D171:I173" headerRowDxfId="5637" dataDxfId="5635" headerRowBorderDxfId="5636" tableBorderDxfId="5634" totalsRowBorderDxfId="5633" dataCellStyle="20% - Énfasis3">
  <autoFilter ref="D171:I173" xr:uid="{0C2E3642-E261-4EC5-BC93-94C155FF95BD}"/>
  <tableColumns count="6">
    <tableColumn id="1" xr3:uid="{2A665AAC-EE88-4F76-A7B5-7FB445EC2285}" name="Tipo de Indicador" totalsRowLabel="Resultado" dataDxfId="5632" totalsRowDxfId="5631"/>
    <tableColumn id="2" xr3:uid="{8BD8962C-1485-4983-94FD-0D515426751C}" name="Código indicador" totalsRowLabel="RC014" dataDxfId="5630" totalsRowDxfId="5629"/>
    <tableColumn id="3" xr3:uid="{90CAE2FD-9621-4466-9AD3-FB1F571543F4}" name="Indicador" dataDxfId="5628" totalsRowDxfId="5627" dataCellStyle="20% - Énfasis3">
      <calculatedColumnFormula>IFERROR(VLOOKUP(E172,TablaIndicadores[[Código]:[Unidad de medida]],2,0),"")</calculatedColumnFormula>
    </tableColumn>
    <tableColumn id="4" xr3:uid="{5A6DAE69-65E3-4522-9D6D-AD50D0B7C797}" name="Unidad de medida" dataDxfId="5626" totalsRowDxfId="5625" dataCellStyle="20% - Énfasis3">
      <calculatedColumnFormula>IFERROR(VLOOKUP(E172,TablaIndicadores[[Código]:[Unidad de medida]],3,0),"")</calculatedColumnFormula>
    </tableColumn>
    <tableColumn id="5" xr3:uid="{1CB4EB9F-D0CA-4C67-B2FC-428BB3272FE4}" name="Cantidad" totalsRowFunction="custom" dataDxfId="5624" totalsRowDxfId="5623">
      <totalsRowFormula array="1">IF(AND(IF(C164="Incluir",TablaSTdA1.152546162636423108[Unidad de medida]&gt;=0,TablaSTdA1.152546162636423108[Unidad de medida]=""))=FALSE,"No rellene el indicador sin seleccionar que quiere incluir el subtipo de acción","")</totalsRowFormula>
    </tableColumn>
    <tableColumn id="7" xr3:uid="{359BA5AE-C97B-4167-B049-AB2FE179F19F}" name="Incluido" dataDxfId="5622" totalsRowDxfId="5621" dataCellStyle="20% - Énfasis3"/>
  </tableColumns>
  <tableStyleInfo name="TableStyleLight9" showFirstColumn="0" showLastColumn="0" showRowStripes="1" showColumnStripes="0"/>
</table>
</file>

<file path=xl/tables/table1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8" xr:uid="{99A72F5C-EB94-4064-BF5E-92D110C85690}" name="TablaSTdA1.15254616263646524109" displayName="TablaSTdA1.15254616263646524109" ref="D180:I182" headerRowDxfId="5620" dataDxfId="5618" headerRowBorderDxfId="5619" tableBorderDxfId="5617" totalsRowBorderDxfId="5616" dataCellStyle="20% - Énfasis3">
  <autoFilter ref="D180:I182" xr:uid="{F356F671-86E7-486B-BF05-7FD307BD4A1B}"/>
  <tableColumns count="6">
    <tableColumn id="1" xr3:uid="{3B6E5B2B-165D-46E4-8323-9844091FA36A}" name="Tipo de Indicador" totalsRowLabel="Resultado" dataDxfId="5615" totalsRowDxfId="5614"/>
    <tableColumn id="2" xr3:uid="{7146ACD2-11E5-475F-99A4-037557335D4C}" name="Código indicador" totalsRowLabel="RC014" dataDxfId="5613" totalsRowDxfId="5612"/>
    <tableColumn id="3" xr3:uid="{9E46BD1A-CDAB-4D5D-84C0-8773A3B9641E}" name="Indicador" dataDxfId="5611" totalsRowDxfId="5610" dataCellStyle="20% - Énfasis3">
      <calculatedColumnFormula>IFERROR(VLOOKUP(E181,TablaIndicadores[[Código]:[Unidad de medida]],2,0),"")</calculatedColumnFormula>
    </tableColumn>
    <tableColumn id="4" xr3:uid="{FF2C5842-DA5C-4D14-AE21-53E838C89B7B}" name="Unidad de medida" dataDxfId="5609" totalsRowDxfId="5608" dataCellStyle="20% - Énfasis3">
      <calculatedColumnFormula>IFERROR(VLOOKUP(E181,TablaIndicadores[[Código]:[Unidad de medida]],3,0),"")</calculatedColumnFormula>
    </tableColumn>
    <tableColumn id="5" xr3:uid="{EC87FE1C-1DB8-4AF8-B143-61BA0754DCCE}" name="Cantidad" totalsRowFunction="custom" dataDxfId="5607" totalsRowDxfId="5606">
      <totalsRowFormula array="1">IF(AND(IF(C173="Incluir",TablaSTdA1.15254616263646524109[Unidad de medida]&gt;=0,TablaSTdA1.15254616263646524109[Unidad de medida]=""))=FALSE,"No rellene el indicador sin seleccionar que quiere incluir el subtipo de acción","")</totalsRowFormula>
    </tableColumn>
    <tableColumn id="7" xr3:uid="{54BF08A5-D66C-42E5-A00E-72738A9F71F2}" name="Incluido" dataDxfId="5605" totalsRowDxfId="5604" dataCellStyle="20% - Énfasis3"/>
  </tableColumns>
  <tableStyleInfo name="TableStyleLight9" showFirstColumn="0" showLastColumn="0" showRowStripes="1" showColumnStripes="0"/>
</table>
</file>

<file path=xl/tables/table1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9" xr:uid="{3F1B74B3-CE25-411C-ACB6-829F9F41393B}" name="TablaSTdA1.15254616625110" displayName="TablaSTdA1.15254616625110" ref="D191:I193" headerRowDxfId="5603" dataDxfId="5601" headerRowBorderDxfId="5602" tableBorderDxfId="5600" totalsRowBorderDxfId="5599" dataCellStyle="20% - Énfasis3">
  <autoFilter ref="D191:I193" xr:uid="{8E7C725C-33A9-48F7-806E-089DA5811EA4}"/>
  <tableColumns count="6">
    <tableColumn id="1" xr3:uid="{DA0E8A98-D7C2-4354-96AB-19D34EC9C4FC}" name="Tipo de Indicador" totalsRowLabel="Resultado" dataDxfId="5598" totalsRowDxfId="5597"/>
    <tableColumn id="2" xr3:uid="{A4FFAF94-0FFC-44CA-AA6A-21AE14FFE8A5}" name="Código indicador" totalsRowLabel="RC014" dataDxfId="5596" totalsRowDxfId="5595"/>
    <tableColumn id="3" xr3:uid="{E3E9A7AD-7F70-423F-ACD9-6B2899BC1F18}" name="Indicador" dataDxfId="5594" totalsRowDxfId="5593" dataCellStyle="20% - Énfasis3">
      <calculatedColumnFormula>IFERROR(VLOOKUP(E192,TablaIndicadores[[Código]:[Unidad de medida]],2,0),"")</calculatedColumnFormula>
    </tableColumn>
    <tableColumn id="4" xr3:uid="{3E1FC834-852C-4536-A491-A4C654136667}" name="Unidad de medida" dataDxfId="5592" totalsRowDxfId="5591" dataCellStyle="20% - Énfasis3">
      <calculatedColumnFormula>IFERROR(VLOOKUP(E192,TablaIndicadores[[Código]:[Unidad de medida]],3,0),"")</calculatedColumnFormula>
    </tableColumn>
    <tableColumn id="5" xr3:uid="{091F138B-069D-454B-B7C4-AE0C3F65EACB}" name="Cantidad" totalsRowFunction="custom" dataDxfId="5590" totalsRowDxfId="5589">
      <totalsRowFormula array="1">IF(AND(IF(C184="Incluir",TablaSTdA1.15254616625110[Unidad de medida]&gt;=0,TablaSTdA1.15254616625110[Unidad de medida]=""))=FALSE,"No rellene el indicador sin seleccionar que quiere incluir el subtipo de acción","")</totalsRowFormula>
    </tableColumn>
    <tableColumn id="7" xr3:uid="{E7C6C573-0A11-4FD0-B071-FFD12D8C340E}" name="Incluido" dataDxfId="5588" totalsRowDxfId="5587" dataCellStyle="20% - Énfasis3"/>
  </tableColumns>
  <tableStyleInfo name="TableStyleLight9" showFirstColumn="0" showLastColumn="0" showRowStripes="1" showColumnStripes="0"/>
</table>
</file>

<file path=xl/tables/table1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0" xr:uid="{F781EE3D-F0DB-4DC0-A750-6CC8492051B0}" name="TablaSTdA1.1525461666726111" displayName="TablaSTdA1.1525461666726111" ref="D200:I202" headerRowDxfId="5586" dataDxfId="5584" headerRowBorderDxfId="5585" tableBorderDxfId="5583" totalsRowBorderDxfId="5582" dataCellStyle="20% - Énfasis3">
  <autoFilter ref="D200:I202" xr:uid="{718E4DC1-CFC5-4AEE-A222-F5B8AEE19899}"/>
  <tableColumns count="6">
    <tableColumn id="1" xr3:uid="{5BC1C81C-8FC4-49A9-8EBA-A9076A9330FA}" name="Tipo de Indicador" totalsRowLabel="Resultado" dataDxfId="5581" totalsRowDxfId="5580"/>
    <tableColumn id="2" xr3:uid="{3248BF7B-C025-4301-B434-32A81AA808D0}" name="Código indicador" totalsRowLabel="RC014" dataDxfId="5579" totalsRowDxfId="5578"/>
    <tableColumn id="3" xr3:uid="{73F88B70-DC28-4405-BED9-0122DBDE8BC2}" name="Indicador" dataDxfId="5577" totalsRowDxfId="5576" dataCellStyle="20% - Énfasis3">
      <calculatedColumnFormula>IFERROR(VLOOKUP(E201,TablaIndicadores[[Código]:[Unidad de medida]],2,0),"")</calculatedColumnFormula>
    </tableColumn>
    <tableColumn id="4" xr3:uid="{B2CD85A7-21E5-4546-B128-58499BBE1105}" name="Unidad de medida" dataDxfId="5575" totalsRowDxfId="5574" dataCellStyle="20% - Énfasis3">
      <calculatedColumnFormula>IFERROR(VLOOKUP(E201,TablaIndicadores[[Código]:[Unidad de medida]],3,0),"")</calculatedColumnFormula>
    </tableColumn>
    <tableColumn id="5" xr3:uid="{9A49816A-A4A0-4DC4-801D-0D6F26AD8F80}" name="Cantidad" totalsRowFunction="custom" dataDxfId="5573" totalsRowDxfId="5572">
      <totalsRowFormula array="1">IF(AND(IF(C193="Incluir",TablaSTdA1.1525461666726111[Unidad de medida]&gt;=0,TablaSTdA1.1525461666726111[Unidad de medida]=""))=FALSE,"No rellene el indicador sin seleccionar que quiere incluir el subtipo de acción","")</totalsRowFormula>
    </tableColumn>
    <tableColumn id="7" xr3:uid="{CC682A14-88CC-443C-BF24-6B2AF722DB41}" name="Incluido" dataDxfId="5571" totalsRowDxfId="5570" dataCellStyle="20% - Énfasis3"/>
  </tableColumns>
  <tableStyleInfo name="TableStyleLight9" showFirstColumn="0" showLastColumn="0" showRowStripes="1" showColumnStripes="0"/>
</table>
</file>

<file path=xl/tables/table1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1" xr:uid="{4A280F59-3BCB-4EE0-8568-3CEEC674E033}" name="TablaSTdA1.152546166676827112" displayName="TablaSTdA1.152546166676827112" ref="D209:I211" headerRowDxfId="5569" dataDxfId="5567" headerRowBorderDxfId="5568" tableBorderDxfId="5566" totalsRowBorderDxfId="5565" dataCellStyle="20% - Énfasis3">
  <autoFilter ref="D209:I211" xr:uid="{B21F3934-1224-44CC-AA2E-935D2B9B447E}"/>
  <tableColumns count="6">
    <tableColumn id="1" xr3:uid="{60A56CAE-562B-4B53-833B-E635BC250413}" name="Tipo de Indicador" totalsRowLabel="Resultado" dataDxfId="5564" totalsRowDxfId="5563"/>
    <tableColumn id="2" xr3:uid="{9AA831BB-0B3F-4D51-933B-CE23CCA70AC9}" name="Código indicador" totalsRowLabel="RC014" dataDxfId="5562" totalsRowDxfId="5561"/>
    <tableColumn id="3" xr3:uid="{6AA2093C-A237-4521-B731-1C30729D65C4}" name="Indicador" dataDxfId="5560" totalsRowDxfId="5559" dataCellStyle="20% - Énfasis3">
      <calculatedColumnFormula>IFERROR(VLOOKUP(E210,TablaIndicadores[[Código]:[Unidad de medida]],2,0),"")</calculatedColumnFormula>
    </tableColumn>
    <tableColumn id="4" xr3:uid="{5D5F3035-4070-4B8B-8B35-C79BA735D4EA}" name="Unidad de medida" dataDxfId="5558" totalsRowDxfId="5557" dataCellStyle="20% - Énfasis3">
      <calculatedColumnFormula>IFERROR(VLOOKUP(E210,TablaIndicadores[[Código]:[Unidad de medida]],3,0),"")</calculatedColumnFormula>
    </tableColumn>
    <tableColumn id="5" xr3:uid="{76A176BE-D729-4217-A964-57CFDDD7026D}" name="Cantidad" totalsRowFunction="custom" dataDxfId="5556" totalsRowDxfId="5555">
      <totalsRowFormula array="1">IF(AND(IF(C202="Incluir",TablaSTdA1.152546166676827112[Unidad de medida]&gt;=0,TablaSTdA1.152546166676827112[Unidad de medida]=""))=FALSE,"No rellene el indicador sin seleccionar que quiere incluir el subtipo de acción","")</totalsRowFormula>
    </tableColumn>
    <tableColumn id="7" xr3:uid="{EFAD6B06-E87E-49EF-830D-D48624023F12}" name="Incluido" dataDxfId="5554" totalsRowDxfId="5553" dataCellStyle="20% - Énfasis3"/>
  </tableColumns>
  <tableStyleInfo name="TableStyleLight9" showFirstColumn="0" showLastColumn="0" showRowStripes="1" showColumnStripes="0"/>
</table>
</file>

<file path=xl/tables/table1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2" xr:uid="{995383D6-69C9-49A2-987E-EC8BED97A63A}" name="TablaSTdA1.15254616667686928113" displayName="TablaSTdA1.15254616667686928113" ref="D220:I222" headerRowDxfId="5552" dataDxfId="5550" headerRowBorderDxfId="5551" tableBorderDxfId="5549" totalsRowBorderDxfId="5548" dataCellStyle="20% - Énfasis3">
  <autoFilter ref="D220:I222" xr:uid="{F79E9E40-23B8-4F07-AAEA-E75BA12B9C24}"/>
  <tableColumns count="6">
    <tableColumn id="1" xr3:uid="{143DD4CF-7979-4370-8909-C635AFEEA24A}" name="Tipo de Indicador" totalsRowLabel="Resultado" dataDxfId="5547" totalsRowDxfId="5546"/>
    <tableColumn id="2" xr3:uid="{3BC31BD2-7BCB-4A7D-81D1-45596D6FE38F}" name="Código indicador" totalsRowLabel="RC014" dataDxfId="5545" totalsRowDxfId="5544"/>
    <tableColumn id="3" xr3:uid="{E3CE92BB-8941-4A0A-B556-D3F65E88A6EA}" name="Indicador" dataDxfId="5543" totalsRowDxfId="5542" dataCellStyle="20% - Énfasis3">
      <calculatedColumnFormula>IFERROR(VLOOKUP(E221,TablaIndicadores[[Código]:[Unidad de medida]],2,0),"")</calculatedColumnFormula>
    </tableColumn>
    <tableColumn id="4" xr3:uid="{1548BFF2-5658-409E-9E55-AF5AE6292884}" name="Unidad de medida" dataDxfId="5541" totalsRowDxfId="5540" dataCellStyle="20% - Énfasis3">
      <calculatedColumnFormula>IFERROR(VLOOKUP(E221,TablaIndicadores[[Código]:[Unidad de medida]],3,0),"")</calculatedColumnFormula>
    </tableColumn>
    <tableColumn id="5" xr3:uid="{49BB1673-15C2-4B9D-9D8A-5FDB9A43B058}" name="Cantidad" totalsRowFunction="custom" dataDxfId="5539" totalsRowDxfId="5538">
      <totalsRowFormula array="1">IF(AND(IF(C211="Incluir",TablaSTdA1.15254616667686928113[Unidad de medida]&gt;=0,TablaSTdA1.15254616667686928113[Unidad de medida]=""))=FALSE,"No rellene el indicador sin seleccionar que quiere incluir el subtipo de acción","")</totalsRowFormula>
    </tableColumn>
    <tableColumn id="7" xr3:uid="{ECEA7788-6DEE-4514-96D4-6C1B14948DFE}" name="Incluido" dataDxfId="5537" totalsRowDxfId="5536" dataCellStyle="20% - Énfasis3"/>
  </tableColumns>
  <tableStyleInfo name="TableStyleLight9"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906EE524-C628-4DE6-AD0E-8EE7F979F88F}" name="TablaSTdA1.1485311" displayName="TablaSTdA1.1485311" ref="D68:I70" headerRowDxfId="7184" dataDxfId="7182" headerRowBorderDxfId="7183" tableBorderDxfId="7181" totalsRowBorderDxfId="7180">
  <autoFilter ref="D68:I70" xr:uid="{42E9B6F1-DF53-4168-8B21-F601DDFBCA60}"/>
  <tableColumns count="6">
    <tableColumn id="1" xr3:uid="{03B3688A-E031-4EB6-8D70-B1C0B0855166}" name="Tipo de Indicador" totalsRowLabel="Resultado" dataDxfId="7179" totalsRowDxfId="7178"/>
    <tableColumn id="2" xr3:uid="{6DF3CEAE-72F5-4736-B0E6-AB03C7E0E5C9}" name="Código indicador" totalsRowLabel="RC014" dataDxfId="7177" totalsRowDxfId="7176"/>
    <tableColumn id="3" xr3:uid="{9D66074E-CFAA-438B-8A17-D86F6291308D}" name="Indicador" dataDxfId="7175" totalsRowDxfId="7174" dataCellStyle="20% - Énfasis3">
      <calculatedColumnFormula>IFERROR(VLOOKUP(E69,TablaIndicadores[[Código]:[Unidad de medida]],2,0),"")</calculatedColumnFormula>
    </tableColumn>
    <tableColumn id="4" xr3:uid="{CDB03CFE-C277-4209-87E8-4EFF43FDF99C}" name="Unidad de medida" dataDxfId="7173" totalsRowDxfId="7172">
      <calculatedColumnFormula>IFERROR(VLOOKUP(E69,TablaIndicadores[[Código]:[Unidad de medida]],3,0),"")</calculatedColumnFormula>
    </tableColumn>
    <tableColumn id="5" xr3:uid="{010D87B8-CE91-4331-BA4F-FA284B2511BA}" name="Cantidad" totalsRowFunction="custom" dataDxfId="7171" totalsRowDxfId="7170">
      <totalsRowFormula array="1">IF(AND(IF(C61="Incluir",TablaSTdA1.1485311[Unidad de medida]&gt;=0,TablaSTdA1.1485311[Unidad de medida]=""))=FALSE,"No rellene el indicador sin seleccionar que quiere incluir el subtipo de acción","")</totalsRowFormula>
    </tableColumn>
    <tableColumn id="7" xr3:uid="{47202B08-4F52-457E-9FE4-760B5EB6AB1D}" name="Incluido" dataDxfId="7169" totalsRowDxfId="7168" dataCellStyle="20% - Énfasis3"/>
  </tableColumns>
  <tableStyleInfo name="TableStyleLight9" showFirstColumn="0" showLastColumn="0" showRowStripes="1" showColumnStripes="0"/>
</table>
</file>

<file path=xl/tables/table1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3" xr:uid="{785BE822-1BC4-410E-B112-01076EC7ACFE}" name="TablaSTdA1.1525461666768697029114" displayName="TablaSTdA1.1525461666768697029114" ref="D229:I231" headerRowDxfId="5535" dataDxfId="5533" headerRowBorderDxfId="5534" tableBorderDxfId="5532" totalsRowBorderDxfId="5531" dataCellStyle="20% - Énfasis3">
  <autoFilter ref="D229:I231" xr:uid="{7E3E9E0B-0896-45AA-97F6-41A453B78B45}"/>
  <tableColumns count="6">
    <tableColumn id="1" xr3:uid="{13AD5E42-75F2-48B0-B0FF-EE0CC498E03F}" name="Tipo de Indicador" totalsRowLabel="Resultado" dataDxfId="5530" totalsRowDxfId="5529"/>
    <tableColumn id="2" xr3:uid="{A8A20B97-F69C-452A-B50A-BBC6DED88391}" name="Código indicador" totalsRowLabel="RC014" dataDxfId="5528" totalsRowDxfId="5527"/>
    <tableColumn id="3" xr3:uid="{81E2C0DD-DDD5-4B9D-9E62-7C5D9D2B1987}" name="Indicador" dataDxfId="5526" totalsRowDxfId="5525" dataCellStyle="20% - Énfasis3">
      <calculatedColumnFormula>IFERROR(VLOOKUP(E230,TablaIndicadores[[Código]:[Unidad de medida]],2,0),"")</calculatedColumnFormula>
    </tableColumn>
    <tableColumn id="4" xr3:uid="{71899D02-D593-467B-B525-042330A57138}" name="Unidad de medida" dataDxfId="5524" totalsRowDxfId="5523" dataCellStyle="20% - Énfasis3">
      <calculatedColumnFormula>IFERROR(VLOOKUP(E230,TablaIndicadores[[Código]:[Unidad de medida]],3,0),"")</calculatedColumnFormula>
    </tableColumn>
    <tableColumn id="5" xr3:uid="{6412AEE1-61C6-4837-B34B-0CE54DF99B36}" name="Cantidad" totalsRowFunction="custom" dataDxfId="5522" totalsRowDxfId="5521">
      <totalsRowFormula array="1">IF(AND(IF(C220="Incluir",TablaSTdA1.1525461666768697029114[Unidad de medida]&gt;=0,TablaSTdA1.1525461666768697029114[Unidad de medida]=""))=FALSE,"No rellene el indicador sin seleccionar que quiere incluir el subtipo de acción","")</totalsRowFormula>
    </tableColumn>
    <tableColumn id="7" xr3:uid="{ACAADC68-349B-49C6-9A3F-EEF94EA8D0D0}" name="Incluido" dataDxfId="5520" totalsRowDxfId="5519" dataCellStyle="20% - Énfasis3"/>
  </tableColumns>
  <tableStyleInfo name="TableStyleLight9" showFirstColumn="0" showLastColumn="0" showRowStripes="1" showColumnStripes="0"/>
</table>
</file>

<file path=xl/tables/table1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4" xr:uid="{7D7F30CF-A18C-47C3-8988-8B10A4F202C6}" name="TablaSTdA1.152546166676869707130115" displayName="TablaSTdA1.152546166676869707130115" ref="D238:I240" headerRowDxfId="5518" dataDxfId="5516" headerRowBorderDxfId="5517" tableBorderDxfId="5515" totalsRowBorderDxfId="5514" dataCellStyle="20% - Énfasis3">
  <autoFilter ref="D238:I240" xr:uid="{0F05FA43-6A18-460F-BEF5-EE127BE3BBEF}"/>
  <tableColumns count="6">
    <tableColumn id="1" xr3:uid="{2C7D1B8C-40D1-44B7-9053-92B41FE7EA3D}" name="Tipo de Indicador" totalsRowLabel="Resultado" dataDxfId="5513" totalsRowDxfId="5512"/>
    <tableColumn id="2" xr3:uid="{693B3283-55CF-4F08-B349-6B3F0146B738}" name="Código indicador" totalsRowLabel="RC014" dataDxfId="5511" totalsRowDxfId="5510"/>
    <tableColumn id="3" xr3:uid="{BF4A3B20-871D-4370-865D-3327C758CBB6}" name="Indicador" dataDxfId="5509" totalsRowDxfId="5508" dataCellStyle="20% - Énfasis3">
      <calculatedColumnFormula>IFERROR(VLOOKUP(E239,TablaIndicadores[[Código]:[Unidad de medida]],2,0),"")</calculatedColumnFormula>
    </tableColumn>
    <tableColumn id="4" xr3:uid="{D494E763-9B19-497E-8CA5-8A1E1C2C61F8}" name="Unidad de medida" dataDxfId="5507" totalsRowDxfId="5506" dataCellStyle="20% - Énfasis3">
      <calculatedColumnFormula>IFERROR(VLOOKUP(E239,TablaIndicadores[[Código]:[Unidad de medida]],3,0),"")</calculatedColumnFormula>
    </tableColumn>
    <tableColumn id="5" xr3:uid="{6FCF8A20-40D9-4547-A292-7F16C835CDC1}" name="Cantidad" totalsRowFunction="custom" dataDxfId="5505" totalsRowDxfId="5504">
      <totalsRowFormula array="1">IF(AND(IF(C229="Incluir",TablaSTdA1.152546166676869707130115[Unidad de medida]&gt;=0,TablaSTdA1.152546166676869707130115[Unidad de medida]=""))=FALSE,"No rellene el indicador sin seleccionar que quiere incluir el subtipo de acción","")</totalsRowFormula>
    </tableColumn>
    <tableColumn id="7" xr3:uid="{E72F1E5C-F65F-427E-B7F1-5871BE63169A}" name="Incluido" dataDxfId="5503" totalsRowDxfId="5502" dataCellStyle="20% - Énfasis3"/>
  </tableColumns>
  <tableStyleInfo name="TableStyleLight9" showFirstColumn="0" showLastColumn="0" showRowStripes="1" showColumnStripes="0"/>
</table>
</file>

<file path=xl/tables/table1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5" xr:uid="{894E53ED-17D5-4116-8E97-7CCDEEF45043}" name="TablaSTdA1.15254616263647231116" displayName="TablaSTdA1.15254616263647231116" ref="D247:I249" headerRowDxfId="5501" dataDxfId="5499" headerRowBorderDxfId="5500" tableBorderDxfId="5498" totalsRowBorderDxfId="5497" dataCellStyle="20% - Énfasis3">
  <autoFilter ref="D247:I249" xr:uid="{CFD436BC-1417-4552-8A56-990E2A292185}"/>
  <tableColumns count="6">
    <tableColumn id="1" xr3:uid="{9E1D53DF-AD77-4EB4-923A-F53E98906898}" name="Tipo de Indicador" totalsRowLabel="Resultado" dataDxfId="5496" totalsRowDxfId="5495"/>
    <tableColumn id="2" xr3:uid="{F85696A2-1206-400A-A1E8-EEAEA2697AE3}" name="Código indicador" totalsRowLabel="RC014" dataDxfId="5494" totalsRowDxfId="5493"/>
    <tableColumn id="3" xr3:uid="{C188F0AF-38A9-426C-A648-00BF36003D39}" name="Indicador" dataDxfId="5492" totalsRowDxfId="5491" dataCellStyle="20% - Énfasis3">
      <calculatedColumnFormula>IFERROR(VLOOKUP(E248,TablaIndicadores[[Código]:[Unidad de medida]],2,0),"")</calculatedColumnFormula>
    </tableColumn>
    <tableColumn id="4" xr3:uid="{1D61F40F-3779-4311-8D70-78A01396D4E6}" name="Unidad de medida" dataDxfId="5490" totalsRowDxfId="5489" dataCellStyle="20% - Énfasis3">
      <calculatedColumnFormula>IFERROR(VLOOKUP(E248,TablaIndicadores[[Código]:[Unidad de medida]],3,0),"")</calculatedColumnFormula>
    </tableColumn>
    <tableColumn id="5" xr3:uid="{99B1DABB-A98E-4E34-AD5B-ACC95C40E83E}" name="Cantidad" totalsRowFunction="custom" dataDxfId="5488" totalsRowDxfId="5487">
      <totalsRowFormula array="1">IF(AND(IF(C240="Incluir",TablaSTdA1.15254616263647231116[Unidad de medida]&gt;=0,TablaSTdA1.15254616263647231116[Unidad de medida]=""))=FALSE,"No rellene el indicador sin seleccionar que quiere incluir el subtipo de acción","")</totalsRowFormula>
    </tableColumn>
    <tableColumn id="7" xr3:uid="{F6A34658-FF1F-4428-8C28-96CB617CFAB0}" name="Incluido" dataDxfId="5486" totalsRowDxfId="5485" dataCellStyle="20% - Énfasis3"/>
  </tableColumns>
  <tableStyleInfo name="TableStyleLight9" showFirstColumn="0" showLastColumn="0" showRowStripes="1" showColumnStripes="0"/>
</table>
</file>

<file path=xl/tables/table1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6" xr:uid="{7959E51F-A65B-4A63-B2F4-AFA796D0FD97}" name="TablaSTdA1.1525461626364727332117" displayName="TablaSTdA1.1525461626364727332117" ref="D256:I258" headerRowDxfId="5484" dataDxfId="5482" headerRowBorderDxfId="5483" tableBorderDxfId="5481" totalsRowBorderDxfId="5480" dataCellStyle="20% - Énfasis3">
  <autoFilter ref="D256:I258" xr:uid="{82D64D55-554F-483F-9356-47430D58D139}"/>
  <tableColumns count="6">
    <tableColumn id="1" xr3:uid="{B2294633-7006-491F-A43E-718B626B8EEB}" name="Tipo de Indicador" totalsRowLabel="Resultado" dataDxfId="5479" totalsRowDxfId="5478"/>
    <tableColumn id="2" xr3:uid="{382398D9-C0AF-4153-9456-F01BFBC22423}" name="Código indicador" totalsRowLabel="RC014" dataDxfId="5477" totalsRowDxfId="5476"/>
    <tableColumn id="3" xr3:uid="{13F12B63-5C2A-49AE-9251-526D3242E181}" name="Indicador" dataDxfId="5475" totalsRowDxfId="5474" dataCellStyle="20% - Énfasis3">
      <calculatedColumnFormula>IFERROR(VLOOKUP(E257,TablaIndicadores[[Código]:[Unidad de medida]],2,0),"")</calculatedColumnFormula>
    </tableColumn>
    <tableColumn id="4" xr3:uid="{2452CFA4-5052-4D29-BDCE-F509CF744A89}" name="Unidad de medida" dataDxfId="5473" totalsRowDxfId="5472" dataCellStyle="20% - Énfasis3">
      <calculatedColumnFormula>IFERROR(VLOOKUP(E257,TablaIndicadores[[Código]:[Unidad de medida]],3,0),"")</calculatedColumnFormula>
    </tableColumn>
    <tableColumn id="5" xr3:uid="{01EBCF79-FFCF-4632-AA65-BADDAB1396EE}" name="Cantidad" totalsRowFunction="custom" dataDxfId="5471" totalsRowDxfId="5470">
      <totalsRowFormula array="1">IF(AND(IF(C249="Incluir",TablaSTdA1.1525461626364727332117[Unidad de medida]&gt;=0,TablaSTdA1.1525461626364727332117[Unidad de medida]=""))=FALSE,"No rellene el indicador sin seleccionar que quiere incluir el subtipo de acción","")</totalsRowFormula>
    </tableColumn>
    <tableColumn id="7" xr3:uid="{7E8A9D58-4788-452C-88D5-C5B2161DA62F}" name="Incluido" dataDxfId="5469" totalsRowDxfId="5468" dataCellStyle="20% - Énfasis3"/>
  </tableColumns>
  <tableStyleInfo name="TableStyleLight9" showFirstColumn="0" showLastColumn="0" showRowStripes="1" showColumnStripes="0"/>
</table>
</file>

<file path=xl/tables/table1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7" xr:uid="{1F1BD1DA-660B-4BC9-A299-BF6DAC2F5BE5}" name="TablaSTdA1.152546162636472737533118" displayName="TablaSTdA1.152546162636472737533118" ref="D267:I269" headerRowDxfId="5467" dataDxfId="5465" headerRowBorderDxfId="5466" tableBorderDxfId="5464" totalsRowBorderDxfId="5463" dataCellStyle="20% - Énfasis3">
  <autoFilter ref="D267:I269" xr:uid="{03C060CF-033E-48A0-AC2C-92A6791A75F1}"/>
  <tableColumns count="6">
    <tableColumn id="1" xr3:uid="{47431EE3-E136-49AE-80D3-C3D9876E5499}" name="Tipo de Indicador" totalsRowLabel="Resultado" dataDxfId="5462" totalsRowDxfId="5461"/>
    <tableColumn id="2" xr3:uid="{6D1F7945-DA2B-4F88-97AC-7E4017FD5983}" name="Código indicador" totalsRowLabel="RC014" dataDxfId="5460" totalsRowDxfId="5459"/>
    <tableColumn id="3" xr3:uid="{50089E55-951D-4AD7-8417-78C8F97B2604}" name="Indicador" dataDxfId="5458" totalsRowDxfId="5457" dataCellStyle="20% - Énfasis3">
      <calculatedColumnFormula>IFERROR(VLOOKUP(E268,TablaIndicadores[[Código]:[Unidad de medida]],2,0),"")</calculatedColumnFormula>
    </tableColumn>
    <tableColumn id="4" xr3:uid="{31CA09F7-762B-4D04-A8D4-FAD3B27630AA}" name="Unidad de medida" dataDxfId="5456" totalsRowDxfId="5455" dataCellStyle="20% - Énfasis3">
      <calculatedColumnFormula>IFERROR(VLOOKUP(E268,TablaIndicadores[[Código]:[Unidad de medida]],3,0),"")</calculatedColumnFormula>
    </tableColumn>
    <tableColumn id="5" xr3:uid="{FD005C77-7B28-439D-A927-1D85D5BFFE35}" name="Cantidad" totalsRowFunction="custom" dataDxfId="5454" totalsRowDxfId="5453">
      <totalsRowFormula array="1">IF(AND(IF(C260="Incluir",TablaSTdA1.152546162636472737533118[Unidad de medida]&gt;=0,TablaSTdA1.152546162636472737533118[Unidad de medida]=""))=FALSE,"No rellene el indicador sin seleccionar que quiere incluir el subtipo de acción","")</totalsRowFormula>
    </tableColumn>
    <tableColumn id="7" xr3:uid="{73554C32-76E4-4424-BDD6-0FF3CAF92759}" name="Incluido" dataDxfId="5452" totalsRowDxfId="5451" dataCellStyle="20% - Énfasis3"/>
  </tableColumns>
  <tableStyleInfo name="TableStyleLight9" showFirstColumn="0" showLastColumn="0" showRowStripes="1" showColumnStripes="0"/>
</table>
</file>

<file path=xl/tables/table1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8" xr:uid="{7DBE9A02-5EEA-47C2-A670-FA1F4FD8C1A6}" name="TablaSTdA1.15254616263647273757634119" displayName="TablaSTdA1.15254616263647273757634119" ref="D276:I278" headerRowDxfId="5450" dataDxfId="5448" headerRowBorderDxfId="5449" tableBorderDxfId="5447" totalsRowBorderDxfId="5446" dataCellStyle="20% - Énfasis3">
  <autoFilter ref="D276:I278" xr:uid="{0944747C-24CE-43D4-BBAB-1C494CA9A55F}"/>
  <tableColumns count="6">
    <tableColumn id="1" xr3:uid="{87205639-10E0-4A34-81A4-6B4D3AC2B93F}" name="Tipo de Indicador" totalsRowLabel="Resultado" dataDxfId="5445" totalsRowDxfId="5444"/>
    <tableColumn id="2" xr3:uid="{2B5CB532-9291-462C-B6DC-E68AA0D1A7BA}" name="Código indicador" totalsRowLabel="RC014" dataDxfId="5443" totalsRowDxfId="5442"/>
    <tableColumn id="3" xr3:uid="{7A0B7732-A09D-46F8-A90D-94F58E9EEF76}" name="Indicador" dataDxfId="5441" totalsRowDxfId="5440" dataCellStyle="20% - Énfasis3">
      <calculatedColumnFormula>IFERROR(VLOOKUP(E277,TablaIndicadores[[Código]:[Unidad de medida]],2,0),"")</calculatedColumnFormula>
    </tableColumn>
    <tableColumn id="4" xr3:uid="{9922DE3B-206F-46CD-88BA-92F7BD671839}" name="Unidad de medida" dataDxfId="5439" totalsRowDxfId="5438" dataCellStyle="20% - Énfasis3">
      <calculatedColumnFormula>IFERROR(VLOOKUP(E277,TablaIndicadores[[Código]:[Unidad de medida]],3,0),"")</calculatedColumnFormula>
    </tableColumn>
    <tableColumn id="5" xr3:uid="{D86E0EAD-FBC0-4A9A-87E5-E0D18DBF2647}" name="Cantidad" totalsRowFunction="custom" dataDxfId="5437" totalsRowDxfId="5436">
      <totalsRowFormula array="1">IF(AND(IF(C269="Incluir",TablaSTdA1.15254616263647273757634119[Unidad de medida]&gt;=0,TablaSTdA1.15254616263647273757634119[Unidad de medida]=""))=FALSE,"No rellene el indicador sin seleccionar que quiere incluir el subtipo de acción","")</totalsRowFormula>
    </tableColumn>
    <tableColumn id="7" xr3:uid="{E01F9B4D-61E2-43B8-AC94-521A386B8EF7}" name="Incluido" dataDxfId="5435" totalsRowDxfId="5434" dataCellStyle="20% - Énfasis3"/>
  </tableColumns>
  <tableStyleInfo name="TableStyleLight9" showFirstColumn="0" showLastColumn="0" showRowStripes="1" showColumnStripes="0"/>
</table>
</file>

<file path=xl/tables/table1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9" xr:uid="{D25BEC67-AB74-4AF7-8D2D-EDA71E4381F5}" name="TablaSTdA1.1525461626364727375767735120" displayName="TablaSTdA1.1525461626364727375767735120" ref="D285:I287" headerRowDxfId="5433" dataDxfId="5431" headerRowBorderDxfId="5432" tableBorderDxfId="5430" totalsRowBorderDxfId="5429" dataCellStyle="20% - Énfasis3">
  <autoFilter ref="D285:I287" xr:uid="{3F3744ED-93D8-46A8-8B02-566B237D13C1}"/>
  <tableColumns count="6">
    <tableColumn id="1" xr3:uid="{E7AB3D5F-8AA9-48FC-BB2B-C8477C6FF169}" name="Tipo de Indicador" totalsRowLabel="Resultado" dataDxfId="5428" totalsRowDxfId="5427"/>
    <tableColumn id="2" xr3:uid="{1A9C64AC-2256-43CA-8FDE-02E4CB59BB3E}" name="Código indicador" totalsRowLabel="RC014" dataDxfId="5426" totalsRowDxfId="5425"/>
    <tableColumn id="3" xr3:uid="{24F97487-740C-4F40-A22F-C59ADAA90524}" name="Indicador" dataDxfId="5424" totalsRowDxfId="5423" dataCellStyle="20% - Énfasis3">
      <calculatedColumnFormula>IFERROR(VLOOKUP(E286,TablaIndicadores[[Código]:[Unidad de medida]],2,0),"")</calculatedColumnFormula>
    </tableColumn>
    <tableColumn id="4" xr3:uid="{485D935F-F1A0-482E-B9B1-237BDDB0A940}" name="Unidad de medida" dataDxfId="5422" totalsRowDxfId="5421" dataCellStyle="20% - Énfasis3">
      <calculatedColumnFormula>IFERROR(VLOOKUP(E286,TablaIndicadores[[Código]:[Unidad de medida]],3,0),"")</calculatedColumnFormula>
    </tableColumn>
    <tableColumn id="5" xr3:uid="{0D7E02F3-291A-44EB-8EE4-5CA989297EC0}" name="Cantidad" totalsRowFunction="custom" dataDxfId="5420" totalsRowDxfId="5419">
      <totalsRowFormula array="1">IF(AND(IF(C278="Incluir",TablaSTdA1.1525461626364727375767735120[Unidad de medida]&gt;=0,TablaSTdA1.1525461626364727375767735120[Unidad de medida]=""))=FALSE,"No rellene el indicador sin seleccionar que quiere incluir el subtipo de acción","")</totalsRowFormula>
    </tableColumn>
    <tableColumn id="7" xr3:uid="{423A9D56-6A8C-4397-81A4-B3D6D0DFC86F}" name="Incluido" dataDxfId="5418" totalsRowDxfId="5417" dataCellStyle="20% - Énfasis3"/>
  </tableColumns>
  <tableStyleInfo name="TableStyleLight9" showFirstColumn="0" showLastColumn="0" showRowStripes="1" showColumnStripes="0"/>
</table>
</file>

<file path=xl/tables/table1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0" xr:uid="{14142FF3-F16F-48CC-BA8C-C1256F8E999B}" name="TablaSTdA1.152546162636472737576777836121" displayName="TablaSTdA1.152546162636472737576777836121" ref="D294:I296" headerRowDxfId="5416" dataDxfId="5414" headerRowBorderDxfId="5415" tableBorderDxfId="5413" totalsRowBorderDxfId="5412" dataCellStyle="20% - Énfasis3">
  <autoFilter ref="D294:I296" xr:uid="{C887D571-7038-4A1E-A5F5-828CD05195FE}"/>
  <tableColumns count="6">
    <tableColumn id="1" xr3:uid="{37C4F834-C48F-4DF9-9290-3721D31754C6}" name="Tipo de Indicador" totalsRowLabel="Resultado" dataDxfId="5411" totalsRowDxfId="5410"/>
    <tableColumn id="2" xr3:uid="{0858ABFF-07E6-489F-8E86-07BCFAD90C9F}" name="Código indicador" totalsRowLabel="RC014" dataDxfId="5409" totalsRowDxfId="5408"/>
    <tableColumn id="3" xr3:uid="{871F5D8F-E26D-4915-A72B-7935B52636EE}" name="Indicador" dataDxfId="5407" totalsRowDxfId="5406" dataCellStyle="20% - Énfasis3">
      <calculatedColumnFormula>IFERROR(VLOOKUP(E295,TablaIndicadores[[Código]:[Unidad de medida]],2,0),"")</calculatedColumnFormula>
    </tableColumn>
    <tableColumn id="4" xr3:uid="{5C5538FE-0E2A-46C7-A311-7F0B03B179F1}" name="Unidad de medida" dataDxfId="5405" totalsRowDxfId="5404" dataCellStyle="20% - Énfasis3">
      <calculatedColumnFormula>IFERROR(VLOOKUP(E295,TablaIndicadores[[Código]:[Unidad de medida]],3,0),"")</calculatedColumnFormula>
    </tableColumn>
    <tableColumn id="5" xr3:uid="{D973062D-5D93-471A-8221-DE08B42AA763}" name="Cantidad" totalsRowFunction="custom" dataDxfId="5403" totalsRowDxfId="5402">
      <totalsRowFormula array="1">IF(AND(IF(C287="Incluir",TablaSTdA1.152546162636472737576777836121[Unidad de medida]&gt;=0,TablaSTdA1.152546162636472737576777836121[Unidad de medida]=""))=FALSE,"No rellene el indicador sin seleccionar que quiere incluir el subtipo de acción","")</totalsRowFormula>
    </tableColumn>
    <tableColumn id="7" xr3:uid="{45523890-99FD-4A11-AA20-F785A2721B39}" name="Incluido" dataDxfId="5401" totalsRowDxfId="5400" dataCellStyle="20% - Énfasis3"/>
  </tableColumns>
  <tableStyleInfo name="TableStyleLight9" showFirstColumn="0" showLastColumn="0" showRowStripes="1" showColumnStripes="0"/>
</table>
</file>

<file path=xl/tables/table1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1" xr:uid="{07CE192E-E65C-4FD6-B5AA-49990EA82DF5}" name="TablaSTdA1.15254616263647273757677787937122" displayName="TablaSTdA1.15254616263647273757677787937122" ref="D303:I305" headerRowDxfId="5399" dataDxfId="5397" headerRowBorderDxfId="5398" tableBorderDxfId="5396" totalsRowBorderDxfId="5395" dataCellStyle="20% - Énfasis3">
  <autoFilter ref="D303:I305" xr:uid="{5E6D0167-0592-4639-A9A4-7F4C661344FB}"/>
  <tableColumns count="6">
    <tableColumn id="1" xr3:uid="{47FC446E-5A4A-4515-818B-FB4C864E891F}" name="Tipo de Indicador" totalsRowLabel="Resultado" dataDxfId="5394" totalsRowDxfId="5393"/>
    <tableColumn id="2" xr3:uid="{CFEF2224-693C-4989-AF6D-B2FF7D689747}" name="Código indicador" totalsRowLabel="RC014" dataDxfId="5392" totalsRowDxfId="5391"/>
    <tableColumn id="3" xr3:uid="{7FF711C5-EA52-424A-B70A-8729598E43FA}" name="Indicador" dataDxfId="5390" totalsRowDxfId="5389" dataCellStyle="20% - Énfasis3">
      <calculatedColumnFormula>IFERROR(VLOOKUP(E304,TablaIndicadores[[Código]:[Unidad de medida]],2,0),"")</calculatedColumnFormula>
    </tableColumn>
    <tableColumn id="4" xr3:uid="{CEA752C9-D84B-432C-8696-30591F8FF53C}" name="Unidad de medida" dataDxfId="5388" totalsRowDxfId="5387" dataCellStyle="20% - Énfasis3">
      <calculatedColumnFormula>IFERROR(VLOOKUP(E304,TablaIndicadores[[Código]:[Unidad de medida]],3,0),"")</calculatedColumnFormula>
    </tableColumn>
    <tableColumn id="5" xr3:uid="{3763D21D-FFC6-4B08-AB93-90C345012F6F}" name="Cantidad" totalsRowFunction="custom" dataDxfId="5386" totalsRowDxfId="5385">
      <totalsRowFormula array="1">IF(AND(IF(C296="Incluir",TablaSTdA1.15254616263647273757677787937122[Unidad de medida]&gt;=0,TablaSTdA1.15254616263647273757677787937122[Unidad de medida]=""))=FALSE,"No rellene el indicador sin seleccionar que quiere incluir el subtipo de acción","")</totalsRowFormula>
    </tableColumn>
    <tableColumn id="7" xr3:uid="{F885445D-4702-4443-A58C-A4D81B8C4804}" name="Incluido" dataDxfId="5384" totalsRowDxfId="5383" dataCellStyle="20% - Énfasis3"/>
  </tableColumns>
  <tableStyleInfo name="TableStyleLight9" showFirstColumn="0" showLastColumn="0" showRowStripes="1" showColumnStripes="0"/>
</table>
</file>

<file path=xl/tables/table1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2" xr:uid="{557A5A96-9DFF-4D5B-8C5D-FC8EF8ECD140}" name="TablaSTdA1.15254616263647273758038123" displayName="TablaSTdA1.15254616263647273758038123" ref="D314:I316" headerRowDxfId="5382" dataDxfId="5380" headerRowBorderDxfId="5381" tableBorderDxfId="5379" totalsRowBorderDxfId="5378" dataCellStyle="20% - Énfasis3">
  <autoFilter ref="D314:I316" xr:uid="{0ADB81C9-3D3F-4978-BB71-4CC96B39EB10}"/>
  <tableColumns count="6">
    <tableColumn id="1" xr3:uid="{E5A2AB73-7933-413B-A17D-1E5286C81E91}" name="Tipo de Indicador" totalsRowLabel="Resultado" dataDxfId="5377" totalsRowDxfId="5376"/>
    <tableColumn id="2" xr3:uid="{29161359-248F-4182-8168-C8ED49CD3EEA}" name="Código indicador" totalsRowLabel="RC014" dataDxfId="5375" totalsRowDxfId="5374"/>
    <tableColumn id="3" xr3:uid="{086FB103-14F8-4444-8907-569EC9B34152}" name="Indicador" dataDxfId="5373" totalsRowDxfId="5372" dataCellStyle="20% - Énfasis3">
      <calculatedColumnFormula>IFERROR(VLOOKUP(E315,TablaIndicadores[[Código]:[Unidad de medida]],2,0),"")</calculatedColumnFormula>
    </tableColumn>
    <tableColumn id="4" xr3:uid="{4C5B2E82-48FE-47E9-8E4E-020F13AAAA37}" name="Unidad de medida" dataDxfId="5371" totalsRowDxfId="5370" dataCellStyle="20% - Énfasis3">
      <calculatedColumnFormula>IFERROR(VLOOKUP(E315,TablaIndicadores[[Código]:[Unidad de medida]],3,0),"")</calculatedColumnFormula>
    </tableColumn>
    <tableColumn id="5" xr3:uid="{85E5B85F-0B52-42DA-8176-98DB4FAC67F1}" name="Cantidad" totalsRowFunction="custom" dataDxfId="5369" totalsRowDxfId="5368">
      <totalsRowFormula array="1">IF(AND(IF(C307="Incluir",TablaSTdA1.15254616263647273758038123[Unidad de medida]&gt;=0,TablaSTdA1.15254616263647273758038123[Unidad de medida]=""))=FALSE,"No rellene el indicador sin seleccionar que quiere incluir el subtipo de acción","")</totalsRowFormula>
    </tableColumn>
    <tableColumn id="7" xr3:uid="{4DDD512A-991E-4D26-8027-F947CEE4F841}" name="Incluido" dataDxfId="5367" totalsRowDxfId="5366" dataCellStyle="20% - Énfasis3"/>
  </tableColumns>
  <tableStyleInfo name="TableStyleLight9"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A81A51A4-3151-4643-A2FE-74F3924A4153}" name="TablaSTdA1.1525412" displayName="TablaSTdA1.1525412" ref="D79:I81" headerRowDxfId="7167" dataDxfId="7165" headerRowBorderDxfId="7166" tableBorderDxfId="7164" totalsRowBorderDxfId="7163">
  <autoFilter ref="D79:I81" xr:uid="{841A434A-E4A4-4475-B699-6C7E979BCFAB}"/>
  <tableColumns count="6">
    <tableColumn id="1" xr3:uid="{3B6C184F-4F55-4B33-867E-325E8AB901EF}" name="Tipo de Indicador" totalsRowLabel="Resultado" dataDxfId="7162" totalsRowDxfId="7161" dataCellStyle="20% - Énfasis3"/>
    <tableColumn id="2" xr3:uid="{0A984DEE-8C80-43C7-BAB7-4875FE9865A9}" name="Código indicador" totalsRowLabel="RC014" dataDxfId="7160" totalsRowDxfId="7159"/>
    <tableColumn id="3" xr3:uid="{AB064FEC-41B3-433D-84CC-FD1FFBB037E3}" name="Indicador" dataDxfId="7158" totalsRowDxfId="7157" dataCellStyle="20% - Énfasis3">
      <calculatedColumnFormula>IFERROR(VLOOKUP(E80,TablaIndicadores[[Código]:[Unidad de medida]],2,0),"")</calculatedColumnFormula>
    </tableColumn>
    <tableColumn id="4" xr3:uid="{51A61CC5-3D7E-4C6D-A853-9DF70D63E664}" name="Unidad de medida" dataDxfId="7156" totalsRowDxfId="7155" dataCellStyle="20% - Énfasis3">
      <calculatedColumnFormula>IFERROR(VLOOKUP(E80,TablaIndicadores[[Código]:[Unidad de medida]],3,0),"")</calculatedColumnFormula>
    </tableColumn>
    <tableColumn id="5" xr3:uid="{C37F47BA-2206-424A-B7C8-DD4136F50F19}" name="Cantidad" totalsRowFunction="custom" dataDxfId="7154" totalsRowDxfId="7153">
      <totalsRowFormula array="1">IF(AND(IF(#REF!="Incluir",TablaSTdA1.1525412[Unidad de medida]&gt;=0,TablaSTdA1.1525412[Unidad de medida]=""))=FALSE,"No rellene el indicador sin seleccionar que quiere incluir el subtipo de acción","")</totalsRowFormula>
    </tableColumn>
    <tableColumn id="7" xr3:uid="{6E1F8D8F-AC7B-4D17-8A22-3BCEC80A5B7E}" name="Incluido" dataDxfId="7152" totalsRowDxfId="7151" dataCellStyle="20% - Énfasis3"/>
  </tableColumns>
  <tableStyleInfo name="TableStyleLight9" showFirstColumn="0" showLastColumn="0" showRowStripes="1" showColumnStripes="0"/>
</table>
</file>

<file path=xl/tables/table1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3" xr:uid="{A5867ECB-657E-42AE-86FE-18523D0D1800}" name="TablaSTdA1.1525461626364727375808139124" displayName="TablaSTdA1.1525461626364727375808139124" ref="D323:I325" headerRowDxfId="5365" dataDxfId="5363" headerRowBorderDxfId="5364" tableBorderDxfId="5362" totalsRowBorderDxfId="5361" dataCellStyle="20% - Énfasis3">
  <autoFilter ref="D323:I325" xr:uid="{1EC163A3-46E7-49EF-8D3A-E86403A81E27}"/>
  <tableColumns count="6">
    <tableColumn id="1" xr3:uid="{8699F0C7-140E-4DE6-940F-939B99B5F1FA}" name="Tipo de Indicador" totalsRowLabel="Resultado" dataDxfId="5360" totalsRowDxfId="5359"/>
    <tableColumn id="2" xr3:uid="{36009411-4F73-4B78-93D9-FD0029907425}" name="Código indicador" totalsRowLabel="RC014" dataDxfId="5358" totalsRowDxfId="5357"/>
    <tableColumn id="3" xr3:uid="{1C5F22A5-998D-46BA-B901-5CE03CFA05E0}" name="Indicador" dataDxfId="5356" totalsRowDxfId="5355" dataCellStyle="20% - Énfasis3">
      <calculatedColumnFormula>IFERROR(VLOOKUP(E324,TablaIndicadores[[Código]:[Unidad de medida]],2,0),"")</calculatedColumnFormula>
    </tableColumn>
    <tableColumn id="4" xr3:uid="{1A1992CA-764A-4F4E-93B5-F3441FF02CB6}" name="Unidad de medida" dataDxfId="5354" totalsRowDxfId="5353" dataCellStyle="20% - Énfasis3">
      <calculatedColumnFormula>IFERROR(VLOOKUP(E324,TablaIndicadores[[Código]:[Unidad de medida]],3,0),"")</calculatedColumnFormula>
    </tableColumn>
    <tableColumn id="5" xr3:uid="{2D09406E-4DCF-4CA2-B09B-63303921A1FF}" name="Cantidad" totalsRowFunction="custom" dataDxfId="5352" totalsRowDxfId="5351">
      <totalsRowFormula array="1">IF(AND(IF(C316="Incluir",TablaSTdA1.1525461626364727375808139124[Unidad de medida]&gt;=0,TablaSTdA1.1525461626364727375808139124[Unidad de medida]=""))=FALSE,"No rellene el indicador sin seleccionar que quiere incluir el subtipo de acción","")</totalsRowFormula>
    </tableColumn>
    <tableColumn id="7" xr3:uid="{7AB1C7C1-0ED8-41DE-9A5E-AD5AC30E27C7}" name="Incluido" dataDxfId="5350" totalsRowDxfId="5349" dataCellStyle="20% - Énfasis3"/>
  </tableColumns>
  <tableStyleInfo name="TableStyleLight9" showFirstColumn="0" showLastColumn="0" showRowStripes="1" showColumnStripes="0"/>
</table>
</file>

<file path=xl/tables/table1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4" xr:uid="{51148CFD-FD55-482D-9B46-1C946FDEECF7}" name="TablaSTdA1.152546162636472737580818240125" displayName="TablaSTdA1.152546162636472737580818240125" ref="D332:I334" headerRowDxfId="5348" dataDxfId="5346" headerRowBorderDxfId="5347" tableBorderDxfId="5345" totalsRowBorderDxfId="5344" dataCellStyle="20% - Énfasis3">
  <autoFilter ref="D332:I334" xr:uid="{9450DB46-D38B-49E3-9F13-C69DFD5D8BE7}"/>
  <tableColumns count="6">
    <tableColumn id="1" xr3:uid="{4171EEAE-9BCE-4D6F-AF34-EE1D185256FC}" name="Tipo de Indicador" totalsRowLabel="Resultado" dataDxfId="5343" totalsRowDxfId="5342"/>
    <tableColumn id="2" xr3:uid="{6ED1C839-3900-445C-B24B-9D0AE148B807}" name="Código indicador" totalsRowLabel="RC014" dataDxfId="5341" totalsRowDxfId="5340"/>
    <tableColumn id="3" xr3:uid="{CBD99760-402E-446D-B498-8434515B26F3}" name="Indicador" dataDxfId="5339" totalsRowDxfId="5338" dataCellStyle="20% - Énfasis3">
      <calculatedColumnFormula>IFERROR(VLOOKUP(E333,TablaIndicadores[[Código]:[Unidad de medida]],2,0),"")</calculatedColumnFormula>
    </tableColumn>
    <tableColumn id="4" xr3:uid="{718804B1-E7F0-4A0D-B91A-1676FC4BE70A}" name="Unidad de medida" dataDxfId="5337" totalsRowDxfId="5336" dataCellStyle="20% - Énfasis3">
      <calculatedColumnFormula>IFERROR(VLOOKUP(E333,TablaIndicadores[[Código]:[Unidad de medida]],3,0),"")</calculatedColumnFormula>
    </tableColumn>
    <tableColumn id="5" xr3:uid="{1D9C33D2-C597-445E-B257-841EB82B65A7}" name="Cantidad" totalsRowFunction="custom" dataDxfId="5335" totalsRowDxfId="5334">
      <totalsRowFormula array="1">IF(AND(IF(C325="Incluir",TablaSTdA1.152546162636472737580818240125[Unidad de medida]&gt;=0,TablaSTdA1.152546162636472737580818240125[Unidad de medida]=""))=FALSE,"No rellene el indicador sin seleccionar que quiere incluir el subtipo de acción","")</totalsRowFormula>
    </tableColumn>
    <tableColumn id="7" xr3:uid="{D17C5C2E-BED2-4E64-A6A9-7BA500F5AFA9}" name="Incluido" dataDxfId="5333" totalsRowDxfId="5332" dataCellStyle="20% - Énfasis3"/>
  </tableColumns>
  <tableStyleInfo name="TableStyleLight9" showFirstColumn="0" showLastColumn="0" showRowStripes="1" showColumnStripes="0"/>
</table>
</file>

<file path=xl/tables/table1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5" xr:uid="{E10267E4-5D21-4DCF-8EFD-CE475F92D4A5}" name="TablaSTdA1.1525461626364727375808341126" displayName="TablaSTdA1.1525461626364727375808341126" ref="D345:I347" headerRowDxfId="5331" dataDxfId="5329" headerRowBorderDxfId="5330" tableBorderDxfId="5328" totalsRowBorderDxfId="5327" dataCellStyle="20% - Énfasis3">
  <autoFilter ref="D345:I347" xr:uid="{01E36018-DDB6-4086-95F7-B93D9EAFA70D}"/>
  <tableColumns count="6">
    <tableColumn id="1" xr3:uid="{F07771DC-DBF1-46EA-B666-D03034623C97}" name="Tipo de Indicador" totalsRowLabel="Resultado" dataDxfId="5326" totalsRowDxfId="5325"/>
    <tableColumn id="2" xr3:uid="{5EE0FE5B-4E58-452C-8660-D9AF8ABA454C}" name="Código indicador" totalsRowLabel="RC014" dataDxfId="5324" totalsRowDxfId="5323"/>
    <tableColumn id="3" xr3:uid="{D343951F-64F2-49DE-B232-545119BF4FF2}" name="Indicador" dataDxfId="5322" totalsRowDxfId="5321" dataCellStyle="20% - Énfasis3">
      <calculatedColumnFormula>IFERROR(VLOOKUP(E346,TablaIndicadores[[Código]:[Unidad de medida]],2,0),"")</calculatedColumnFormula>
    </tableColumn>
    <tableColumn id="4" xr3:uid="{EA18041D-A22A-4167-9D5B-AB2002196786}" name="Unidad de medida" dataDxfId="5320" totalsRowDxfId="5319" dataCellStyle="20% - Énfasis3">
      <calculatedColumnFormula>IFERROR(VLOOKUP(E346,TablaIndicadores[[Código]:[Unidad de medida]],3,0),"")</calculatedColumnFormula>
    </tableColumn>
    <tableColumn id="5" xr3:uid="{C2C7C3D3-1158-4DD4-8C4C-959F1BCDBEE5}" name="Cantidad" totalsRowFunction="custom" dataDxfId="5318" totalsRowDxfId="5317">
      <totalsRowFormula array="1">IF(AND(IF(C338="Incluir",TablaSTdA1.1525461626364727375808341126[Unidad de medida]&gt;=0,TablaSTdA1.1525461626364727375808341126[Unidad de medida]=""))=FALSE,"No rellene el indicador sin seleccionar que quiere incluir el subtipo de acción","")</totalsRowFormula>
    </tableColumn>
    <tableColumn id="7" xr3:uid="{F38EEC24-0A9C-48AE-A292-7D5D0B4632BB}" name="Incluido" dataDxfId="5316" totalsRowDxfId="5315" dataCellStyle="20% - Énfasis3"/>
  </tableColumns>
  <tableStyleInfo name="TableStyleLight9" showFirstColumn="0" showLastColumn="0" showRowStripes="1" showColumnStripes="0"/>
</table>
</file>

<file path=xl/tables/table1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6" xr:uid="{42004BAA-17EC-4471-95CF-27EC245AD181}" name="TablaSTdA1.152546162636472737580818442127" displayName="TablaSTdA1.152546162636472737580818442127" ref="D354:I356" headerRowDxfId="5314" dataDxfId="5312" headerRowBorderDxfId="5313" tableBorderDxfId="5311" totalsRowBorderDxfId="5310" dataCellStyle="20% - Énfasis3">
  <autoFilter ref="D354:I356" xr:uid="{E000F314-4192-44DA-9326-0DF92C200DAE}"/>
  <tableColumns count="6">
    <tableColumn id="1" xr3:uid="{71A5EB40-C9ED-45F7-BF03-C917892CFF34}" name="Tipo de Indicador" totalsRowLabel="Resultado" dataDxfId="5309" totalsRowDxfId="5308"/>
    <tableColumn id="2" xr3:uid="{88939253-7F90-49F0-AEF8-179C76F1495F}" name="Código indicador" totalsRowLabel="RC014" dataDxfId="5307" totalsRowDxfId="5306"/>
    <tableColumn id="3" xr3:uid="{1E83D88D-13EA-436D-9865-A87F01FB0ACC}" name="Indicador" dataDxfId="5305" totalsRowDxfId="5304" dataCellStyle="20% - Énfasis3">
      <calculatedColumnFormula>IFERROR(VLOOKUP(E355,TablaIndicadores[[Código]:[Unidad de medida]],2,0),"")</calculatedColumnFormula>
    </tableColumn>
    <tableColumn id="4" xr3:uid="{970A7548-A0F0-4136-B169-01EF62137CDA}" name="Unidad de medida" dataDxfId="5303" totalsRowDxfId="5302" dataCellStyle="20% - Énfasis3">
      <calculatedColumnFormula>IFERROR(VLOOKUP(E355,TablaIndicadores[[Código]:[Unidad de medida]],3,0),"")</calculatedColumnFormula>
    </tableColumn>
    <tableColumn id="5" xr3:uid="{9DEB458F-2156-4EBB-8B13-15D044DD7558}" name="Cantidad" totalsRowFunction="custom" dataDxfId="5301" totalsRowDxfId="5300">
      <totalsRowFormula array="1">IF(AND(IF(C347="Incluir",TablaSTdA1.152546162636472737580818442127[Unidad de medida]&gt;=0,TablaSTdA1.152546162636472737580818442127[Unidad de medida]=""))=FALSE,"No rellene el indicador sin seleccionar que quiere incluir el subtipo de acción","")</totalsRowFormula>
    </tableColumn>
    <tableColumn id="7" xr3:uid="{DAFA91BE-7E1D-401D-846D-81C9FD553FC3}" name="Incluido" dataDxfId="5299" totalsRowDxfId="5298" dataCellStyle="20% - Énfasis3"/>
  </tableColumns>
  <tableStyleInfo name="TableStyleLight9" showFirstColumn="0" showLastColumn="0" showRowStripes="1" showColumnStripes="0"/>
</table>
</file>

<file path=xl/tables/table1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7" xr:uid="{662BBE5F-8FEB-45E4-8AAF-0EEFF48B7113}" name="TablaSTdA1.15254616263647273758081828543128" displayName="TablaSTdA1.15254616263647273758081828543128" ref="D363:I365" headerRowDxfId="5297" dataDxfId="5295" headerRowBorderDxfId="5296" tableBorderDxfId="5294" totalsRowBorderDxfId="5293" dataCellStyle="20% - Énfasis3">
  <autoFilter ref="D363:I365" xr:uid="{BA12B7DE-B207-478D-83AC-1DD99CD2915D}"/>
  <tableColumns count="6">
    <tableColumn id="1" xr3:uid="{5E34084C-1287-48C4-8948-19FC26248E56}" name="Tipo de Indicador" totalsRowLabel="Resultado" dataDxfId="5292" totalsRowDxfId="5291"/>
    <tableColumn id="2" xr3:uid="{F631D9EF-E3C3-4EFE-B2B2-31B95A5498E7}" name="Código indicador" totalsRowLabel="RC014" dataDxfId="5290" totalsRowDxfId="5289"/>
    <tableColumn id="3" xr3:uid="{1C76A872-0EF4-40B6-BB85-417D98545A02}" name="Indicador" dataDxfId="5288" totalsRowDxfId="5287" dataCellStyle="20% - Énfasis3">
      <calculatedColumnFormula>IFERROR(VLOOKUP(E364,TablaIndicadores[[Código]:[Unidad de medida]],2,0),"")</calculatedColumnFormula>
    </tableColumn>
    <tableColumn id="4" xr3:uid="{807A2272-97C2-45D3-BCA1-A833CD2D02D8}" name="Unidad de medida" dataDxfId="5286" totalsRowDxfId="5285" dataCellStyle="20% - Énfasis3">
      <calculatedColumnFormula>IFERROR(VLOOKUP(E364,TablaIndicadores[[Código]:[Unidad de medida]],3,0),"")</calculatedColumnFormula>
    </tableColumn>
    <tableColumn id="5" xr3:uid="{6D29CBF0-2383-430E-8D43-6606B484965A}" name="Cantidad" totalsRowFunction="custom" dataDxfId="5284" totalsRowDxfId="5283">
      <totalsRowFormula array="1">IF(AND(IF(C356="Incluir",TablaSTdA1.15254616263647273758081828543128[Unidad de medida]&gt;=0,TablaSTdA1.15254616263647273758081828543128[Unidad de medida]=""))=FALSE,"No rellene el indicador sin seleccionar que quiere incluir el subtipo de acción","")</totalsRowFormula>
    </tableColumn>
    <tableColumn id="7" xr3:uid="{62B1F5D9-A061-40F3-B291-13341555A9EF}" name="Incluido" dataDxfId="5282" totalsRowDxfId="5281" dataCellStyle="20% - Énfasis3"/>
  </tableColumns>
  <tableStyleInfo name="TableStyleLight9" showFirstColumn="0" showLastColumn="0" showRowStripes="1" showColumnStripes="0"/>
</table>
</file>

<file path=xl/tables/table1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8" xr:uid="{DE1E876A-CC9A-4975-AE25-BD25FC3F4F42}" name="TablaSTdA1.152546162636472737580838644129" displayName="TablaSTdA1.152546162636472737580838644129" ref="D376:I378" headerRowDxfId="5280" dataDxfId="5278" headerRowBorderDxfId="5279" tableBorderDxfId="5277" totalsRowBorderDxfId="5276" dataCellStyle="20% - Énfasis3">
  <autoFilter ref="D376:I378" xr:uid="{55599391-BDCE-475E-9EEC-5A2EB4D1B171}"/>
  <tableColumns count="6">
    <tableColumn id="1" xr3:uid="{1032193A-CF95-4A82-8BC2-0217946811F4}" name="Tipo de Indicador" totalsRowLabel="Resultado" dataDxfId="5275" totalsRowDxfId="5274"/>
    <tableColumn id="2" xr3:uid="{D9BA5B93-01A3-4DA5-8255-698A816635E3}" name="Código indicador" totalsRowLabel="RC014" dataDxfId="5273" totalsRowDxfId="5272"/>
    <tableColumn id="3" xr3:uid="{0A5CEF3E-8003-4E1F-A42A-6AA8D091C7B5}" name="Indicador" dataDxfId="5271" totalsRowDxfId="5270" dataCellStyle="20% - Énfasis3">
      <calculatedColumnFormula>IFERROR(VLOOKUP(E377,TablaIndicadores[[Código]:[Unidad de medida]],2,0),"")</calculatedColumnFormula>
    </tableColumn>
    <tableColumn id="4" xr3:uid="{1A0FEBF8-DE6D-4E38-829E-B7405E737CCB}" name="Unidad de medida" dataDxfId="5269" totalsRowDxfId="5268" dataCellStyle="20% - Énfasis3">
      <calculatedColumnFormula>IFERROR(VLOOKUP(E377,TablaIndicadores[[Código]:[Unidad de medida]],3,0),"")</calculatedColumnFormula>
    </tableColumn>
    <tableColumn id="5" xr3:uid="{2F246BC7-E149-40F1-8F32-AE7B89E3D655}" name="Cantidad" totalsRowFunction="custom" dataDxfId="5267" totalsRowDxfId="5266">
      <totalsRowFormula array="1">IF(AND(IF(C369="Incluir",TablaSTdA1.152546162636472737580838644129[Unidad de medida]&gt;=0,TablaSTdA1.152546162636472737580838644129[Unidad de medida]=""))=FALSE,"No rellene el indicador sin seleccionar que quiere incluir el subtipo de acción","")</totalsRowFormula>
    </tableColumn>
    <tableColumn id="7" xr3:uid="{1031A4D7-3A44-431C-A352-FE75F134575D}" name="Incluido" dataDxfId="5265" totalsRowDxfId="5264" dataCellStyle="20% - Énfasis3"/>
  </tableColumns>
  <tableStyleInfo name="TableStyleLight9" showFirstColumn="0" showLastColumn="0" showRowStripes="1" showColumnStripes="0"/>
</table>
</file>

<file path=xl/tables/table1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9" xr:uid="{BB3EA52E-87D0-477B-987B-BEB49D425C7B}" name="TablaSTdA1.15254616263647273758081848745130" displayName="TablaSTdA1.15254616263647273758081848745130" ref="D385:I387" headerRowDxfId="5263" dataDxfId="5261" headerRowBorderDxfId="5262" tableBorderDxfId="5260" totalsRowBorderDxfId="5259" dataCellStyle="20% - Énfasis3">
  <autoFilter ref="D385:I387" xr:uid="{9E27734E-9381-485D-AD0C-417FA7E38DD4}"/>
  <tableColumns count="6">
    <tableColumn id="1" xr3:uid="{3B0B12E9-4502-4DDF-B66F-A69A800540EE}" name="Tipo de Indicador" totalsRowLabel="Resultado" dataDxfId="5258" totalsRowDxfId="5257"/>
    <tableColumn id="2" xr3:uid="{D382D682-7749-4771-9508-E2269F2AF1D0}" name="Código indicador" totalsRowLabel="RC014" dataDxfId="5256" totalsRowDxfId="5255"/>
    <tableColumn id="3" xr3:uid="{7924299A-6E37-433D-8FD6-F92AEC2AD7A4}" name="Indicador" dataDxfId="5254" totalsRowDxfId="5253" dataCellStyle="20% - Énfasis3">
      <calculatedColumnFormula>IFERROR(VLOOKUP(E386,TablaIndicadores[[Código]:[Unidad de medida]],2,0),"")</calculatedColumnFormula>
    </tableColumn>
    <tableColumn id="4" xr3:uid="{AEC66489-66D3-4855-B421-3542A10F1EB3}" name="Unidad de medida" dataDxfId="5252" totalsRowDxfId="5251" dataCellStyle="20% - Énfasis3">
      <calculatedColumnFormula>IFERROR(VLOOKUP(E386,TablaIndicadores[[Código]:[Unidad de medida]],3,0),"")</calculatedColumnFormula>
    </tableColumn>
    <tableColumn id="5" xr3:uid="{DFC16D4E-4BB7-424E-89F3-4066E4E46E06}" name="Cantidad" totalsRowFunction="custom" dataDxfId="5250" totalsRowDxfId="5249">
      <totalsRowFormula array="1">IF(AND(IF(C378="Incluir",TablaSTdA1.15254616263647273758081848745130[Unidad de medida]&gt;=0,TablaSTdA1.15254616263647273758081848745130[Unidad de medida]=""))=FALSE,"No rellene el indicador sin seleccionar que quiere incluir el subtipo de acción","")</totalsRowFormula>
    </tableColumn>
    <tableColumn id="7" xr3:uid="{BD508614-157F-4F72-ADC0-947F7B77C541}" name="Incluido" dataDxfId="5248" totalsRowDxfId="5247" dataCellStyle="20% - Énfasis3"/>
  </tableColumns>
  <tableStyleInfo name="TableStyleLight9" showFirstColumn="0" showLastColumn="0" showRowStripes="1" showColumnStripes="0"/>
</table>
</file>

<file path=xl/tables/table1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0" xr:uid="{A02BEBAF-7C56-4096-ADA8-4E5FE83231E2}" name="TablaSTdA1.1525461626364727375808182858846131" displayName="TablaSTdA1.1525461626364727375808182858846131" ref="D394:I396" headerRowDxfId="5246" dataDxfId="5244" headerRowBorderDxfId="5245" tableBorderDxfId="5243" totalsRowBorderDxfId="5242" dataCellStyle="20% - Énfasis3">
  <autoFilter ref="D394:I396" xr:uid="{EF914FFC-553E-4BD7-AD24-6B2EB27CD20A}"/>
  <tableColumns count="6">
    <tableColumn id="1" xr3:uid="{A8EBE004-C419-4C0E-96B6-E361A8A63BC1}" name="Tipo de Indicador" totalsRowLabel="Resultado" dataDxfId="5241" totalsRowDxfId="5240"/>
    <tableColumn id="2" xr3:uid="{1934FF50-5A94-4F75-9AA9-52A1D5C904A4}" name="Código indicador" totalsRowLabel="RC014" dataDxfId="5239" totalsRowDxfId="5238"/>
    <tableColumn id="3" xr3:uid="{07944A69-B744-4C51-8FF4-ACC1B43196E5}" name="Indicador" dataDxfId="5237" totalsRowDxfId="5236" dataCellStyle="20% - Énfasis3">
      <calculatedColumnFormula>IFERROR(VLOOKUP(E395,TablaIndicadores[[Código]:[Unidad de medida]],2,0),"")</calculatedColumnFormula>
    </tableColumn>
    <tableColumn id="4" xr3:uid="{991A75B2-2F7D-4B2D-A8FE-0E9689265C5A}" name="Unidad de medida" dataDxfId="5235" totalsRowDxfId="5234" dataCellStyle="20% - Énfasis3">
      <calculatedColumnFormula>IFERROR(VLOOKUP(E395,TablaIndicadores[[Código]:[Unidad de medida]],3,0),"")</calculatedColumnFormula>
    </tableColumn>
    <tableColumn id="5" xr3:uid="{24D9FDB5-139B-4E92-BA57-A218448554EC}" name="Cantidad" totalsRowFunction="custom" dataDxfId="5233" totalsRowDxfId="5232">
      <totalsRowFormula array="1">IF(AND(IF(C387="Incluir",TablaSTdA1.1525461626364727375808182858846131[Unidad de medida]&gt;=0,TablaSTdA1.1525461626364727375808182858846131[Unidad de medida]=""))=FALSE,"No rellene el indicador sin seleccionar que quiere incluir el subtipo de acción","")</totalsRowFormula>
    </tableColumn>
    <tableColumn id="7" xr3:uid="{88244B3D-9A8D-4576-87F7-2F8F50CD3138}" name="Incluido" dataDxfId="5231" totalsRowDxfId="5230" dataCellStyle="20% - Énfasis3"/>
  </tableColumns>
  <tableStyleInfo name="TableStyleLight9" showFirstColumn="0" showLastColumn="0" showRowStripes="1" showColumnStripes="0"/>
</table>
</file>

<file path=xl/tables/table1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1" xr:uid="{D58CDCC9-2C31-4C00-9601-EFE56A3CE4C9}" name="TablaSTdA1.152546162636472737580818285888947132" displayName="TablaSTdA1.152546162636472737580818285888947132" ref="D403:I405" headerRowDxfId="5229" dataDxfId="5227" headerRowBorderDxfId="5228" tableBorderDxfId="5226" totalsRowBorderDxfId="5225" dataCellStyle="20% - Énfasis3">
  <autoFilter ref="D403:I405" xr:uid="{BC062379-FBF9-418C-955F-CB85386705AC}"/>
  <tableColumns count="6">
    <tableColumn id="1" xr3:uid="{EA4A4331-EFD0-4A02-964E-71095B7DC94D}" name="Tipo de Indicador" totalsRowLabel="Resultado" dataDxfId="5224" totalsRowDxfId="5223"/>
    <tableColumn id="2" xr3:uid="{933DDF0F-F796-4DD4-9D86-E03C4F2B0BFA}" name="Código indicador" totalsRowLabel="RC014" dataDxfId="5222" totalsRowDxfId="5221"/>
    <tableColumn id="3" xr3:uid="{1EF06435-9C98-4C97-98CE-443335A01E1A}" name="Indicador" dataDxfId="5220" totalsRowDxfId="5219" dataCellStyle="20% - Énfasis3">
      <calculatedColumnFormula>IFERROR(VLOOKUP(E404,TablaIndicadores[[Código]:[Unidad de medida]],2,0),"")</calculatedColumnFormula>
    </tableColumn>
    <tableColumn id="4" xr3:uid="{EE64D427-4461-4CD6-8CEA-156E6F2F5F55}" name="Unidad de medida" dataDxfId="5218" totalsRowDxfId="5217" dataCellStyle="20% - Énfasis3">
      <calculatedColumnFormula>IFERROR(VLOOKUP(E404,TablaIndicadores[[Código]:[Unidad de medida]],3,0),"")</calculatedColumnFormula>
    </tableColumn>
    <tableColumn id="5" xr3:uid="{D7C5CB7D-9CD7-4CE6-BA75-018F1544B852}" name="Cantidad" totalsRowFunction="custom" dataDxfId="5216" totalsRowDxfId="5215">
      <totalsRowFormula array="1">IF(AND(IF(C396="Incluir",TablaSTdA1.152546162636472737580818285888947132[Unidad de medida]&gt;=0,TablaSTdA1.152546162636472737580818285888947132[Unidad de medida]=""))=FALSE,"No rellene el indicador sin seleccionar que quiere incluir el subtipo de acción","")</totalsRowFormula>
    </tableColumn>
    <tableColumn id="7" xr3:uid="{79B65336-2029-4B08-B48E-9878055193E6}" name="Incluido" dataDxfId="5214" totalsRowDxfId="5213" dataCellStyle="20% - Énfasis3"/>
  </tableColumns>
  <tableStyleInfo name="TableStyleLight9" showFirstColumn="0" showLastColumn="0" showRowStripes="1" showColumnStripes="0"/>
</table>
</file>

<file path=xl/tables/table1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9" xr:uid="{01E3E5AC-031C-4DC9-BA0F-E3959480943B}" name="TablaSTdA1.1489460" displayName="TablaSTdA1.1489460" ref="D17:I19" headerRowDxfId="5212" headerRowBorderDxfId="5211" tableBorderDxfId="5210" totalsRowBorderDxfId="5209">
  <autoFilter ref="D17:I19" xr:uid="{B80A10F8-3515-48D8-845B-9A7A9BA736D1}"/>
  <tableColumns count="6">
    <tableColumn id="1" xr3:uid="{8011F811-B2B1-4F58-9C72-35819ECF8631}" name="Tipo de Indicador" totalsRowLabel="Resultado" dataDxfId="5208" totalsRowDxfId="5207"/>
    <tableColumn id="2" xr3:uid="{CFDA0670-0A35-422D-BC0C-5CE6C08B6A25}" name="Código indicador" totalsRowLabel="RC014" dataDxfId="5206" totalsRowDxfId="5205"/>
    <tableColumn id="3" xr3:uid="{906FC5B1-F4BE-4183-ADB8-3C322FBD89F2}" name="Indicador" dataDxfId="5204" dataCellStyle="20% - Énfasis3">
      <calculatedColumnFormula>IFERROR(VLOOKUP(E18,TablaIndicadores[[Código]:[Unidad de medida]],2,0),"")</calculatedColumnFormula>
    </tableColumn>
    <tableColumn id="4" xr3:uid="{68E6CD7C-6163-488E-AFDD-F773B856578E}" name="Unidad de medida" dataDxfId="5203" totalsRowDxfId="5202" dataCellStyle="20% - Énfasis3">
      <calculatedColumnFormula>IFERROR(VLOOKUP(E18,TablaIndicadores[[Código]:[Unidad de medida]],3,0),"")</calculatedColumnFormula>
    </tableColumn>
    <tableColumn id="5" xr3:uid="{38B1A9C3-8545-43CF-9DCC-0C6DD03DD1D5}" name="Cantidad" totalsRowFunction="custom" dataDxfId="5201" totalsRowDxfId="5200">
      <totalsRowFormula array="1">IF(AND(IF(C10="Incluir",TablaSTdA1.1489460[Unidad de medida]&gt;=0,TablaSTdA1.1489460[Unidad de medida]=""))=FALSE,"No rellene el indicador sin seleccionar que quiere incluir el subtipo de acción","")</totalsRowFormula>
    </tableColumn>
    <tableColumn id="7" xr3:uid="{02B6126D-E63D-45E6-8088-FE679551598C}" name="Incluido" dataDxfId="5199" dataCellStyle="20% - Énfasis3"/>
  </tableColumns>
  <tableStyleInfo name="TableStyleLight9"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8A422EEA-41C7-443A-BF47-F5A7D6E3F59F}" name="TablaSTdA1.148535513" displayName="TablaSTdA1.148535513" ref="D88:I90" headerRowDxfId="7150" dataDxfId="7148" headerRowBorderDxfId="7149" tableBorderDxfId="7147" totalsRowBorderDxfId="7146">
  <autoFilter ref="D88:I90" xr:uid="{87A593CD-D0F2-482E-856A-FEEA60DFE682}"/>
  <tableColumns count="6">
    <tableColumn id="1" xr3:uid="{6230D2BB-2189-4540-ABA6-FB44BFD093D9}" name="Tipo de Indicador" totalsRowLabel="Resultado" dataDxfId="7145" totalsRowDxfId="7144"/>
    <tableColumn id="2" xr3:uid="{C06D0462-71EC-465A-9E44-4660C2B62A08}" name="Código indicador" totalsRowLabel="RC014" dataDxfId="7143" totalsRowDxfId="7142"/>
    <tableColumn id="3" xr3:uid="{CE671AC3-3434-4F80-A809-B4428079524F}" name="Indicador" dataDxfId="7141" totalsRowDxfId="7140" dataCellStyle="20% - Énfasis3">
      <calculatedColumnFormula>IFERROR(VLOOKUP(E89,TablaIndicadores[[Código]:[Unidad de medida]],2,0),"")</calculatedColumnFormula>
    </tableColumn>
    <tableColumn id="4" xr3:uid="{DE4D2916-3E71-43E6-A2DE-0916AB0652F2}" name="Unidad de medida" dataDxfId="7139" totalsRowDxfId="7138">
      <calculatedColumnFormula>IFERROR(VLOOKUP(E89,TablaIndicadores[[Código]:[Unidad de medida]],3,0),"")</calculatedColumnFormula>
    </tableColumn>
    <tableColumn id="5" xr3:uid="{0DB06D4F-9ED3-415D-ACD8-787648FA82A2}" name="Cantidad" totalsRowFunction="custom" dataDxfId="7137" totalsRowDxfId="7136">
      <totalsRowFormula array="1">IF(AND(IF(C81="Incluir",TablaSTdA1.148535513[Unidad de medida]&gt;=0,TablaSTdA1.148535513[Unidad de medida]=""))=FALSE,"No rellene el indicador sin seleccionar que quiere incluir el subtipo de acción","")</totalsRowFormula>
    </tableColumn>
    <tableColumn id="7" xr3:uid="{DAF48927-4F65-46D2-AF4E-75D909C4A853}" name="Incluido" dataDxfId="7135" totalsRowDxfId="7134" dataCellStyle="20% - Énfasis3"/>
  </tableColumns>
  <tableStyleInfo name="TableStyleLight9" showFirstColumn="0" showLastColumn="0" showRowStripes="1" showColumnStripes="0"/>
</table>
</file>

<file path=xl/tables/table1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0" xr:uid="{20CC8D63-36FF-4AB1-A731-60407DC826E5}" name="TablaSTdA1.148593461" displayName="TablaSTdA1.148593461" ref="D26:I28" dataDxfId="5197" headerRowBorderDxfId="5198" tableBorderDxfId="5196" totalsRowBorderDxfId="5195" dataCellStyle="20% - Énfasis3" totalsRowCellStyle="20% - Énfasis3">
  <autoFilter ref="D26:I28" xr:uid="{9AC2EDAC-35BA-4E89-BB69-8CCC777A48A1}"/>
  <tableColumns count="6">
    <tableColumn id="1" xr3:uid="{48610176-05AC-4044-8809-11C80363368C}" name="Tipo de Indicador" totalsRowLabel="Resultado" dataDxfId="5194" totalsRowDxfId="5193" dataCellStyle="20% - Énfasis3"/>
    <tableColumn id="2" xr3:uid="{3F8AFB26-A01A-431F-862D-0B2B620F9AC2}" name="Código indicador" totalsRowLabel="RC014" dataDxfId="5192" totalsRowDxfId="5191" dataCellStyle="20% - Énfasis3"/>
    <tableColumn id="3" xr3:uid="{7CAA47F1-25E1-4444-8D8E-4C5EC336944F}" name="Indicador" dataDxfId="5190" dataCellStyle="20% - Énfasis3">
      <calculatedColumnFormula>IFERROR(VLOOKUP(E27,TablaIndicadores[[Código]:[Unidad de medida]],2,0),"")</calculatedColumnFormula>
    </tableColumn>
    <tableColumn id="4" xr3:uid="{648C55EA-F355-4A95-B76B-61B76861A2BA}" name="Unidad de medida" dataDxfId="5189" dataCellStyle="20% - Énfasis3">
      <calculatedColumnFormula>IFERROR(VLOOKUP(E27,TablaIndicadores[[Código]:[Unidad de medida]],3,0),"")</calculatedColumnFormula>
    </tableColumn>
    <tableColumn id="5" xr3:uid="{E7D9919E-5037-4285-BC90-05DAB4A4CE55}" name="Cantidad" totalsRowFunction="custom" dataDxfId="5188" totalsRowDxfId="5187" dataCellStyle="20% - Énfasis3">
      <totalsRowFormula array="1">IF(AND(IF(C19="Incluir",TablaSTdA1.148593461[Unidad de medida]&gt;=0,TablaSTdA1.148593461[Unidad de medida]=""))=FALSE,"No rellene el indicador sin seleccionar que quiere incluir el subtipo de acción","")</totalsRowFormula>
    </tableColumn>
    <tableColumn id="7" xr3:uid="{E72098C1-3079-4E16-AC87-6A2D39EC41FB}" name="Incluido" dataDxfId="5186" dataCellStyle="20% - Énfasis3"/>
  </tableColumns>
  <tableStyleInfo name="TableStyleLight9" showFirstColumn="0" showLastColumn="0" showRowStripes="1" showColumnStripes="0"/>
</table>
</file>

<file path=xl/tables/table1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1" xr:uid="{52FD5E94-4FBB-4B15-BBDF-ECD8F1024828}" name="TablaSTdA1.14850694462" displayName="TablaSTdA1.14850694462" ref="D37:I39" headerRowDxfId="5185" dataDxfId="5183" headerRowBorderDxfId="5184" tableBorderDxfId="5182" totalsRowBorderDxfId="5181" headerRowCellStyle="20% - Énfasis3" dataCellStyle="20% - Énfasis3">
  <autoFilter ref="D37:I39" xr:uid="{D620C009-EFCF-4E5F-86D1-AB65F9F6F23A}"/>
  <tableColumns count="6">
    <tableColumn id="1" xr3:uid="{8B449ECD-ED19-4A4F-8FCE-E22E7486480A}" name="Tipo de Indicador" totalsRowLabel="Resultado" dataDxfId="5180" totalsRowDxfId="5179"/>
    <tableColumn id="2" xr3:uid="{A233DA6A-07DB-456D-8AA5-FCE29D1E6CD3}" name="Código indicador" totalsRowLabel="RC014" dataDxfId="5178" totalsRowDxfId="5177"/>
    <tableColumn id="3" xr3:uid="{D3538D2C-B18F-43E1-9B13-F9737B87EE2B}" name="Indicador" dataDxfId="5176" dataCellStyle="20% - Énfasis3">
      <calculatedColumnFormula>IFERROR(VLOOKUP(E38,TablaIndicadores[[Código]:[Unidad de medida]],2,0),"")</calculatedColumnFormula>
    </tableColumn>
    <tableColumn id="4" xr3:uid="{F18B508E-8C2E-47CC-A1AF-E5A64064D110}" name="Unidad de medida" dataDxfId="5175" dataCellStyle="20% - Énfasis3">
      <calculatedColumnFormula>IFERROR(VLOOKUP(E38,TablaIndicadores[[Código]:[Unidad de medida]],3,0),"")</calculatedColumnFormula>
    </tableColumn>
    <tableColumn id="5" xr3:uid="{AB4E4BB2-C656-45D3-9DD4-F7E97C53EB93}" name="Cantidad" totalsRowFunction="custom" dataDxfId="5174">
      <totalsRowFormula array="1">IF(AND(IF(C28="Incluir",TablaSTdA1.14850694462[Unidad de medida]&gt;=0,TablaSTdA1.14850694462[Unidad de medida]=""))=FALSE,"No rellene el indicador sin seleccionar que quiere incluir el subtipo de acción","")</totalsRowFormula>
    </tableColumn>
    <tableColumn id="7" xr3:uid="{E3C352FC-6A69-4FF0-8D18-34B8AAD09C94}" name="Incluido" dataDxfId="5173" dataCellStyle="20% - Énfasis3"/>
  </tableColumns>
  <tableStyleInfo name="TableStyleLight9" showFirstColumn="0" showLastColumn="0" showRowStripes="1" showColumnStripes="0"/>
</table>
</file>

<file path=xl/tables/table1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2" xr:uid="{2138D1E1-59DC-406B-B708-6C9DAC7114A6}" name="TablaSTdA1.1485051895463" displayName="TablaSTdA1.1485051895463" ref="D46:I48" headerRowDxfId="5172" dataDxfId="5170" headerRowBorderDxfId="5171" tableBorderDxfId="5169" totalsRowBorderDxfId="5168" headerRowCellStyle="20% - Énfasis3" dataCellStyle="20% - Énfasis3">
  <autoFilter ref="D46:I48" xr:uid="{CD7D4C66-593F-4407-BBA4-6C6B24365FE3}"/>
  <tableColumns count="6">
    <tableColumn id="1" xr3:uid="{5E7BF783-D92A-447D-9197-1A6F709DA9DE}" name="Tipo de Indicador" totalsRowLabel="Resultado" dataDxfId="5167" totalsRowDxfId="5166"/>
    <tableColumn id="2" xr3:uid="{E4ED3989-44CC-4D84-B61C-428BAFDECB9E}" name="Código indicador" totalsRowLabel="RC014" dataDxfId="5165" totalsRowDxfId="5164"/>
    <tableColumn id="3" xr3:uid="{F1789F83-1EA0-4D26-929E-D81624CEC720}" name="Indicador" dataDxfId="5163" totalsRowDxfId="5162" dataCellStyle="20% - Énfasis3">
      <calculatedColumnFormula>IFERROR(VLOOKUP(E47,TablaIndicadores[[Código]:[Unidad de medida]],2,0),"")</calculatedColumnFormula>
    </tableColumn>
    <tableColumn id="4" xr3:uid="{9C0FA5C1-13D3-47E3-BA74-F1606ABAACFF}" name="Unidad de medida" dataDxfId="5161" totalsRowDxfId="5160" dataCellStyle="20% - Énfasis3">
      <calculatedColumnFormula>IFERROR(VLOOKUP(E47,TablaIndicadores[[Código]:[Unidad de medida]],3,0),"")</calculatedColumnFormula>
    </tableColumn>
    <tableColumn id="5" xr3:uid="{FDB6C3A5-E598-4EA6-9169-7496B235297E}" name="Cantidad" totalsRowFunction="custom" dataDxfId="5159" totalsRowDxfId="5158">
      <totalsRowFormula array="1">IF(AND(IF(C37="Incluir",TablaSTdA1.1485051895463[Unidad de medida]&gt;=0,TablaSTdA1.1485051895463[Unidad de medida]=""))=FALSE,"No rellene el indicador sin seleccionar que quiere incluir el subtipo de acción","")</totalsRowFormula>
    </tableColumn>
    <tableColumn id="7" xr3:uid="{7A8AF6B7-2202-4500-92D3-7A6A0EDE4FB7}" name="Incluido" dataDxfId="5157" totalsRowDxfId="5156" dataCellStyle="20% - Énfasis3"/>
  </tableColumns>
  <tableStyleInfo name="TableStyleLight9" showFirstColumn="0" showLastColumn="0" showRowStripes="1" showColumnStripes="0"/>
</table>
</file>

<file path=xl/tables/table1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3" xr:uid="{71FFEA38-35E3-4412-8B18-7EAC3E0CBAE7}" name="TablaSTdA1.1521096464" displayName="TablaSTdA1.1521096464" ref="D59:I61" headerRowDxfId="5155" headerRowBorderDxfId="5154" tableBorderDxfId="5153" totalsRowBorderDxfId="5152">
  <autoFilter ref="D59:I61" xr:uid="{EE5B3FD1-721B-49E7-AA08-E2E7737E61E9}"/>
  <tableColumns count="6">
    <tableColumn id="1" xr3:uid="{EF149ED4-92CC-4E14-80CE-43A067BB0673}" name="Tipo de Indicador" totalsRowLabel="Resultado" dataDxfId="5151" totalsRowDxfId="5150"/>
    <tableColumn id="2" xr3:uid="{B9261A7E-A547-4A9B-A9F3-EE0DFBCB9847}" name="Código indicador" totalsRowLabel="RC014" dataDxfId="5149" totalsRowDxfId="5148"/>
    <tableColumn id="3" xr3:uid="{68E3E6CD-AF5C-480A-8831-2261C97264F8}" name="Indicador" dataDxfId="5147" totalsRowDxfId="5146" dataCellStyle="20% - Énfasis3">
      <calculatedColumnFormula>IFERROR(VLOOKUP(E60,TablaIndicadores[[Código]:[Unidad de medida]],2,0),"")</calculatedColumnFormula>
    </tableColumn>
    <tableColumn id="4" xr3:uid="{79EA2283-CC2D-43D1-B978-29F7D5646E9B}" name="Unidad de medida" dataDxfId="5145" totalsRowDxfId="5144" dataCellStyle="20% - Énfasis3">
      <calculatedColumnFormula>IFERROR(VLOOKUP(E60,TablaIndicadores[[Código]:[Unidad de medida]],3,0),"")</calculatedColumnFormula>
    </tableColumn>
    <tableColumn id="5" xr3:uid="{3F7A2A96-A18E-4AFA-B52B-90ED0915ADFA}" name="Cantidad" totalsRowFunction="custom" dataDxfId="5143" totalsRowDxfId="5142">
      <totalsRowFormula array="1">IF(AND(IF(C52="Incluir",TablaSTdA1.1521096464[Unidad de medida]&gt;=0,TablaSTdA1.1521096464[Unidad de medida]=""))=FALSE,"No rellene el indicador sin seleccionar que quiere incluir el subtipo de acción","")</totalsRowFormula>
    </tableColumn>
    <tableColumn id="7" xr3:uid="{71C14295-B5BD-4C10-98B4-3414F369A188}" name="Incluido" dataDxfId="5141" totalsRowDxfId="5140" dataCellStyle="20% - Énfasis3"/>
  </tableColumns>
  <tableStyleInfo name="TableStyleLight9" showFirstColumn="0" showLastColumn="0" showRowStripes="1" showColumnStripes="0"/>
</table>
</file>

<file path=xl/tables/table1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4" xr:uid="{BD58A31D-DEED-46A4-926A-CC73AD45A13A}" name="TablaSTdA1.148531197465" displayName="TablaSTdA1.148531197465" ref="D68:I70" headerRowDxfId="5139" headerRowBorderDxfId="5138" tableBorderDxfId="5137" totalsRowBorderDxfId="5136">
  <autoFilter ref="D68:I70" xr:uid="{42E9B6F1-DF53-4168-8B21-F601DDFBCA60}"/>
  <tableColumns count="6">
    <tableColumn id="1" xr3:uid="{B401E8FC-B9A7-4B14-924A-0E83A32F1705}" name="Tipo de Indicador" totalsRowLabel="Resultado" dataDxfId="5135" totalsRowDxfId="5134"/>
    <tableColumn id="2" xr3:uid="{17E0E40C-8DC4-4BBB-81DF-6CE1D93237CC}" name="Código indicador" totalsRowLabel="RC014" dataDxfId="5133" totalsRowDxfId="5132"/>
    <tableColumn id="3" xr3:uid="{78FC2C58-290C-407A-8E89-48840F3F7031}" name="Indicador" dataDxfId="5131" totalsRowDxfId="5130" dataCellStyle="20% - Énfasis3">
      <calculatedColumnFormula>IFERROR(VLOOKUP(E69,TablaIndicadores[[Código]:[Unidad de medida]],2,0),"")</calculatedColumnFormula>
    </tableColumn>
    <tableColumn id="4" xr3:uid="{A0EAB38B-0FD2-4777-93A0-40CE2D286509}" name="Unidad de medida" dataDxfId="5129" totalsRowDxfId="5128" dataCellStyle="20% - Énfasis3">
      <calculatedColumnFormula>IFERROR(VLOOKUP(E69,TablaIndicadores[[Código]:[Unidad de medida]],3,0),"")</calculatedColumnFormula>
    </tableColumn>
    <tableColumn id="5" xr3:uid="{C7BC9BBC-6DBB-4BD3-AD9D-C4DAA74E35AC}" name="Cantidad" totalsRowFunction="custom" dataDxfId="5127" totalsRowDxfId="5126">
      <totalsRowFormula array="1">IF(AND(IF(C61="Incluir",TablaSTdA1.148531197465[Unidad de medida]&gt;=0,TablaSTdA1.148531197465[Unidad de medida]=""))=FALSE,"No rellene el indicador sin seleccionar que quiere incluir el subtipo de acción","")</totalsRowFormula>
    </tableColumn>
    <tableColumn id="7" xr3:uid="{751CCE4D-0C36-4406-BB85-B9D9DA89E898}" name="Incluido" dataDxfId="5125" totalsRowDxfId="5124" dataCellStyle="20% - Énfasis3"/>
  </tableColumns>
  <tableStyleInfo name="TableStyleLight9" showFirstColumn="0" showLastColumn="0" showRowStripes="1" showColumnStripes="0"/>
</table>
</file>

<file path=xl/tables/table1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5" xr:uid="{4B4ACE4E-F9C4-4F79-A0F6-2C808E05177F}" name="TablaSTdA1.152541298466" displayName="TablaSTdA1.152541298466" ref="D79:I81" headerRowDxfId="5123" headerRowBorderDxfId="5122" tableBorderDxfId="5121" totalsRowBorderDxfId="5120">
  <autoFilter ref="D79:I81" xr:uid="{841A434A-E4A4-4475-B699-6C7E979BCFAB}"/>
  <tableColumns count="6">
    <tableColumn id="1" xr3:uid="{90B563BA-1B8F-4BBE-8AB8-74960E007774}" name="Tipo de Indicador" totalsRowLabel="Resultado" dataDxfId="5119" totalsRowDxfId="5118" dataCellStyle="20% - Énfasis3"/>
    <tableColumn id="2" xr3:uid="{2E7CEC91-5DD9-45B5-B11E-6296B3618FDC}" name="Código indicador" totalsRowLabel="RC014" dataDxfId="5117" totalsRowDxfId="5116"/>
    <tableColumn id="3" xr3:uid="{5DB9A03E-C1C0-4FD3-818C-93BCB7B26A23}" name="Indicador" dataDxfId="5115" totalsRowDxfId="5114" dataCellStyle="20% - Énfasis3">
      <calculatedColumnFormula>IFERROR(VLOOKUP(E80,TablaIndicadores[[Código]:[Unidad de medida]],2,0),"")</calculatedColumnFormula>
    </tableColumn>
    <tableColumn id="4" xr3:uid="{792FBAF3-C6A5-41AC-8856-18A6A714E11D}" name="Unidad de medida" dataDxfId="5113" totalsRowDxfId="5112" dataCellStyle="20% - Énfasis3">
      <calculatedColumnFormula>IFERROR(VLOOKUP(E80,TablaIndicadores[[Código]:[Unidad de medida]],3,0),"")</calculatedColumnFormula>
    </tableColumn>
    <tableColumn id="5" xr3:uid="{0BD00B31-C3D0-4D56-9736-C8EA7741FD80}" name="Cantidad" totalsRowFunction="custom" dataDxfId="5111" totalsRowDxfId="5110">
      <totalsRowFormula array="1">IF(AND(IF(C72="Incluir",TablaSTdA1.152541298466[Unidad de medida]&gt;=0,TablaSTdA1.152541298466[Unidad de medida]=""))=FALSE,"No rellene el indicador sin seleccionar que quiere incluir el subtipo de acción","")</totalsRowFormula>
    </tableColumn>
    <tableColumn id="7" xr3:uid="{AFC2BDD3-E1C7-4CEE-9C55-74602A0DB34A}" name="Incluido" dataDxfId="5109" totalsRowDxfId="5108" dataCellStyle="20% - Énfasis3"/>
  </tableColumns>
  <tableStyleInfo name="TableStyleLight9" showFirstColumn="0" showLastColumn="0" showRowStripes="1" showColumnStripes="0"/>
</table>
</file>

<file path=xl/tables/table1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6" xr:uid="{E4477E97-FF76-4819-AF7F-9A16020D34C7}" name="TablaSTdA1.14853551399467" displayName="TablaSTdA1.14853551399467" ref="D88:I90" headerRowDxfId="5107" dataDxfId="5105" headerRowBorderDxfId="5106" tableBorderDxfId="5104" totalsRowBorderDxfId="5103" dataCellStyle="20% - Énfasis3">
  <autoFilter ref="D88:I90" xr:uid="{87A593CD-D0F2-482E-856A-FEEA60DFE682}"/>
  <tableColumns count="6">
    <tableColumn id="1" xr3:uid="{F45296B9-2CF9-428A-A480-C33A105C5D49}" name="Tipo de Indicador" totalsRowLabel="Resultado" dataDxfId="5102" totalsRowDxfId="5101"/>
    <tableColumn id="2" xr3:uid="{937D4C89-802A-4CC1-A73B-FA27B3C2E679}" name="Código indicador" totalsRowLabel="RC014" dataDxfId="5100" totalsRowDxfId="5099"/>
    <tableColumn id="3" xr3:uid="{CDBCFD00-5622-4B5B-B553-E22F000204F6}" name="Indicador" dataDxfId="5098" totalsRowDxfId="5097" dataCellStyle="20% - Énfasis3">
      <calculatedColumnFormula>IFERROR(VLOOKUP(E89,TablaIndicadores[[Código]:[Unidad de medida]],2,0),"")</calculatedColumnFormula>
    </tableColumn>
    <tableColumn id="4" xr3:uid="{DA78BC25-DC34-43DB-963E-EB1E1E6274F5}" name="Unidad de medida" dataDxfId="5096" totalsRowDxfId="5095" dataCellStyle="20% - Énfasis3">
      <calculatedColumnFormula>IFERROR(VLOOKUP(E89,TablaIndicadores[[Código]:[Unidad de medida]],3,0),"")</calculatedColumnFormula>
    </tableColumn>
    <tableColumn id="5" xr3:uid="{833A9328-F1C7-4799-883E-F6F5AAD4D5EE}" name="Cantidad" totalsRowFunction="custom" dataDxfId="5094" totalsRowDxfId="5093">
      <totalsRowFormula array="1">IF(AND(IF(C81="Incluir",TablaSTdA1.14853551399467[Unidad de medida]&gt;=0,TablaSTdA1.14853551399467[Unidad de medida]=""))=FALSE,"No rellene el indicador sin seleccionar que quiere incluir el subtipo de acción","")</totalsRowFormula>
    </tableColumn>
    <tableColumn id="7" xr3:uid="{7A814F5E-5242-4924-A283-82CAABC19529}" name="Incluido" dataDxfId="5092" totalsRowDxfId="5091" dataCellStyle="20% - Énfasis3"/>
  </tableColumns>
  <tableStyleInfo name="TableStyleLight9" showFirstColumn="0" showLastColumn="0" showRowStripes="1" showColumnStripes="0"/>
</table>
</file>

<file path=xl/tables/table1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7" xr:uid="{566BB7D0-CE10-4A34-AC69-0CD9491F3C04}" name="TablaSTdA1.14853555614100468" displayName="TablaSTdA1.14853555614100468" ref="D97:I99" headerRowDxfId="5090" dataDxfId="5088" headerRowBorderDxfId="5089" tableBorderDxfId="5087" totalsRowBorderDxfId="5086" dataCellStyle="20% - Énfasis3">
  <autoFilter ref="D97:I99" xr:uid="{DEA36D4B-04A8-43A7-9106-6A8935E26BEB}"/>
  <tableColumns count="6">
    <tableColumn id="1" xr3:uid="{B349B377-9D71-49CF-9341-81D183055009}" name="Tipo de Indicador" totalsRowLabel="Resultado" dataDxfId="5085" totalsRowDxfId="5084"/>
    <tableColumn id="2" xr3:uid="{15848FC7-967B-4C70-B820-21BFA1CB35AC}" name="Código indicador" totalsRowLabel="RC014" dataDxfId="5083" totalsRowDxfId="5082"/>
    <tableColumn id="3" xr3:uid="{35D042F9-6A3D-440D-AA25-5050C262C6F8}" name="Indicador" dataDxfId="5081" totalsRowDxfId="5080" dataCellStyle="20% - Énfasis3">
      <calculatedColumnFormula>IFERROR(VLOOKUP(E98,TablaIndicadores[[Código]:[Unidad de medida]],2,0),"")</calculatedColumnFormula>
    </tableColumn>
    <tableColumn id="4" xr3:uid="{37EA5834-AC9F-4829-A872-FC8D65E56F0F}" name="Unidad de medida" dataDxfId="5079" totalsRowDxfId="5078" dataCellStyle="20% - Énfasis3">
      <calculatedColumnFormula>IFERROR(VLOOKUP(E98,TablaIndicadores[[Código]:[Unidad de medida]],3,0),"")</calculatedColumnFormula>
    </tableColumn>
    <tableColumn id="5" xr3:uid="{8A4357EC-7732-4375-8D59-44D45B34356C}" name="Cantidad" totalsRowFunction="custom" dataDxfId="5077" totalsRowDxfId="5076">
      <totalsRowFormula array="1">IF(AND(IF(C90="Incluir",TablaSTdA1.14853555614100468[Unidad de medida]&gt;=0,TablaSTdA1.14853555614100468[Unidad de medida]=""))=FALSE,"No rellene el indicador sin seleccionar que quiere incluir el subtipo de acción","")</totalsRowFormula>
    </tableColumn>
    <tableColumn id="7" xr3:uid="{B84BF3C9-BA75-454B-93A1-777CA4063935}" name="Incluido" dataDxfId="5075" totalsRowDxfId="5074" dataCellStyle="20% - Énfasis3"/>
  </tableColumns>
  <tableStyleInfo name="TableStyleLight9" showFirstColumn="0" showLastColumn="0" showRowStripes="1" showColumnStripes="0"/>
</table>
</file>

<file path=xl/tables/table1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8" xr:uid="{35EFC051-F901-4FE7-BFD7-6E17D660F65E}" name="TablaSTdA1.1485355565715101469" displayName="TablaSTdA1.1485355565715101469" ref="D106:I108" headerRowDxfId="5073" dataDxfId="5071" headerRowBorderDxfId="5072" tableBorderDxfId="5070" totalsRowBorderDxfId="5069" dataCellStyle="20% - Énfasis3">
  <autoFilter ref="D106:I108" xr:uid="{6581E392-A142-4728-9795-A807192909F7}"/>
  <tableColumns count="6">
    <tableColumn id="1" xr3:uid="{D3DE2372-AB87-495A-B1C9-32BF3EFA6205}" name="Tipo de Indicador" totalsRowLabel="Resultado" dataDxfId="5068" totalsRowDxfId="5067"/>
    <tableColumn id="2" xr3:uid="{01FD3AF7-9196-494E-8712-0D8EEAF0E7AB}" name="Código indicador" totalsRowLabel="RC014" dataDxfId="5066" totalsRowDxfId="5065"/>
    <tableColumn id="3" xr3:uid="{4A152687-7CBD-4B74-BEF3-516AC40E98C3}" name="Indicador" dataDxfId="5064" totalsRowDxfId="5063" dataCellStyle="20% - Énfasis3">
      <calculatedColumnFormula>IFERROR(VLOOKUP(E107,TablaIndicadores[[Código]:[Unidad de medida]],2,0),"")</calculatedColumnFormula>
    </tableColumn>
    <tableColumn id="4" xr3:uid="{FD10095E-EB58-4170-A150-3D412002E08B}" name="Unidad de medida" dataDxfId="5062" totalsRowDxfId="5061" dataCellStyle="20% - Énfasis3">
      <calculatedColumnFormula>IFERROR(VLOOKUP(E107,TablaIndicadores[[Código]:[Unidad de medida]],3,0),"")</calculatedColumnFormula>
    </tableColumn>
    <tableColumn id="5" xr3:uid="{3EAD72C8-08D2-459D-85DE-E7DA4061C0ED}" name="Cantidad" totalsRowFunction="custom" dataDxfId="5060" totalsRowDxfId="5059">
      <totalsRowFormula array="1">IF(AND(IF(C99="Incluir",TablaSTdA1.1485355565715101469[Unidad de medida]&gt;=0,TablaSTdA1.1485355565715101469[Unidad de medida]=""))=FALSE,"No rellene el indicador sin seleccionar que quiere incluir el subtipo de acción","")</totalsRowFormula>
    </tableColumn>
    <tableColumn id="7" xr3:uid="{B31C5D7A-284B-4C05-B8CC-1C15F5B0ED02}" name="Incluido" dataDxfId="5058" totalsRowDxfId="5057" dataCellStyle="20% - Énfasis3"/>
  </tableColumns>
  <tableStyleInfo name="TableStyleLight9" showFirstColumn="0" showLastColumn="0" showRowStripes="1" showColumnStripes="0"/>
</table>
</file>

<file path=xl/tables/table1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9" xr:uid="{FE50C680-9C1C-4E42-A5BD-46CA4780E241}" name="TablaSTdA1.148535556575816102470" displayName="TablaSTdA1.148535556575816102470" ref="D115:I117" headerRowDxfId="5056" dataDxfId="5054" headerRowBorderDxfId="5055" tableBorderDxfId="5053" totalsRowBorderDxfId="5052" dataCellStyle="20% - Énfasis3">
  <autoFilter ref="D115:I117" xr:uid="{93ECB9AF-BC8A-4D88-A632-C52C718F2C71}"/>
  <tableColumns count="6">
    <tableColumn id="1" xr3:uid="{7BE62A1A-41BF-41FD-A769-0B9A16759B2D}" name="Tipo de Indicador" totalsRowLabel="Resultado" dataDxfId="5051" totalsRowDxfId="5050"/>
    <tableColumn id="2" xr3:uid="{EADA1EE6-987F-4128-928C-AE8B3091B245}" name="Código indicador" totalsRowLabel="RC014" dataDxfId="5049" totalsRowDxfId="5048"/>
    <tableColumn id="3" xr3:uid="{72F0FFF2-2B08-41A4-BD71-02FE7AEC7527}" name="Indicador" dataDxfId="5047" totalsRowDxfId="5046" dataCellStyle="20% - Énfasis3">
      <calculatedColumnFormula>IFERROR(VLOOKUP(E116,TablaIndicadores[[Código]:[Unidad de medida]],2,0),"")</calculatedColumnFormula>
    </tableColumn>
    <tableColumn id="4" xr3:uid="{D8B77626-4FCA-4130-B203-D0607DDD5F9B}" name="Unidad de medida" dataDxfId="5045" totalsRowDxfId="5044" dataCellStyle="20% - Énfasis3">
      <calculatedColumnFormula>IFERROR(VLOOKUP(E116,TablaIndicadores[[Código]:[Unidad de medida]],3,0),"")</calculatedColumnFormula>
    </tableColumn>
    <tableColumn id="5" xr3:uid="{697E3D65-D705-4CA9-BA84-AD59A12C39A7}" name="Cantidad" totalsRowFunction="custom" dataDxfId="5043" totalsRowDxfId="5042">
      <totalsRowFormula array="1">IF(AND(IF(C108="Incluir",TablaSTdA1.148535556575816102470[Unidad de medida]&gt;=0,TablaSTdA1.148535556575816102470[Unidad de medida]=""))=FALSE,"No rellene el indicador sin seleccionar que quiere incluir el subtipo de acción","")</totalsRowFormula>
    </tableColumn>
    <tableColumn id="7" xr3:uid="{78346F2A-9F7E-498E-B774-37380016D445}" name="Incluido" dataDxfId="5041" totalsRowDxfId="5040" dataCellStyle="20% - Énfasis3"/>
  </tableColumns>
  <tableStyleInfo name="TableStyleLight9"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5ED5A73A-1ACA-4714-834F-93C4560C0D80}" name="TablaSTdA1.14853555614" displayName="TablaSTdA1.14853555614" ref="D97:I99" headerRowDxfId="7133" dataDxfId="7131" headerRowBorderDxfId="7132" tableBorderDxfId="7130" totalsRowBorderDxfId="7129">
  <autoFilter ref="D97:I99" xr:uid="{DEA36D4B-04A8-43A7-9106-6A8935E26BEB}"/>
  <tableColumns count="6">
    <tableColumn id="1" xr3:uid="{73BA51CE-9704-45E4-9945-AE9D3C02FFD3}" name="Tipo de Indicador" totalsRowLabel="Resultado" dataDxfId="7128" totalsRowDxfId="7127"/>
    <tableColumn id="2" xr3:uid="{0338073B-06EA-4453-B8DB-0377BAAA55F5}" name="Código indicador" totalsRowLabel="RC014" dataDxfId="7126" totalsRowDxfId="7125"/>
    <tableColumn id="3" xr3:uid="{96210DA9-FC1F-47D2-8770-D6A85C1F44A5}" name="Indicador" dataDxfId="7124" totalsRowDxfId="7123" dataCellStyle="20% - Énfasis3">
      <calculatedColumnFormula>IFERROR(VLOOKUP(E98,TablaIndicadores[[Código]:[Unidad de medida]],2,0),"")</calculatedColumnFormula>
    </tableColumn>
    <tableColumn id="4" xr3:uid="{366FDDF5-9338-4A67-B178-C9347A1E953B}" name="Unidad de medida" dataDxfId="7122" totalsRowDxfId="7121">
      <calculatedColumnFormula>IFERROR(VLOOKUP(E98,TablaIndicadores[[Código]:[Unidad de medida]],3,0),"")</calculatedColumnFormula>
    </tableColumn>
    <tableColumn id="5" xr3:uid="{08FDF678-23ED-4250-BEC2-FD6958AA5537}" name="Cantidad" totalsRowFunction="custom" dataDxfId="7120" totalsRowDxfId="7119">
      <totalsRowFormula array="1">IF(AND(IF(C90="Incluir",TablaSTdA1.14853555614[Unidad de medida]&gt;=0,TablaSTdA1.14853555614[Unidad de medida]=""))=FALSE,"No rellene el indicador sin seleccionar que quiere incluir el subtipo de acción","")</totalsRowFormula>
    </tableColumn>
    <tableColumn id="7" xr3:uid="{3669565A-3B39-4B3C-9AAF-6FC19EB333B4}" name="Incluido" dataDxfId="7118" totalsRowDxfId="7117" dataCellStyle="20% - Énfasis3"/>
  </tableColumns>
  <tableStyleInfo name="TableStyleLight9" showFirstColumn="0" showLastColumn="0" showRowStripes="1" showColumnStripes="0"/>
</table>
</file>

<file path=xl/tables/table1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0" xr:uid="{02AC7E1C-7BE5-4C98-A36C-34340B3CB124}" name="TablaSTdA1.14853555657585917103471" displayName="TablaSTdA1.14853555657585917103471" ref="D124:I126" headerRowDxfId="5039" dataDxfId="5037" headerRowBorderDxfId="5038" tableBorderDxfId="5036" totalsRowBorderDxfId="5035" dataCellStyle="20% - Énfasis3">
  <autoFilter ref="D124:I126" xr:uid="{554BE6C9-C1EE-49BC-B5D3-B7CF164F53F0}"/>
  <tableColumns count="6">
    <tableColumn id="1" xr3:uid="{758F2377-9E67-4A46-AF5C-295B72D572B6}" name="Tipo de Indicador" totalsRowLabel="Resultado" dataDxfId="5034" totalsRowDxfId="5033"/>
    <tableColumn id="2" xr3:uid="{1CA8FE9B-E3A9-4D25-A204-0754838D6040}" name="Código indicador" totalsRowLabel="RC014" dataDxfId="5032" totalsRowDxfId="5031"/>
    <tableColumn id="3" xr3:uid="{B9B6FC4E-48AE-417F-A49E-0CEAE0123002}" name="Indicador" dataDxfId="5030" totalsRowDxfId="5029" dataCellStyle="20% - Énfasis3">
      <calculatedColumnFormula>IFERROR(VLOOKUP(E125,TablaIndicadores[[Código]:[Unidad de medida]],2,0),"")</calculatedColumnFormula>
    </tableColumn>
    <tableColumn id="4" xr3:uid="{F31C9F89-8292-4A33-9BDC-FD714256B3E9}" name="Unidad de medida" dataDxfId="5028" totalsRowDxfId="5027" dataCellStyle="20% - Énfasis3">
      <calculatedColumnFormula>IFERROR(VLOOKUP(E125,TablaIndicadores[[Código]:[Unidad de medida]],3,0),"")</calculatedColumnFormula>
    </tableColumn>
    <tableColumn id="5" xr3:uid="{4FE75D24-A655-4008-844E-85B67D62FA10}" name="Cantidad" totalsRowFunction="custom" dataDxfId="5026" totalsRowDxfId="5025">
      <totalsRowFormula array="1">IF(AND(IF(C117="Incluir",TablaSTdA1.14853555657585917103471[Unidad de medida]&gt;=0,TablaSTdA1.14853555657585917103471[Unidad de medida]=""))=FALSE,"No rellene el indicador sin seleccionar que quiere incluir el subtipo de acción","")</totalsRowFormula>
    </tableColumn>
    <tableColumn id="7" xr3:uid="{C94DB7AE-A25B-4532-A031-0AC4FCFAEC0E}" name="Incluido" dataDxfId="5024" totalsRowDxfId="5023" dataCellStyle="20% - Énfasis3"/>
  </tableColumns>
  <tableStyleInfo name="TableStyleLight9" showFirstColumn="0" showLastColumn="0" showRowStripes="1" showColumnStripes="0"/>
</table>
</file>

<file path=xl/tables/table1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1" xr:uid="{96BAB37B-C553-4A27-AF26-7F15AFE80363}" name="TablaSTdA1.1485355565758596018104472" displayName="TablaSTdA1.1485355565758596018104472" ref="D133:I135" headerRowDxfId="5022" dataDxfId="5020" headerRowBorderDxfId="5021" tableBorderDxfId="5019" totalsRowBorderDxfId="5018" dataCellStyle="20% - Énfasis3">
  <autoFilter ref="D133:I135" xr:uid="{9E2266F5-8C03-44DD-9193-189E2DA89D55}"/>
  <tableColumns count="6">
    <tableColumn id="1" xr3:uid="{A89D6B4A-4A83-4D9E-9604-2429F5EE5F05}" name="Tipo de Indicador" totalsRowLabel="Resultado" dataDxfId="5017" totalsRowDxfId="5016"/>
    <tableColumn id="2" xr3:uid="{0E19DF46-7716-4EDA-80B0-2667501866DE}" name="Código indicador" totalsRowLabel="RC014" dataDxfId="5015" totalsRowDxfId="5014"/>
    <tableColumn id="3" xr3:uid="{7003B50F-0B5F-4065-9632-50CAC785D1AE}" name="Indicador" dataDxfId="5013" totalsRowDxfId="5012" dataCellStyle="20% - Énfasis3">
      <calculatedColumnFormula>IFERROR(VLOOKUP(E134,TablaIndicadores[[Código]:[Unidad de medida]],2,0),"")</calculatedColumnFormula>
    </tableColumn>
    <tableColumn id="4" xr3:uid="{3BE8B67A-56F0-42D1-8A16-31E3B24277BC}" name="Unidad de medida" dataDxfId="5011" totalsRowDxfId="5010" dataCellStyle="20% - Énfasis3">
      <calculatedColumnFormula>IFERROR(VLOOKUP(E134,TablaIndicadores[[Código]:[Unidad de medida]],3,0),"")</calculatedColumnFormula>
    </tableColumn>
    <tableColumn id="5" xr3:uid="{4398933C-B6E1-455E-AA3E-30FBCD8B237C}" name="Cantidad" totalsRowFunction="custom" dataDxfId="5009" totalsRowDxfId="5008">
      <totalsRowFormula array="1">IF(AND(IF(C126="Incluir",TablaSTdA1.1485355565758596018104472[Unidad de medida]&gt;=0,TablaSTdA1.1485355565758596018104472[Unidad de medida]=""))=FALSE,"No rellene el indicador sin seleccionar que quiere incluir el subtipo de acción","")</totalsRowFormula>
    </tableColumn>
    <tableColumn id="7" xr3:uid="{2062BE4A-4392-4FC1-86DE-953CF2D517DB}" name="Incluido" dataDxfId="5007" totalsRowDxfId="5006" dataCellStyle="20% - Énfasis3"/>
  </tableColumns>
  <tableStyleInfo name="TableStyleLight9" showFirstColumn="0" showLastColumn="0" showRowStripes="1" showColumnStripes="0"/>
</table>
</file>

<file path=xl/tables/table1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2" xr:uid="{898EC682-FA64-4515-9011-113A5524D1E5}" name="TablaSTdA1.152546120105473" displayName="TablaSTdA1.152546120105473" ref="D144:I146" headerRowDxfId="5005" dataDxfId="5003" headerRowBorderDxfId="5004" tableBorderDxfId="5002" totalsRowBorderDxfId="5001" dataCellStyle="20% - Énfasis3">
  <autoFilter ref="D144:I146" xr:uid="{C5A14A54-2A8C-44BA-B0C4-CB68B2AB300A}"/>
  <tableColumns count="6">
    <tableColumn id="1" xr3:uid="{72FF5085-F968-43A4-84BB-986F8671BE93}" name="Tipo de Indicador" totalsRowLabel="Resultado" dataDxfId="5000" totalsRowDxfId="4999"/>
    <tableColumn id="2" xr3:uid="{8E220D9A-BB82-4F63-A0CB-02C2114DC54F}" name="Código indicador" totalsRowLabel="RC014" dataDxfId="4998" totalsRowDxfId="4997"/>
    <tableColumn id="3" xr3:uid="{C0B0097D-0CDD-4E49-9441-EBD3DE32DD46}" name="Indicador" dataDxfId="4996" totalsRowDxfId="4995" dataCellStyle="20% - Énfasis3">
      <calculatedColumnFormula>IFERROR(VLOOKUP(E145,TablaIndicadores[[Código]:[Unidad de medida]],2,0),"")</calculatedColumnFormula>
    </tableColumn>
    <tableColumn id="4" xr3:uid="{62A6DCFC-76AA-4A93-8D1D-92B85C6CF160}" name="Unidad de medida" dataDxfId="4994" totalsRowDxfId="4993" dataCellStyle="20% - Énfasis3">
      <calculatedColumnFormula>IFERROR(VLOOKUP(E145,TablaIndicadores[[Código]:[Unidad de medida]],3,0),"")</calculatedColumnFormula>
    </tableColumn>
    <tableColumn id="5" xr3:uid="{FE8D66F0-AD33-4FE9-B87F-AB2C93B4EA49}" name="Cantidad" totalsRowFunction="custom" dataDxfId="4992" totalsRowDxfId="4991">
      <totalsRowFormula array="1">IF(AND(IF(C137="Incluir",TablaSTdA1.152546120105473[Unidad de medida]&gt;=0,TablaSTdA1.152546120105473[Unidad de medida]=""))=FALSE,"No rellene el indicador sin seleccionar que quiere incluir el subtipo de acción","")</totalsRowFormula>
    </tableColumn>
    <tableColumn id="7" xr3:uid="{98714BBF-8C74-4540-B78C-0AEEA84A250C}" name="Incluido" dataDxfId="4990" totalsRowDxfId="4989" dataCellStyle="20% - Énfasis3"/>
  </tableColumns>
  <tableStyleInfo name="TableStyleLight9" showFirstColumn="0" showLastColumn="0" showRowStripes="1" showColumnStripes="0"/>
</table>
</file>

<file path=xl/tables/table1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3" xr:uid="{F7A4FDCA-4DD6-4E51-96FB-AF1F7F5CCF05}" name="TablaSTdA1.15254616221106474" displayName="TablaSTdA1.15254616221106474" ref="D153:I155" headerRowDxfId="4988" dataDxfId="4986" headerRowBorderDxfId="4987" tableBorderDxfId="4985" totalsRowBorderDxfId="4984" dataCellStyle="20% - Énfasis3">
  <autoFilter ref="D153:I155" xr:uid="{3D0A72F9-E111-4312-B272-8E0AE7862817}"/>
  <tableColumns count="6">
    <tableColumn id="1" xr3:uid="{92A01769-58D6-486F-9F74-199AB1C05114}" name="Tipo de Indicador" totalsRowLabel="Resultado" dataDxfId="4983" totalsRowDxfId="4982"/>
    <tableColumn id="2" xr3:uid="{769F2593-12AF-4733-AE36-F0BA312C73D1}" name="Código indicador" totalsRowLabel="RC014" dataDxfId="4981" totalsRowDxfId="4980"/>
    <tableColumn id="3" xr3:uid="{707C07DA-C078-4B41-B400-FFC9E0B53947}" name="Indicador" dataDxfId="4979" totalsRowDxfId="4978" dataCellStyle="20% - Énfasis3">
      <calculatedColumnFormula>IFERROR(VLOOKUP(E154,TablaIndicadores[[Código]:[Unidad de medida]],2,0),"")</calculatedColumnFormula>
    </tableColumn>
    <tableColumn id="4" xr3:uid="{1FA3040C-6519-41C6-88FC-00C81763B5D9}" name="Unidad de medida" dataDxfId="4977" totalsRowDxfId="4976" dataCellStyle="20% - Énfasis3">
      <calculatedColumnFormula>IFERROR(VLOOKUP(E154,TablaIndicadores[[Código]:[Unidad de medida]],3,0),"")</calculatedColumnFormula>
    </tableColumn>
    <tableColumn id="5" xr3:uid="{B46DBE2C-296A-43EC-B618-DA2AF8C61142}" name="Cantidad" totalsRowFunction="custom" dataDxfId="4975" totalsRowDxfId="4974">
      <totalsRowFormula array="1">IF(AND(IF(C146="Incluir",TablaSTdA1.15254616221106474[Unidad de medida]&gt;=0,TablaSTdA1.15254616221106474[Unidad de medida]=""))=FALSE,"No rellene el indicador sin seleccionar que quiere incluir el subtipo de acción","")</totalsRowFormula>
    </tableColumn>
    <tableColumn id="7" xr3:uid="{F72A7283-516E-4AC6-9DE3-710AFCDBEECF}" name="Incluido" dataDxfId="4973" totalsRowDxfId="4972" dataCellStyle="20% - Énfasis3"/>
  </tableColumns>
  <tableStyleInfo name="TableStyleLight9" showFirstColumn="0" showLastColumn="0" showRowStripes="1" showColumnStripes="0"/>
</table>
</file>

<file path=xl/tables/table1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4" xr:uid="{034E565E-8657-4584-A0DF-870EEBA7FDF4}" name="TablaSTdA1.1525461626322107475" displayName="TablaSTdA1.1525461626322107475" ref="D162:I164" headerRowDxfId="4971" dataDxfId="4969" headerRowBorderDxfId="4970" tableBorderDxfId="4968" totalsRowBorderDxfId="4967" dataCellStyle="20% - Énfasis3">
  <autoFilter ref="D162:I164" xr:uid="{F4B163C6-3327-4DE7-81E1-8B884E98BBD6}"/>
  <tableColumns count="6">
    <tableColumn id="1" xr3:uid="{D12F3C2D-472C-41D6-B326-94E2F6D00006}" name="Tipo de Indicador" totalsRowLabel="Resultado" dataDxfId="4966" totalsRowDxfId="4965"/>
    <tableColumn id="2" xr3:uid="{0A3C4105-CE95-4C83-BD7B-8A41EC20CFA0}" name="Código indicador" totalsRowLabel="RC014" dataDxfId="4964" totalsRowDxfId="4963"/>
    <tableColumn id="3" xr3:uid="{1E590E95-EFFA-4530-B886-5C7E90725220}" name="Indicador" dataDxfId="4962" totalsRowDxfId="4961" dataCellStyle="20% - Énfasis3">
      <calculatedColumnFormula>IFERROR(VLOOKUP(E163,TablaIndicadores[[Código]:[Unidad de medida]],2,0),"")</calculatedColumnFormula>
    </tableColumn>
    <tableColumn id="4" xr3:uid="{D632ADD1-65C5-4A8C-A44D-B4B54DDA39BB}" name="Unidad de medida" dataDxfId="4960" totalsRowDxfId="4959" dataCellStyle="20% - Énfasis3">
      <calculatedColumnFormula>IFERROR(VLOOKUP(E163,TablaIndicadores[[Código]:[Unidad de medida]],3,0),"")</calculatedColumnFormula>
    </tableColumn>
    <tableColumn id="5" xr3:uid="{CBC1BED8-30BE-40B2-AA8B-155299287A58}" name="Cantidad" totalsRowFunction="custom" dataDxfId="4958" totalsRowDxfId="4957">
      <totalsRowFormula array="1">IF(AND(IF(C155="Incluir",TablaSTdA1.1525461626322107475[Unidad de medida]&gt;=0,TablaSTdA1.1525461626322107475[Unidad de medida]=""))=FALSE,"No rellene el indicador sin seleccionar que quiere incluir el subtipo de acción","")</totalsRowFormula>
    </tableColumn>
    <tableColumn id="7" xr3:uid="{E68992A4-994E-43A0-8240-E878BA627222}" name="Incluido" dataDxfId="4956" totalsRowDxfId="4955" dataCellStyle="20% - Énfasis3"/>
  </tableColumns>
  <tableStyleInfo name="TableStyleLight9" showFirstColumn="0" showLastColumn="0" showRowStripes="1" showColumnStripes="0"/>
</table>
</file>

<file path=xl/tables/table1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5" xr:uid="{096F1BF8-1343-4891-AC32-376E41A0F030}" name="TablaSTdA1.152546162636423108476" displayName="TablaSTdA1.152546162636423108476" ref="D171:I173" headerRowDxfId="4954" dataDxfId="4952" headerRowBorderDxfId="4953" tableBorderDxfId="4951" totalsRowBorderDxfId="4950" dataCellStyle="20% - Énfasis3">
  <autoFilter ref="D171:I173" xr:uid="{0C2E3642-E261-4EC5-BC93-94C155FF95BD}"/>
  <tableColumns count="6">
    <tableColumn id="1" xr3:uid="{68851F0F-3F35-498B-975E-09DC43FD6938}" name="Tipo de Indicador" totalsRowLabel="Resultado" dataDxfId="4949" totalsRowDxfId="4948"/>
    <tableColumn id="2" xr3:uid="{770ADF63-85FE-4ECE-931C-A890B5CC02A9}" name="Código indicador" totalsRowLabel="RC014" dataDxfId="4947" totalsRowDxfId="4946"/>
    <tableColumn id="3" xr3:uid="{072B5575-F829-43F0-B116-0C2684CDC53F}" name="Indicador" dataDxfId="4945" totalsRowDxfId="4944" dataCellStyle="20% - Énfasis3">
      <calculatedColumnFormula>IFERROR(VLOOKUP(E172,TablaIndicadores[[Código]:[Unidad de medida]],2,0),"")</calculatedColumnFormula>
    </tableColumn>
    <tableColumn id="4" xr3:uid="{D0D29A28-3401-4ED3-8B0F-FA8BD6B95DB0}" name="Unidad de medida" dataDxfId="4943" totalsRowDxfId="4942" dataCellStyle="20% - Énfasis3">
      <calculatedColumnFormula>IFERROR(VLOOKUP(E172,TablaIndicadores[[Código]:[Unidad de medida]],3,0),"")</calculatedColumnFormula>
    </tableColumn>
    <tableColumn id="5" xr3:uid="{96BCD326-F249-4A00-8F7D-F2E20C75B54F}" name="Cantidad" totalsRowFunction="custom" dataDxfId="4941" totalsRowDxfId="4940">
      <totalsRowFormula array="1">IF(AND(IF(C164="Incluir",TablaSTdA1.152546162636423108476[Unidad de medida]&gt;=0,TablaSTdA1.152546162636423108476[Unidad de medida]=""))=FALSE,"No rellene el indicador sin seleccionar que quiere incluir el subtipo de acción","")</totalsRowFormula>
    </tableColumn>
    <tableColumn id="7" xr3:uid="{39DDF73E-8214-4479-BC37-0476BD75A2B5}" name="Incluido" dataDxfId="4939" totalsRowDxfId="4938" dataCellStyle="20% - Énfasis3"/>
  </tableColumns>
  <tableStyleInfo name="TableStyleLight9" showFirstColumn="0" showLastColumn="0" showRowStripes="1" showColumnStripes="0"/>
</table>
</file>

<file path=xl/tables/table1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6" xr:uid="{E67B2589-C5B7-4CA0-B985-20F35B5421B5}" name="TablaSTdA1.15254616263646524109477" displayName="TablaSTdA1.15254616263646524109477" ref="D180:I182" headerRowDxfId="4937" dataDxfId="4935" headerRowBorderDxfId="4936" tableBorderDxfId="4934" totalsRowBorderDxfId="4933" dataCellStyle="20% - Énfasis3">
  <autoFilter ref="D180:I182" xr:uid="{F356F671-86E7-486B-BF05-7FD307BD4A1B}"/>
  <tableColumns count="6">
    <tableColumn id="1" xr3:uid="{E434CA2F-B190-4359-A431-A738DA85E43B}" name="Tipo de Indicador" totalsRowLabel="Resultado" dataDxfId="4932" totalsRowDxfId="4931"/>
    <tableColumn id="2" xr3:uid="{9924F91E-56CA-4A91-B623-6FBCF4ABF8CB}" name="Código indicador" totalsRowLabel="RC014" dataDxfId="4930" totalsRowDxfId="4929"/>
    <tableColumn id="3" xr3:uid="{E3833954-0EBA-41C4-B80E-F00DD6D62AA8}" name="Indicador" dataDxfId="4928" totalsRowDxfId="4927" dataCellStyle="20% - Énfasis3">
      <calculatedColumnFormula>IFERROR(VLOOKUP(E181,TablaIndicadores[[Código]:[Unidad de medida]],2,0),"")</calculatedColumnFormula>
    </tableColumn>
    <tableColumn id="4" xr3:uid="{58547FE7-4C56-4ED7-9D72-98E7C5C1C6F5}" name="Unidad de medida" dataDxfId="4926" totalsRowDxfId="4925" dataCellStyle="20% - Énfasis3">
      <calculatedColumnFormula>IFERROR(VLOOKUP(E181,TablaIndicadores[[Código]:[Unidad de medida]],3,0),"")</calculatedColumnFormula>
    </tableColumn>
    <tableColumn id="5" xr3:uid="{86C5BCDB-7334-4071-88F0-6618DB93CA19}" name="Cantidad" totalsRowFunction="custom" dataDxfId="4924" totalsRowDxfId="4923">
      <totalsRowFormula array="1">IF(AND(IF(C173="Incluir",TablaSTdA1.15254616263646524109477[Unidad de medida]&gt;=0,TablaSTdA1.15254616263646524109477[Unidad de medida]=""))=FALSE,"No rellene el indicador sin seleccionar que quiere incluir el subtipo de acción","")</totalsRowFormula>
    </tableColumn>
    <tableColumn id="7" xr3:uid="{24CEDC97-D2AE-4675-9DE8-FF7412C05ED4}" name="Incluido" dataDxfId="4922" totalsRowDxfId="4921" dataCellStyle="20% - Énfasis3"/>
  </tableColumns>
  <tableStyleInfo name="TableStyleLight9" showFirstColumn="0" showLastColumn="0" showRowStripes="1" showColumnStripes="0"/>
</table>
</file>

<file path=xl/tables/table1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7" xr:uid="{5519BECF-2CE6-41E0-9F17-A7AA390DCFEA}" name="TablaSTdA1.15254616625110478" displayName="TablaSTdA1.15254616625110478" ref="D191:I193" headerRowDxfId="4920" dataDxfId="4918" headerRowBorderDxfId="4919" tableBorderDxfId="4917" totalsRowBorderDxfId="4916" dataCellStyle="20% - Énfasis3">
  <autoFilter ref="D191:I193" xr:uid="{8E7C725C-33A9-48F7-806E-089DA5811EA4}"/>
  <tableColumns count="6">
    <tableColumn id="1" xr3:uid="{B183C22F-DC39-4F5C-972A-5D6CA350EF35}" name="Tipo de Indicador" totalsRowLabel="Resultado" dataDxfId="4915" totalsRowDxfId="4914"/>
    <tableColumn id="2" xr3:uid="{36771642-0022-4B09-AAA2-CC60868830C1}" name="Código indicador" totalsRowLabel="RC014" dataDxfId="4913" totalsRowDxfId="4912"/>
    <tableColumn id="3" xr3:uid="{AAAD1E0D-6C3B-4A49-9824-C475EDB62148}" name="Indicador" dataDxfId="4911" totalsRowDxfId="4910" dataCellStyle="20% - Énfasis3">
      <calculatedColumnFormula>IFERROR(VLOOKUP(E192,TablaIndicadores[[Código]:[Unidad de medida]],2,0),"")</calculatedColumnFormula>
    </tableColumn>
    <tableColumn id="4" xr3:uid="{CBD601FC-48FD-4E43-9099-E45354DA0B71}" name="Unidad de medida" dataDxfId="4909" totalsRowDxfId="4908" dataCellStyle="20% - Énfasis3">
      <calculatedColumnFormula>IFERROR(VLOOKUP(E192,TablaIndicadores[[Código]:[Unidad de medida]],3,0),"")</calculatedColumnFormula>
    </tableColumn>
    <tableColumn id="5" xr3:uid="{9B1AB352-63F4-4B94-882F-16FB5BD8628A}" name="Cantidad" totalsRowFunction="custom" dataDxfId="4907" totalsRowDxfId="4906">
      <totalsRowFormula array="1">IF(AND(IF(C184="Incluir",TablaSTdA1.15254616625110478[Unidad de medida]&gt;=0,TablaSTdA1.15254616625110478[Unidad de medida]=""))=FALSE,"No rellene el indicador sin seleccionar que quiere incluir el subtipo de acción","")</totalsRowFormula>
    </tableColumn>
    <tableColumn id="7" xr3:uid="{CDA9B595-8C25-4F59-B4B9-8AAC7F95078B}" name="Incluido" dataDxfId="4905" totalsRowDxfId="4904" dataCellStyle="20% - Énfasis3"/>
  </tableColumns>
  <tableStyleInfo name="TableStyleLight9" showFirstColumn="0" showLastColumn="0" showRowStripes="1" showColumnStripes="0"/>
</table>
</file>

<file path=xl/tables/table1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8" xr:uid="{E6E60DA8-B805-439A-A677-7C6FD028C108}" name="TablaSTdA1.1525461666726111479" displayName="TablaSTdA1.1525461666726111479" ref="D200:I202" headerRowDxfId="4903" dataDxfId="4901" headerRowBorderDxfId="4902" tableBorderDxfId="4900" totalsRowBorderDxfId="4899" dataCellStyle="20% - Énfasis3">
  <autoFilter ref="D200:I202" xr:uid="{718E4DC1-CFC5-4AEE-A222-F5B8AEE19899}"/>
  <tableColumns count="6">
    <tableColumn id="1" xr3:uid="{EF5C47FD-6ADA-49A0-9AD2-286D3FB6A1DA}" name="Tipo de Indicador" totalsRowLabel="Resultado" dataDxfId="4898" totalsRowDxfId="4897"/>
    <tableColumn id="2" xr3:uid="{4AB1B2D0-E68E-4170-BBFF-2C33952F4685}" name="Código indicador" totalsRowLabel="RC014" dataDxfId="4896" totalsRowDxfId="4895"/>
    <tableColumn id="3" xr3:uid="{F24E46E6-915B-4CEE-B52D-A3C7980A7C19}" name="Indicador" dataDxfId="4894" totalsRowDxfId="4893" dataCellStyle="20% - Énfasis3">
      <calculatedColumnFormula>IFERROR(VLOOKUP(E201,TablaIndicadores[[Código]:[Unidad de medida]],2,0),"")</calculatedColumnFormula>
    </tableColumn>
    <tableColumn id="4" xr3:uid="{043A6CBE-A6E4-4E3D-9313-3D77D7307577}" name="Unidad de medida" dataDxfId="4892" totalsRowDxfId="4891" dataCellStyle="20% - Énfasis3">
      <calculatedColumnFormula>IFERROR(VLOOKUP(E201,TablaIndicadores[[Código]:[Unidad de medida]],3,0),"")</calculatedColumnFormula>
    </tableColumn>
    <tableColumn id="5" xr3:uid="{F77E9682-EF2A-4737-81AE-48CD50ED9CC6}" name="Cantidad" totalsRowFunction="custom" dataDxfId="4890" totalsRowDxfId="4889">
      <totalsRowFormula array="1">IF(AND(IF(C193="Incluir",TablaSTdA1.1525461666726111479[Unidad de medida]&gt;=0,TablaSTdA1.1525461666726111479[Unidad de medida]=""))=FALSE,"No rellene el indicador sin seleccionar que quiere incluir el subtipo de acción","")</totalsRowFormula>
    </tableColumn>
    <tableColumn id="7" xr3:uid="{BFE28D1C-4AC1-44FF-8C29-7E54AFAAD3AD}" name="Incluido" dataDxfId="4888" totalsRowDxfId="4887" dataCellStyle="20% - Énfasis3"/>
  </tableColumns>
  <tableStyleInfo name="TableStyleLight9" showFirstColumn="0" showLastColumn="0" showRowStripes="1" showColumnStripes="0"/>
</table>
</file>

<file path=xl/tables/table1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9" xr:uid="{A9247D77-FBCE-46B8-956A-B6947C1F4C1E}" name="TablaSTdA1.152546166676827112480" displayName="TablaSTdA1.152546166676827112480" ref="D209:I211" headerRowDxfId="4886" dataDxfId="4884" headerRowBorderDxfId="4885" tableBorderDxfId="4883" totalsRowBorderDxfId="4882" dataCellStyle="20% - Énfasis3">
  <autoFilter ref="D209:I211" xr:uid="{B21F3934-1224-44CC-AA2E-935D2B9B447E}"/>
  <tableColumns count="6">
    <tableColumn id="1" xr3:uid="{049052CC-CD61-498B-A29B-D99F3909907A}" name="Tipo de Indicador" totalsRowLabel="Resultado" dataDxfId="4881" totalsRowDxfId="4880"/>
    <tableColumn id="2" xr3:uid="{181ECECF-7BF2-477C-B48A-B78226102EF0}" name="Código indicador" totalsRowLabel="RC014" dataDxfId="4879" totalsRowDxfId="4878"/>
    <tableColumn id="3" xr3:uid="{3CB7FDF3-1B1A-4566-95A8-9CE6E1D07335}" name="Indicador" dataDxfId="4877" totalsRowDxfId="4876" dataCellStyle="20% - Énfasis3">
      <calculatedColumnFormula>IFERROR(VLOOKUP(E210,TablaIndicadores[[Código]:[Unidad de medida]],2,0),"")</calculatedColumnFormula>
    </tableColumn>
    <tableColumn id="4" xr3:uid="{503B1B04-45DC-4CE4-995A-EC554A40767D}" name="Unidad de medida" dataDxfId="4875" totalsRowDxfId="4874" dataCellStyle="20% - Énfasis3">
      <calculatedColumnFormula>IFERROR(VLOOKUP(E210,TablaIndicadores[[Código]:[Unidad de medida]],3,0),"")</calculatedColumnFormula>
    </tableColumn>
    <tableColumn id="5" xr3:uid="{60CA006B-1B34-487F-A391-A67FF61E2321}" name="Cantidad" totalsRowFunction="custom" dataDxfId="4873" totalsRowDxfId="4872">
      <totalsRowFormula array="1">IF(AND(IF(C202="Incluir",TablaSTdA1.152546166676827112480[Unidad de medida]&gt;=0,TablaSTdA1.152546166676827112480[Unidad de medida]=""))=FALSE,"No rellene el indicador sin seleccionar que quiere incluir el subtipo de acción","")</totalsRowFormula>
    </tableColumn>
    <tableColumn id="7" xr3:uid="{5310FD2E-4FA2-4747-978D-4F7A9F76847D}" name="Incluido" dataDxfId="4871" totalsRowDxfId="4870" dataCellStyle="20% - Énfasis3"/>
  </tableColumns>
  <tableStyleInfo name="TableStyleLight9"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58C63CF3-C289-450A-BE75-60C9A23CF215}" name="TablaSTdA1.1485355565715" displayName="TablaSTdA1.1485355565715" ref="D106:I108" headerRowDxfId="7116" dataDxfId="7114" headerRowBorderDxfId="7115" tableBorderDxfId="7113" totalsRowBorderDxfId="7112">
  <autoFilter ref="D106:I108" xr:uid="{6581E392-A142-4728-9795-A807192909F7}"/>
  <tableColumns count="6">
    <tableColumn id="1" xr3:uid="{7D82B3B2-7C6E-4360-8AEE-81482C7EBEAA}" name="Tipo de Indicador" totalsRowLabel="Resultado" dataDxfId="7111" totalsRowDxfId="7110"/>
    <tableColumn id="2" xr3:uid="{340D01A1-554E-4C84-B282-A576AFE63FF2}" name="Código indicador" totalsRowLabel="RC014" dataDxfId="7109" totalsRowDxfId="7108"/>
    <tableColumn id="3" xr3:uid="{5A655AB4-41A9-4050-BD49-97FB61FF093E}" name="Indicador" dataDxfId="7107" totalsRowDxfId="7106" dataCellStyle="20% - Énfasis3">
      <calculatedColumnFormula>IFERROR(VLOOKUP(E107,TablaIndicadores[[Código]:[Unidad de medida]],2,0),"")</calculatedColumnFormula>
    </tableColumn>
    <tableColumn id="4" xr3:uid="{3924AEDD-8022-4B73-81EF-2A2216F93A01}" name="Unidad de medida" dataDxfId="7105" totalsRowDxfId="7104">
      <calculatedColumnFormula>IFERROR(VLOOKUP(E107,TablaIndicadores[[Código]:[Unidad de medida]],3,0),"")</calculatedColumnFormula>
    </tableColumn>
    <tableColumn id="5" xr3:uid="{77B01BF3-C5E0-45CA-BDFB-B63AAFDDA27A}" name="Cantidad" totalsRowFunction="custom" dataDxfId="7103" totalsRowDxfId="7102">
      <totalsRowFormula array="1">IF(AND(IF(C99="Incluir",TablaSTdA1.1485355565715[Unidad de medida]&gt;=0,TablaSTdA1.1485355565715[Unidad de medida]=""))=FALSE,"No rellene el indicador sin seleccionar que quiere incluir el subtipo de acción","")</totalsRowFormula>
    </tableColumn>
    <tableColumn id="7" xr3:uid="{D44586DD-D1BD-4956-AAA7-B38A84DAB9E1}" name="Incluido" dataDxfId="7101" totalsRowDxfId="7100" dataCellStyle="20% - Énfasis3"/>
  </tableColumns>
  <tableStyleInfo name="TableStyleLight9" showFirstColumn="0" showLastColumn="0" showRowStripes="1" showColumnStripes="0"/>
</table>
</file>

<file path=xl/tables/table1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0" xr:uid="{C4A40DA4-B814-4CA4-9971-4F9F9B9DB902}" name="TablaSTdA1.15254616667686928113481" displayName="TablaSTdA1.15254616667686928113481" ref="D220:I222" headerRowDxfId="4869" dataDxfId="4867" headerRowBorderDxfId="4868" tableBorderDxfId="4866" totalsRowBorderDxfId="4865" dataCellStyle="20% - Énfasis3">
  <autoFilter ref="D220:I222" xr:uid="{F79E9E40-23B8-4F07-AAEA-E75BA12B9C24}"/>
  <tableColumns count="6">
    <tableColumn id="1" xr3:uid="{A1989783-3863-473C-B75E-AC4B3E36E301}" name="Tipo de Indicador" totalsRowLabel="Resultado" dataDxfId="4864" totalsRowDxfId="4863"/>
    <tableColumn id="2" xr3:uid="{3D7AE772-BB83-4496-8F4B-4FDB9F49A33C}" name="Código indicador" totalsRowLabel="RC014" dataDxfId="4862" totalsRowDxfId="4861"/>
    <tableColumn id="3" xr3:uid="{5195BD14-EA7D-49EC-8844-5282F78729D7}" name="Indicador" dataDxfId="4860" totalsRowDxfId="4859" dataCellStyle="20% - Énfasis3">
      <calculatedColumnFormula>IFERROR(VLOOKUP(E221,TablaIndicadores[[Código]:[Unidad de medida]],2,0),"")</calculatedColumnFormula>
    </tableColumn>
    <tableColumn id="4" xr3:uid="{5DC6476C-D2DA-4F1D-ACCD-954F8D92FC2D}" name="Unidad de medida" dataDxfId="4858" totalsRowDxfId="4857" dataCellStyle="20% - Énfasis3">
      <calculatedColumnFormula>IFERROR(VLOOKUP(E221,TablaIndicadores[[Código]:[Unidad de medida]],3,0),"")</calculatedColumnFormula>
    </tableColumn>
    <tableColumn id="5" xr3:uid="{3F703566-FD75-4DAD-8A8B-FB5BF3B17C8A}" name="Cantidad" totalsRowFunction="custom" dataDxfId="4856" totalsRowDxfId="4855">
      <totalsRowFormula array="1">IF(AND(IF(C211="Incluir",TablaSTdA1.15254616667686928113481[Unidad de medida]&gt;=0,TablaSTdA1.15254616667686928113481[Unidad de medida]=""))=FALSE,"No rellene el indicador sin seleccionar que quiere incluir el subtipo de acción","")</totalsRowFormula>
    </tableColumn>
    <tableColumn id="7" xr3:uid="{5163503B-5CAA-419F-979D-6B03C1A3DFE6}" name="Incluido" dataDxfId="4854" totalsRowDxfId="4853" dataCellStyle="20% - Énfasis3"/>
  </tableColumns>
  <tableStyleInfo name="TableStyleLight9" showFirstColumn="0" showLastColumn="0" showRowStripes="1" showColumnStripes="0"/>
</table>
</file>

<file path=xl/tables/table1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1" xr:uid="{8E07E70E-7803-4269-AF3B-21B1664B8796}" name="TablaSTdA1.1525461666768697029114482" displayName="TablaSTdA1.1525461666768697029114482" ref="D229:I231" headerRowDxfId="4852" dataDxfId="4850" headerRowBorderDxfId="4851" tableBorderDxfId="4849" totalsRowBorderDxfId="4848" dataCellStyle="20% - Énfasis3">
  <autoFilter ref="D229:I231" xr:uid="{7E3E9E0B-0896-45AA-97F6-41A453B78B45}"/>
  <tableColumns count="6">
    <tableColumn id="1" xr3:uid="{5300D934-0854-483D-9BD3-26E8F9C83E2B}" name="Tipo de Indicador" totalsRowLabel="Resultado" dataDxfId="4847" totalsRowDxfId="4846"/>
    <tableColumn id="2" xr3:uid="{4956E360-3EB7-4C07-85C4-B939F4B411CF}" name="Código indicador" totalsRowLabel="RC014" dataDxfId="4845" totalsRowDxfId="4844"/>
    <tableColumn id="3" xr3:uid="{1D6D357E-3B38-40F3-B1E6-32B44CDF8946}" name="Indicador" dataDxfId="4843" totalsRowDxfId="4842" dataCellStyle="20% - Énfasis3">
      <calculatedColumnFormula>IFERROR(VLOOKUP(E230,TablaIndicadores[[Código]:[Unidad de medida]],2,0),"")</calculatedColumnFormula>
    </tableColumn>
    <tableColumn id="4" xr3:uid="{7DC3423C-C01B-4767-85F3-264E4C273681}" name="Unidad de medida" dataDxfId="4841" totalsRowDxfId="4840" dataCellStyle="20% - Énfasis3">
      <calculatedColumnFormula>IFERROR(VLOOKUP(E230,TablaIndicadores[[Código]:[Unidad de medida]],3,0),"")</calculatedColumnFormula>
    </tableColumn>
    <tableColumn id="5" xr3:uid="{EF3A4F6E-E929-4C9E-9FB4-D4B0D4AF90B4}" name="Cantidad" totalsRowFunction="custom" dataDxfId="4839" totalsRowDxfId="4838">
      <totalsRowFormula array="1">IF(AND(IF(C220="Incluir",TablaSTdA1.1525461666768697029114482[Unidad de medida]&gt;=0,TablaSTdA1.1525461666768697029114482[Unidad de medida]=""))=FALSE,"No rellene el indicador sin seleccionar que quiere incluir el subtipo de acción","")</totalsRowFormula>
    </tableColumn>
    <tableColumn id="7" xr3:uid="{AEF26CF2-83E3-4C5E-815B-48758D8B9C81}" name="Incluido" dataDxfId="4837" totalsRowDxfId="4836" dataCellStyle="20% - Énfasis3"/>
  </tableColumns>
  <tableStyleInfo name="TableStyleLight9" showFirstColumn="0" showLastColumn="0" showRowStripes="1" showColumnStripes="0"/>
</table>
</file>

<file path=xl/tables/table1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2" xr:uid="{FEFB2546-AE08-44CF-ABB9-9011BA960A17}" name="TablaSTdA1.152546166676869707130115483" displayName="TablaSTdA1.152546166676869707130115483" ref="D238:I240" headerRowDxfId="4835" dataDxfId="4833" headerRowBorderDxfId="4834" tableBorderDxfId="4832" totalsRowBorderDxfId="4831" dataCellStyle="20% - Énfasis3">
  <autoFilter ref="D238:I240" xr:uid="{0F05FA43-6A18-460F-BEF5-EE127BE3BBEF}"/>
  <tableColumns count="6">
    <tableColumn id="1" xr3:uid="{E69524FB-1178-42B2-BA56-A5993D9FF5A6}" name="Tipo de Indicador" totalsRowLabel="Resultado" dataDxfId="4830" totalsRowDxfId="4829"/>
    <tableColumn id="2" xr3:uid="{E7120E27-FE45-4D62-B176-6C8DEFFD1B22}" name="Código indicador" totalsRowLabel="RC014" dataDxfId="4828" totalsRowDxfId="4827"/>
    <tableColumn id="3" xr3:uid="{D8629B16-E296-45AB-945A-FFC7652F36CE}" name="Indicador" dataDxfId="4826" totalsRowDxfId="4825" dataCellStyle="20% - Énfasis3">
      <calculatedColumnFormula>IFERROR(VLOOKUP(E239,TablaIndicadores[[Código]:[Unidad de medida]],2,0),"")</calculatedColumnFormula>
    </tableColumn>
    <tableColumn id="4" xr3:uid="{E6F328E4-71D6-4250-922C-5B6A92B541CC}" name="Unidad de medida" dataDxfId="4824" totalsRowDxfId="4823" dataCellStyle="20% - Énfasis3">
      <calculatedColumnFormula>IFERROR(VLOOKUP(E239,TablaIndicadores[[Código]:[Unidad de medida]],3,0),"")</calculatedColumnFormula>
    </tableColumn>
    <tableColumn id="5" xr3:uid="{F6DC2E3E-3F9D-405A-AAF1-6E1012684685}" name="Cantidad" totalsRowFunction="custom" dataDxfId="4822" totalsRowDxfId="4821">
      <totalsRowFormula array="1">IF(AND(IF(C229="Incluir",TablaSTdA1.152546166676869707130115483[Unidad de medida]&gt;=0,TablaSTdA1.152546166676869707130115483[Unidad de medida]=""))=FALSE,"No rellene el indicador sin seleccionar que quiere incluir el subtipo de acción","")</totalsRowFormula>
    </tableColumn>
    <tableColumn id="7" xr3:uid="{8F1F83DF-0EF5-4C50-8077-2F554E9DA9D3}" name="Incluido" dataDxfId="4820" totalsRowDxfId="4819" dataCellStyle="20% - Énfasis3"/>
  </tableColumns>
  <tableStyleInfo name="TableStyleLight9" showFirstColumn="0" showLastColumn="0" showRowStripes="1" showColumnStripes="0"/>
</table>
</file>

<file path=xl/tables/table1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3" xr:uid="{03B15CA9-828E-4915-9656-90B2ADBA7C54}" name="TablaSTdA1.15254616263647231116484" displayName="TablaSTdA1.15254616263647231116484" ref="D247:I249" headerRowDxfId="4818" dataDxfId="4816" headerRowBorderDxfId="4817" tableBorderDxfId="4815" totalsRowBorderDxfId="4814" dataCellStyle="20% - Énfasis3">
  <autoFilter ref="D247:I249" xr:uid="{CFD436BC-1417-4552-8A56-990E2A292185}"/>
  <tableColumns count="6">
    <tableColumn id="1" xr3:uid="{F470C9D8-8894-4EAD-8281-9C7C91D84F94}" name="Tipo de Indicador" totalsRowLabel="Resultado" dataDxfId="4813" totalsRowDxfId="4812"/>
    <tableColumn id="2" xr3:uid="{C8841E2B-6898-4F93-A1BF-CA5D06A20164}" name="Código indicador" totalsRowLabel="RC014" dataDxfId="4811" totalsRowDxfId="4810"/>
    <tableColumn id="3" xr3:uid="{25F966C1-E1E5-4BB2-AF03-CEED040A6E51}" name="Indicador" dataDxfId="4809" totalsRowDxfId="4808" dataCellStyle="20% - Énfasis3">
      <calculatedColumnFormula>IFERROR(VLOOKUP(E248,TablaIndicadores[[Código]:[Unidad de medida]],2,0),"")</calculatedColumnFormula>
    </tableColumn>
    <tableColumn id="4" xr3:uid="{88B08AD8-52C5-4979-9C46-C09FBA2146FE}" name="Unidad de medida" dataDxfId="4807" totalsRowDxfId="4806" dataCellStyle="20% - Énfasis3">
      <calculatedColumnFormula>IFERROR(VLOOKUP(E248,TablaIndicadores[[Código]:[Unidad de medida]],3,0),"")</calculatedColumnFormula>
    </tableColumn>
    <tableColumn id="5" xr3:uid="{E4EB93C3-41E2-4D5A-8D55-A20E63725059}" name="Cantidad" totalsRowFunction="custom" dataDxfId="4805" totalsRowDxfId="4804">
      <totalsRowFormula array="1">IF(AND(IF(C240="Incluir",TablaSTdA1.15254616263647231116484[Unidad de medida]&gt;=0,TablaSTdA1.15254616263647231116484[Unidad de medida]=""))=FALSE,"No rellene el indicador sin seleccionar que quiere incluir el subtipo de acción","")</totalsRowFormula>
    </tableColumn>
    <tableColumn id="7" xr3:uid="{3B17CDB0-1B07-4A55-BE36-29207E7CB537}" name="Incluido" dataDxfId="4803" totalsRowDxfId="4802" dataCellStyle="20% - Énfasis3"/>
  </tableColumns>
  <tableStyleInfo name="TableStyleLight9" showFirstColumn="0" showLastColumn="0" showRowStripes="1" showColumnStripes="0"/>
</table>
</file>

<file path=xl/tables/table1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4" xr:uid="{396F4723-7F2E-4CFE-AD0D-763E211478C7}" name="TablaSTdA1.1525461626364727332117485" displayName="TablaSTdA1.1525461626364727332117485" ref="D256:I258" headerRowDxfId="4801" dataDxfId="4799" headerRowBorderDxfId="4800" tableBorderDxfId="4798" totalsRowBorderDxfId="4797" dataCellStyle="20% - Énfasis3">
  <autoFilter ref="D256:I258" xr:uid="{82D64D55-554F-483F-9356-47430D58D139}"/>
  <tableColumns count="6">
    <tableColumn id="1" xr3:uid="{47B8902A-F92B-4CB9-A6A8-2F937EA4624C}" name="Tipo de Indicador" totalsRowLabel="Resultado" dataDxfId="4796" totalsRowDxfId="4795"/>
    <tableColumn id="2" xr3:uid="{891DCF84-589B-42FC-AB31-C1BC880D2874}" name="Código indicador" totalsRowLabel="RC014" dataDxfId="4794" totalsRowDxfId="4793"/>
    <tableColumn id="3" xr3:uid="{F62ECECD-BBC0-4926-9D00-CFE75FEFF05A}" name="Indicador" dataDxfId="4792" totalsRowDxfId="4791" dataCellStyle="20% - Énfasis3">
      <calculatedColumnFormula>IFERROR(VLOOKUP(E257,TablaIndicadores[[Código]:[Unidad de medida]],2,0),"")</calculatedColumnFormula>
    </tableColumn>
    <tableColumn id="4" xr3:uid="{45C8F4DA-CBED-4D0C-9621-E45680F298D3}" name="Unidad de medida" dataDxfId="4790" totalsRowDxfId="4789" dataCellStyle="20% - Énfasis3">
      <calculatedColumnFormula>IFERROR(VLOOKUP(E257,TablaIndicadores[[Código]:[Unidad de medida]],3,0),"")</calculatedColumnFormula>
    </tableColumn>
    <tableColumn id="5" xr3:uid="{25556E1C-D41D-48B2-9196-C12544652D64}" name="Cantidad" totalsRowFunction="custom" dataDxfId="4788" totalsRowDxfId="4787">
      <totalsRowFormula array="1">IF(AND(IF(C249="Incluir",TablaSTdA1.1525461626364727332117485[Unidad de medida]&gt;=0,TablaSTdA1.1525461626364727332117485[Unidad de medida]=""))=FALSE,"No rellene el indicador sin seleccionar que quiere incluir el subtipo de acción","")</totalsRowFormula>
    </tableColumn>
    <tableColumn id="7" xr3:uid="{E8F89371-04E0-410A-9C0C-01411D6792FA}" name="Incluido" dataDxfId="4786" totalsRowDxfId="4785" dataCellStyle="20% - Énfasis3"/>
  </tableColumns>
  <tableStyleInfo name="TableStyleLight9" showFirstColumn="0" showLastColumn="0" showRowStripes="1" showColumnStripes="0"/>
</table>
</file>

<file path=xl/tables/table1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5" xr:uid="{123CA403-C301-480F-83B0-860BE6366172}" name="TablaSTdA1.152546162636472737533118486" displayName="TablaSTdA1.152546162636472737533118486" ref="D267:I269" headerRowDxfId="4784" dataDxfId="4782" headerRowBorderDxfId="4783" tableBorderDxfId="4781" totalsRowBorderDxfId="4780" dataCellStyle="20% - Énfasis3">
  <autoFilter ref="D267:I269" xr:uid="{03C060CF-033E-48A0-AC2C-92A6791A75F1}"/>
  <tableColumns count="6">
    <tableColumn id="1" xr3:uid="{4C572012-BB19-4459-89CF-F27EE086F502}" name="Tipo de Indicador" totalsRowLabel="Resultado" dataDxfId="4779" totalsRowDxfId="4778"/>
    <tableColumn id="2" xr3:uid="{EE4F79D8-F169-44E8-9A07-0668DF19EB6F}" name="Código indicador" totalsRowLabel="RC014" dataDxfId="4777" totalsRowDxfId="4776"/>
    <tableColumn id="3" xr3:uid="{18FB0A19-341E-4D8C-9B49-C840472D8F9F}" name="Indicador" dataDxfId="4775" totalsRowDxfId="4774" dataCellStyle="20% - Énfasis3">
      <calculatedColumnFormula>IFERROR(VLOOKUP(E268,TablaIndicadores[[Código]:[Unidad de medida]],2,0),"")</calculatedColumnFormula>
    </tableColumn>
    <tableColumn id="4" xr3:uid="{F2DDCA98-9D52-4E32-8827-A510F513B5EF}" name="Unidad de medida" dataDxfId="4773" totalsRowDxfId="4772" dataCellStyle="20% - Énfasis3">
      <calculatedColumnFormula>IFERROR(VLOOKUP(E268,TablaIndicadores[[Código]:[Unidad de medida]],3,0),"")</calculatedColumnFormula>
    </tableColumn>
    <tableColumn id="5" xr3:uid="{1E39E7BB-9528-4654-B07E-DD93DE3A50F9}" name="Cantidad" totalsRowFunction="custom" dataDxfId="4771" totalsRowDxfId="4770">
      <totalsRowFormula array="1">IF(AND(IF(C260="Incluir",TablaSTdA1.152546162636472737533118486[Unidad de medida]&gt;=0,TablaSTdA1.152546162636472737533118486[Unidad de medida]=""))=FALSE,"No rellene el indicador sin seleccionar que quiere incluir el subtipo de acción","")</totalsRowFormula>
    </tableColumn>
    <tableColumn id="7" xr3:uid="{4C6DB9F3-FD78-475C-A4DD-971A9F7214AC}" name="Incluido" dataDxfId="4769" totalsRowDxfId="4768" dataCellStyle="20% - Énfasis3"/>
  </tableColumns>
  <tableStyleInfo name="TableStyleLight9" showFirstColumn="0" showLastColumn="0" showRowStripes="1" showColumnStripes="0"/>
</table>
</file>

<file path=xl/tables/table1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6" xr:uid="{74F324BB-DD11-4C8B-9AC4-E36D856881C0}" name="TablaSTdA1.15254616263647273757634119487" displayName="TablaSTdA1.15254616263647273757634119487" ref="D276:I278" headerRowDxfId="4767" dataDxfId="4765" headerRowBorderDxfId="4766" tableBorderDxfId="4764" totalsRowBorderDxfId="4763" dataCellStyle="20% - Énfasis3">
  <autoFilter ref="D276:I278" xr:uid="{0944747C-24CE-43D4-BBAB-1C494CA9A55F}"/>
  <tableColumns count="6">
    <tableColumn id="1" xr3:uid="{54245EB0-C3DC-40B4-9403-956241CAED3D}" name="Tipo de Indicador" totalsRowLabel="Resultado" dataDxfId="4762" totalsRowDxfId="4761"/>
    <tableColumn id="2" xr3:uid="{B47F5086-9E19-46D3-AE46-74C73C33C7E9}" name="Código indicador" totalsRowLabel="RC014" dataDxfId="4760" totalsRowDxfId="4759"/>
    <tableColumn id="3" xr3:uid="{2F5ED8AA-F3BC-4520-9FFD-2504D120B48C}" name="Indicador" dataDxfId="4758" totalsRowDxfId="4757" dataCellStyle="20% - Énfasis3">
      <calculatedColumnFormula>IFERROR(VLOOKUP(E277,TablaIndicadores[[Código]:[Unidad de medida]],2,0),"")</calculatedColumnFormula>
    </tableColumn>
    <tableColumn id="4" xr3:uid="{741EBA2B-7155-4961-B4E2-D74DA3CAB3C5}" name="Unidad de medida" dataDxfId="4756" totalsRowDxfId="4755" dataCellStyle="20% - Énfasis3">
      <calculatedColumnFormula>IFERROR(VLOOKUP(E277,TablaIndicadores[[Código]:[Unidad de medida]],3,0),"")</calculatedColumnFormula>
    </tableColumn>
    <tableColumn id="5" xr3:uid="{3571CFD5-66B9-4916-912B-FEB8A549E9D9}" name="Cantidad" totalsRowFunction="custom" dataDxfId="4754" totalsRowDxfId="4753">
      <totalsRowFormula array="1">IF(AND(IF(C269="Incluir",TablaSTdA1.15254616263647273757634119487[Unidad de medida]&gt;=0,TablaSTdA1.15254616263647273757634119487[Unidad de medida]=""))=FALSE,"No rellene el indicador sin seleccionar que quiere incluir el subtipo de acción","")</totalsRowFormula>
    </tableColumn>
    <tableColumn id="7" xr3:uid="{44CE9F28-E3EF-4100-B633-1DA279205551}" name="Incluido" dataDxfId="4752" totalsRowDxfId="4751" dataCellStyle="20% - Énfasis3"/>
  </tableColumns>
  <tableStyleInfo name="TableStyleLight9" showFirstColumn="0" showLastColumn="0" showRowStripes="1" showColumnStripes="0"/>
</table>
</file>

<file path=xl/tables/table1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7" xr:uid="{6F16C835-89FB-41F2-B34C-FFA85E68FF6F}" name="TablaSTdA1.1525461626364727375767735120488" displayName="TablaSTdA1.1525461626364727375767735120488" ref="D285:I287" headerRowDxfId="4750" dataDxfId="4748" headerRowBorderDxfId="4749" tableBorderDxfId="4747" totalsRowBorderDxfId="4746" dataCellStyle="20% - Énfasis3">
  <autoFilter ref="D285:I287" xr:uid="{3F3744ED-93D8-46A8-8B02-566B237D13C1}"/>
  <tableColumns count="6">
    <tableColumn id="1" xr3:uid="{4FA38883-D922-4F3D-8041-D958838C263E}" name="Tipo de Indicador" totalsRowLabel="Resultado" dataDxfId="4745" totalsRowDxfId="4744"/>
    <tableColumn id="2" xr3:uid="{5B6324FD-3CE2-4D49-A3F5-DBE87656B9D4}" name="Código indicador" totalsRowLabel="RC014" dataDxfId="4743" totalsRowDxfId="4742"/>
    <tableColumn id="3" xr3:uid="{9F8A52C2-72B4-482D-B318-B24783349D9A}" name="Indicador" dataDxfId="4741" totalsRowDxfId="4740" dataCellStyle="20% - Énfasis3">
      <calculatedColumnFormula>IFERROR(VLOOKUP(E286,TablaIndicadores[[Código]:[Unidad de medida]],2,0),"")</calculatedColumnFormula>
    </tableColumn>
    <tableColumn id="4" xr3:uid="{9ACBD52D-DC24-4882-B546-9FF0A1676B8D}" name="Unidad de medida" dataDxfId="4739" totalsRowDxfId="4738" dataCellStyle="20% - Énfasis3">
      <calculatedColumnFormula>IFERROR(VLOOKUP(E286,TablaIndicadores[[Código]:[Unidad de medida]],3,0),"")</calculatedColumnFormula>
    </tableColumn>
    <tableColumn id="5" xr3:uid="{C020EFF2-5807-41ED-A27F-8FFA0C97F29E}" name="Cantidad" totalsRowFunction="custom" dataDxfId="4737" totalsRowDxfId="4736">
      <totalsRowFormula array="1">IF(AND(IF(C278="Incluir",TablaSTdA1.1525461626364727375767735120488[Unidad de medida]&gt;=0,TablaSTdA1.1525461626364727375767735120488[Unidad de medida]=""))=FALSE,"No rellene el indicador sin seleccionar que quiere incluir el subtipo de acción","")</totalsRowFormula>
    </tableColumn>
    <tableColumn id="7" xr3:uid="{7E7206CE-6460-4D4A-B4EA-1D05F6471D86}" name="Incluido" dataDxfId="4735" totalsRowDxfId="4734" dataCellStyle="20% - Énfasis3"/>
  </tableColumns>
  <tableStyleInfo name="TableStyleLight9" showFirstColumn="0" showLastColumn="0" showRowStripes="1" showColumnStripes="0"/>
</table>
</file>

<file path=xl/tables/table1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8" xr:uid="{AADCE34D-8411-4B63-8EC7-5C146215985B}" name="TablaSTdA1.152546162636472737576777836121489" displayName="TablaSTdA1.152546162636472737576777836121489" ref="D294:I296" headerRowDxfId="4733" dataDxfId="4731" headerRowBorderDxfId="4732" tableBorderDxfId="4730" totalsRowBorderDxfId="4729" dataCellStyle="20% - Énfasis3">
  <autoFilter ref="D294:I296" xr:uid="{C887D571-7038-4A1E-A5F5-828CD05195FE}"/>
  <tableColumns count="6">
    <tableColumn id="1" xr3:uid="{75901F5E-A3E5-42F9-A1C3-F558CA4A084B}" name="Tipo de Indicador" totalsRowLabel="Resultado" dataDxfId="4728" totalsRowDxfId="4727"/>
    <tableColumn id="2" xr3:uid="{315A6301-01B1-49E4-941D-263B7E059A06}" name="Código indicador" totalsRowLabel="RC014" dataDxfId="4726" totalsRowDxfId="4725"/>
    <tableColumn id="3" xr3:uid="{F1D27178-BA3E-4A85-8BE0-DD2D21851DB7}" name="Indicador" dataDxfId="4724" totalsRowDxfId="4723" dataCellStyle="20% - Énfasis3">
      <calculatedColumnFormula>IFERROR(VLOOKUP(E295,TablaIndicadores[[Código]:[Unidad de medida]],2,0),"")</calculatedColumnFormula>
    </tableColumn>
    <tableColumn id="4" xr3:uid="{65BD7811-9BAA-45F0-A5A1-B43526C3CB9F}" name="Unidad de medida" dataDxfId="4722" totalsRowDxfId="4721" dataCellStyle="20% - Énfasis3">
      <calculatedColumnFormula>IFERROR(VLOOKUP(E295,TablaIndicadores[[Código]:[Unidad de medida]],3,0),"")</calculatedColumnFormula>
    </tableColumn>
    <tableColumn id="5" xr3:uid="{7496C917-1D69-47BA-A2C3-62AF51155B69}" name="Cantidad" totalsRowFunction="custom" dataDxfId="4720" totalsRowDxfId="4719">
      <totalsRowFormula array="1">IF(AND(IF(C287="Incluir",TablaSTdA1.152546162636472737576777836121489[Unidad de medida]&gt;=0,TablaSTdA1.152546162636472737576777836121489[Unidad de medida]=""))=FALSE,"No rellene el indicador sin seleccionar que quiere incluir el subtipo de acción","")</totalsRowFormula>
    </tableColumn>
    <tableColumn id="7" xr3:uid="{1E4FFDFC-B45E-447F-A101-52A987C469C0}" name="Incluido" dataDxfId="4718" totalsRowDxfId="4717" dataCellStyle="20% - Énfasis3"/>
  </tableColumns>
  <tableStyleInfo name="TableStyleLight9" showFirstColumn="0" showLastColumn="0" showRowStripes="1" showColumnStripes="0"/>
</table>
</file>

<file path=xl/tables/table1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9" xr:uid="{6D865523-81AE-4E93-A95B-78B6D3BD545D}" name="TablaSTdA1.15254616263647273757677787937122490" displayName="TablaSTdA1.15254616263647273757677787937122490" ref="D303:I305" headerRowDxfId="4716" dataDxfId="4714" headerRowBorderDxfId="4715" tableBorderDxfId="4713" totalsRowBorderDxfId="4712" dataCellStyle="20% - Énfasis3">
  <autoFilter ref="D303:I305" xr:uid="{5E6D0167-0592-4639-A9A4-7F4C661344FB}"/>
  <tableColumns count="6">
    <tableColumn id="1" xr3:uid="{7310698C-CC86-461F-9F5D-C4EB7915D54A}" name="Tipo de Indicador" totalsRowLabel="Resultado" dataDxfId="4711" totalsRowDxfId="4710"/>
    <tableColumn id="2" xr3:uid="{F6CC7B80-E93F-45D8-8788-4DA5FACFBADF}" name="Código indicador" totalsRowLabel="RC014" dataDxfId="4709" totalsRowDxfId="4708"/>
    <tableColumn id="3" xr3:uid="{263D43D3-7762-49AD-8490-87AFD379607A}" name="Indicador" dataDxfId="4707" totalsRowDxfId="4706" dataCellStyle="20% - Énfasis3">
      <calculatedColumnFormula>IFERROR(VLOOKUP(E304,TablaIndicadores[[Código]:[Unidad de medida]],2,0),"")</calculatedColumnFormula>
    </tableColumn>
    <tableColumn id="4" xr3:uid="{64B80C38-4B36-4925-B7C8-D4CA6F1401F0}" name="Unidad de medida" dataDxfId="4705" totalsRowDxfId="4704" dataCellStyle="20% - Énfasis3">
      <calculatedColumnFormula>IFERROR(VLOOKUP(E304,TablaIndicadores[[Código]:[Unidad de medida]],3,0),"")</calculatedColumnFormula>
    </tableColumn>
    <tableColumn id="5" xr3:uid="{CDB25F40-179C-49A9-860F-017DEC9DC2C2}" name="Cantidad" totalsRowFunction="custom" dataDxfId="4703" totalsRowDxfId="4702">
      <totalsRowFormula array="1">IF(AND(IF(C296="Incluir",TablaSTdA1.15254616263647273757677787937122490[Unidad de medida]&gt;=0,TablaSTdA1.15254616263647273757677787937122490[Unidad de medida]=""))=FALSE,"No rellene el indicador sin seleccionar que quiere incluir el subtipo de acción","")</totalsRowFormula>
    </tableColumn>
    <tableColumn id="7" xr3:uid="{9758721F-3A85-4C67-A066-CDCD2EFE92BE}" name="Incluido" dataDxfId="4701" totalsRowDxfId="4700" dataCellStyle="20% - Énfasis3"/>
  </tableColumns>
  <tableStyleInfo name="TableStyleLight9"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8021DA38-AD45-43BE-BCB3-8D8E4B44A80C}" name="TablaSTdA1.148535556575816" displayName="TablaSTdA1.148535556575816" ref="D115:I117" headerRowDxfId="7099" dataDxfId="7097" headerRowBorderDxfId="7098" tableBorderDxfId="7096" totalsRowBorderDxfId="7095">
  <autoFilter ref="D115:I117" xr:uid="{93ECB9AF-BC8A-4D88-A632-C52C718F2C71}"/>
  <tableColumns count="6">
    <tableColumn id="1" xr3:uid="{DCEA86D1-B7FB-456A-B501-127A2F4ED754}" name="Tipo de Indicador" totalsRowLabel="Resultado" dataDxfId="7094" totalsRowDxfId="7093"/>
    <tableColumn id="2" xr3:uid="{5A12F835-16F8-4509-927D-5250CD392F3A}" name="Código indicador" totalsRowLabel="RC014" dataDxfId="7092" totalsRowDxfId="7091"/>
    <tableColumn id="3" xr3:uid="{0A1AF5CE-CB0F-47BA-B9CE-4B4DCC82AD68}" name="Indicador" dataDxfId="7090" totalsRowDxfId="7089" dataCellStyle="20% - Énfasis3">
      <calculatedColumnFormula>IFERROR(VLOOKUP(E116,TablaIndicadores[[Código]:[Unidad de medida]],2,0),"")</calculatedColumnFormula>
    </tableColumn>
    <tableColumn id="4" xr3:uid="{EDC509AD-29F9-4EFF-B3C5-3DC8DD4E2012}" name="Unidad de medida" dataDxfId="7088" totalsRowDxfId="7087">
      <calculatedColumnFormula>IFERROR(VLOOKUP(E116,TablaIndicadores[[Código]:[Unidad de medida]],3,0),"")</calculatedColumnFormula>
    </tableColumn>
    <tableColumn id="5" xr3:uid="{61D993A3-124D-4144-804D-8602D8E9EE1B}" name="Cantidad" totalsRowFunction="custom" dataDxfId="7086" totalsRowDxfId="7085">
      <totalsRowFormula array="1">IF(AND(IF(C108="Incluir",TablaSTdA1.148535556575816[Unidad de medida]&gt;=0,TablaSTdA1.148535556575816[Unidad de medida]=""))=FALSE,"No rellene el indicador sin seleccionar que quiere incluir el subtipo de acción","")</totalsRowFormula>
    </tableColumn>
    <tableColumn id="7" xr3:uid="{C0E7B602-B6F3-4874-A860-7041B302DF2F}" name="Incluido" dataDxfId="7084" totalsRowDxfId="7083" dataCellStyle="20% - Énfasis3"/>
  </tableColumns>
  <tableStyleInfo name="TableStyleLight9" showFirstColumn="0" showLastColumn="0" showRowStripes="1" showColumnStripes="0"/>
</table>
</file>

<file path=xl/tables/table1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0" xr:uid="{0CA6DA20-95E3-4C20-9318-170B660A0EE9}" name="TablaSTdA1.15254616263647273758038123491" displayName="TablaSTdA1.15254616263647273758038123491" ref="D314:I316" headerRowDxfId="4699" dataDxfId="4697" headerRowBorderDxfId="4698" tableBorderDxfId="4696" totalsRowBorderDxfId="4695" dataCellStyle="20% - Énfasis3">
  <autoFilter ref="D314:I316" xr:uid="{0ADB81C9-3D3F-4978-BB71-4CC96B39EB10}"/>
  <tableColumns count="6">
    <tableColumn id="1" xr3:uid="{4FF0BF3F-094C-4D54-87D7-B0D55D0C555B}" name="Tipo de Indicador" totalsRowLabel="Resultado" dataDxfId="4694" totalsRowDxfId="4693"/>
    <tableColumn id="2" xr3:uid="{49FB3AA0-DA37-4AF4-A931-E38EE4B614B8}" name="Código indicador" totalsRowLabel="RC014" dataDxfId="4692" totalsRowDxfId="4691"/>
    <tableColumn id="3" xr3:uid="{26AE12B6-4456-4BCF-BD3A-5A2D7703C897}" name="Indicador" dataDxfId="4690" totalsRowDxfId="4689" dataCellStyle="20% - Énfasis3">
      <calculatedColumnFormula>IFERROR(VLOOKUP(E315,TablaIndicadores[[Código]:[Unidad de medida]],2,0),"")</calculatedColumnFormula>
    </tableColumn>
    <tableColumn id="4" xr3:uid="{CBC8E192-CD7E-4BDC-ABE6-FA6EE1119669}" name="Unidad de medida" dataDxfId="4688" totalsRowDxfId="4687" dataCellStyle="20% - Énfasis3">
      <calculatedColumnFormula>IFERROR(VLOOKUP(E315,TablaIndicadores[[Código]:[Unidad de medida]],3,0),"")</calculatedColumnFormula>
    </tableColumn>
    <tableColumn id="5" xr3:uid="{7E959471-0AC4-4627-89D6-8015051F4669}" name="Cantidad" totalsRowFunction="custom" dataDxfId="4686" totalsRowDxfId="4685">
      <totalsRowFormula array="1">IF(AND(IF(C307="Incluir",TablaSTdA1.15254616263647273758038123491[Unidad de medida]&gt;=0,TablaSTdA1.15254616263647273758038123491[Unidad de medida]=""))=FALSE,"No rellene el indicador sin seleccionar que quiere incluir el subtipo de acción","")</totalsRowFormula>
    </tableColumn>
    <tableColumn id="7" xr3:uid="{F143B2C1-4639-4D48-AC62-C3A8DEE30049}" name="Incluido" dataDxfId="4684" totalsRowDxfId="4683" dataCellStyle="20% - Énfasis3"/>
  </tableColumns>
  <tableStyleInfo name="TableStyleLight9" showFirstColumn="0" showLastColumn="0" showRowStripes="1" showColumnStripes="0"/>
</table>
</file>

<file path=xl/tables/table1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1" xr:uid="{6CEFFDCC-09FA-466E-BC1B-F735621BEBE9}" name="TablaSTdA1.1525461626364727375808139124492" displayName="TablaSTdA1.1525461626364727375808139124492" ref="D323:I325" headerRowDxfId="4682" dataDxfId="4680" headerRowBorderDxfId="4681" tableBorderDxfId="4679" totalsRowBorderDxfId="4678" dataCellStyle="20% - Énfasis3">
  <autoFilter ref="D323:I325" xr:uid="{1EC163A3-46E7-49EF-8D3A-E86403A81E27}"/>
  <tableColumns count="6">
    <tableColumn id="1" xr3:uid="{A837AF19-3E77-4072-A6FA-4DA4BBCC5EB1}" name="Tipo de Indicador" totalsRowLabel="Resultado" dataDxfId="4677" totalsRowDxfId="4676"/>
    <tableColumn id="2" xr3:uid="{17794878-782E-468F-BC9F-5EB58A650152}" name="Código indicador" totalsRowLabel="RC014" dataDxfId="4675" totalsRowDxfId="4674"/>
    <tableColumn id="3" xr3:uid="{0AE757D7-BA6B-46A8-AD8D-ABEDA6CA6AD9}" name="Indicador" dataDxfId="4673" totalsRowDxfId="4672" dataCellStyle="20% - Énfasis3">
      <calculatedColumnFormula>IFERROR(VLOOKUP(E324,TablaIndicadores[[Código]:[Unidad de medida]],2,0),"")</calculatedColumnFormula>
    </tableColumn>
    <tableColumn id="4" xr3:uid="{FE8ADA57-07BA-4CBB-9CFB-1169ACAEC1B1}" name="Unidad de medida" dataDxfId="4671" totalsRowDxfId="4670" dataCellStyle="20% - Énfasis3">
      <calculatedColumnFormula>IFERROR(VLOOKUP(E324,TablaIndicadores[[Código]:[Unidad de medida]],3,0),"")</calculatedColumnFormula>
    </tableColumn>
    <tableColumn id="5" xr3:uid="{34D04926-83A8-4494-A260-C64D6C7394D0}" name="Cantidad" totalsRowFunction="custom" dataDxfId="4669" totalsRowDxfId="4668">
      <totalsRowFormula array="1">IF(AND(IF(C316="Incluir",TablaSTdA1.1525461626364727375808139124492[Unidad de medida]&gt;=0,TablaSTdA1.1525461626364727375808139124492[Unidad de medida]=""))=FALSE,"No rellene el indicador sin seleccionar que quiere incluir el subtipo de acción","")</totalsRowFormula>
    </tableColumn>
    <tableColumn id="7" xr3:uid="{E7CCBEE0-9B5C-43AB-8239-72982CA105E6}" name="Incluido" dataDxfId="4667" totalsRowDxfId="4666" dataCellStyle="20% - Énfasis3"/>
  </tableColumns>
  <tableStyleInfo name="TableStyleLight9" showFirstColumn="0" showLastColumn="0" showRowStripes="1" showColumnStripes="0"/>
</table>
</file>

<file path=xl/tables/table1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2" xr:uid="{ABCC6D89-68FE-4C44-8666-13AC4F54DF9D}" name="TablaSTdA1.152546162636472737580818240125493" displayName="TablaSTdA1.152546162636472737580818240125493" ref="D332:I334" headerRowDxfId="4665" dataDxfId="4663" headerRowBorderDxfId="4664" tableBorderDxfId="4662" totalsRowBorderDxfId="4661" dataCellStyle="20% - Énfasis3">
  <autoFilter ref="D332:I334" xr:uid="{9450DB46-D38B-49E3-9F13-C69DFD5D8BE7}"/>
  <tableColumns count="6">
    <tableColumn id="1" xr3:uid="{455875AC-DC23-4B70-A688-0DE98CF85E55}" name="Tipo de Indicador" totalsRowLabel="Resultado" dataDxfId="4660" totalsRowDxfId="4659"/>
    <tableColumn id="2" xr3:uid="{52E9366C-F7FD-475E-8E01-25F7202D0A49}" name="Código indicador" totalsRowLabel="RC014" dataDxfId="4658" totalsRowDxfId="4657"/>
    <tableColumn id="3" xr3:uid="{E2ACD7FC-86A2-4E75-9DD1-0EF7DA158960}" name="Indicador" dataDxfId="4656" totalsRowDxfId="4655" dataCellStyle="20% - Énfasis3">
      <calculatedColumnFormula>IFERROR(VLOOKUP(E333,TablaIndicadores[[Código]:[Unidad de medida]],2,0),"")</calculatedColumnFormula>
    </tableColumn>
    <tableColumn id="4" xr3:uid="{34EAE7CF-54B5-4ABE-9B16-9C644AA9B8AB}" name="Unidad de medida" dataDxfId="4654" totalsRowDxfId="4653" dataCellStyle="20% - Énfasis3">
      <calculatedColumnFormula>IFERROR(VLOOKUP(E333,TablaIndicadores[[Código]:[Unidad de medida]],3,0),"")</calculatedColumnFormula>
    </tableColumn>
    <tableColumn id="5" xr3:uid="{C3E5004E-1FD1-4EC4-9D6A-0B0A35DA4821}" name="Cantidad" totalsRowFunction="custom" dataDxfId="4652" totalsRowDxfId="4651">
      <totalsRowFormula array="1">IF(AND(IF(C325="Incluir",TablaSTdA1.152546162636472737580818240125493[Unidad de medida]&gt;=0,TablaSTdA1.152546162636472737580818240125493[Unidad de medida]=""))=FALSE,"No rellene el indicador sin seleccionar que quiere incluir el subtipo de acción","")</totalsRowFormula>
    </tableColumn>
    <tableColumn id="7" xr3:uid="{830D9625-A09D-441C-8F01-470BF8381AC4}" name="Incluido" dataDxfId="4650" totalsRowDxfId="4649" dataCellStyle="20% - Énfasis3"/>
  </tableColumns>
  <tableStyleInfo name="TableStyleLight9" showFirstColumn="0" showLastColumn="0" showRowStripes="1" showColumnStripes="0"/>
</table>
</file>

<file path=xl/tables/table1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3" xr:uid="{2CA3ED92-9E7C-4F39-8DF7-C8A3B51506EE}" name="TablaSTdA1.1525461626364727375808341126494" displayName="TablaSTdA1.1525461626364727375808341126494" ref="D345:I347" headerRowDxfId="4648" dataDxfId="4646" headerRowBorderDxfId="4647" tableBorderDxfId="4645" totalsRowBorderDxfId="4644" dataCellStyle="20% - Énfasis3">
  <autoFilter ref="D345:I347" xr:uid="{01E36018-DDB6-4086-95F7-B93D9EAFA70D}"/>
  <tableColumns count="6">
    <tableColumn id="1" xr3:uid="{6D4FA27F-D1A0-4280-A3B4-E01E5FD05EE6}" name="Tipo de Indicador" totalsRowLabel="Resultado" dataDxfId="4643" totalsRowDxfId="4642"/>
    <tableColumn id="2" xr3:uid="{F9FD0656-AEB6-40CE-B7F2-6ECA3FAB44AE}" name="Código indicador" totalsRowLabel="RC014" dataDxfId="4641" totalsRowDxfId="4640"/>
    <tableColumn id="3" xr3:uid="{90D4F680-A234-4143-86D5-902E3B8ACE9F}" name="Indicador" dataDxfId="4639" totalsRowDxfId="4638" dataCellStyle="20% - Énfasis3">
      <calculatedColumnFormula>IFERROR(VLOOKUP(E346,TablaIndicadores[[Código]:[Unidad de medida]],2,0),"")</calculatedColumnFormula>
    </tableColumn>
    <tableColumn id="4" xr3:uid="{44029C57-872C-466F-8252-FDB1DA7D30D9}" name="Unidad de medida" dataDxfId="4637" totalsRowDxfId="4636" dataCellStyle="20% - Énfasis3">
      <calculatedColumnFormula>IFERROR(VLOOKUP(E346,TablaIndicadores[[Código]:[Unidad de medida]],3,0),"")</calculatedColumnFormula>
    </tableColumn>
    <tableColumn id="5" xr3:uid="{F54368D7-D0D0-4818-8EA4-A0F41AA0C4CF}" name="Cantidad" totalsRowFunction="custom" dataDxfId="4635" totalsRowDxfId="4634">
      <totalsRowFormula array="1">IF(AND(IF(C338="Incluir",TablaSTdA1.1525461626364727375808341126494[Unidad de medida]&gt;=0,TablaSTdA1.1525461626364727375808341126494[Unidad de medida]=""))=FALSE,"No rellene el indicador sin seleccionar que quiere incluir el subtipo de acción","")</totalsRowFormula>
    </tableColumn>
    <tableColumn id="7" xr3:uid="{32B1178F-197B-4B9A-8142-65F2380DFBDA}" name="Incluido" dataDxfId="4633" totalsRowDxfId="4632" dataCellStyle="20% - Énfasis3"/>
  </tableColumns>
  <tableStyleInfo name="TableStyleLight9" showFirstColumn="0" showLastColumn="0" showRowStripes="1" showColumnStripes="0"/>
</table>
</file>

<file path=xl/tables/table1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4" xr:uid="{270076D9-538B-4126-9B72-6A595F5C9172}" name="TablaSTdA1.152546162636472737580818442127495" displayName="TablaSTdA1.152546162636472737580818442127495" ref="D354:I356" headerRowDxfId="4631" dataDxfId="4629" headerRowBorderDxfId="4630" tableBorderDxfId="4628" totalsRowBorderDxfId="4627" dataCellStyle="20% - Énfasis3">
  <autoFilter ref="D354:I356" xr:uid="{E000F314-4192-44DA-9326-0DF92C200DAE}"/>
  <tableColumns count="6">
    <tableColumn id="1" xr3:uid="{BF82228B-780A-43B8-9795-917FD29BF6C8}" name="Tipo de Indicador" totalsRowLabel="Resultado" dataDxfId="4626" totalsRowDxfId="4625"/>
    <tableColumn id="2" xr3:uid="{8B172BCD-8C5D-458B-9804-77D44DAE5695}" name="Código indicador" totalsRowLabel="RC014" dataDxfId="4624" totalsRowDxfId="4623"/>
    <tableColumn id="3" xr3:uid="{797F27A5-5DA1-45E3-AA20-C4BF57F5AD46}" name="Indicador" dataDxfId="4622" totalsRowDxfId="4621" dataCellStyle="20% - Énfasis3">
      <calculatedColumnFormula>IFERROR(VLOOKUP(E355,TablaIndicadores[[Código]:[Unidad de medida]],2,0),"")</calculatedColumnFormula>
    </tableColumn>
    <tableColumn id="4" xr3:uid="{C08C5379-9B38-4E65-B2FF-FF9E2A5E5745}" name="Unidad de medida" dataDxfId="4620" totalsRowDxfId="4619" dataCellStyle="20% - Énfasis3">
      <calculatedColumnFormula>IFERROR(VLOOKUP(E355,TablaIndicadores[[Código]:[Unidad de medida]],3,0),"")</calculatedColumnFormula>
    </tableColumn>
    <tableColumn id="5" xr3:uid="{EF56B977-8F6C-41B1-9D35-51E436B04DB2}" name="Cantidad" totalsRowFunction="custom" dataDxfId="4618" totalsRowDxfId="4617">
      <totalsRowFormula array="1">IF(AND(IF(C347="Incluir",TablaSTdA1.152546162636472737580818442127495[Unidad de medida]&gt;=0,TablaSTdA1.152546162636472737580818442127495[Unidad de medida]=""))=FALSE,"No rellene el indicador sin seleccionar que quiere incluir el subtipo de acción","")</totalsRowFormula>
    </tableColumn>
    <tableColumn id="7" xr3:uid="{D702712B-093D-4D9A-BB2A-E6FCF80188BA}" name="Incluido" dataDxfId="4616" totalsRowDxfId="4615" dataCellStyle="20% - Énfasis3"/>
  </tableColumns>
  <tableStyleInfo name="TableStyleLight9" showFirstColumn="0" showLastColumn="0" showRowStripes="1" showColumnStripes="0"/>
</table>
</file>

<file path=xl/tables/table1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5" xr:uid="{E833585A-3F7F-478B-8610-18A9F1B04E04}" name="TablaSTdA1.15254616263647273758081828543128496" displayName="TablaSTdA1.15254616263647273758081828543128496" ref="D363:I365" headerRowDxfId="4614" dataDxfId="4612" headerRowBorderDxfId="4613" tableBorderDxfId="4611" totalsRowBorderDxfId="4610" dataCellStyle="20% - Énfasis3">
  <autoFilter ref="D363:I365" xr:uid="{BA12B7DE-B207-478D-83AC-1DD99CD2915D}"/>
  <tableColumns count="6">
    <tableColumn id="1" xr3:uid="{2A9BD2D0-1055-4AEA-B1E0-FD757A33BC72}" name="Tipo de Indicador" totalsRowLabel="Resultado" dataDxfId="4609" totalsRowDxfId="4608"/>
    <tableColumn id="2" xr3:uid="{4DA5E4F1-5704-4BB7-A76F-961D2404BAFC}" name="Código indicador" totalsRowLabel="RC014" dataDxfId="4607" totalsRowDxfId="4606"/>
    <tableColumn id="3" xr3:uid="{A5DED745-2C09-4A91-BAD1-123D4296C94B}" name="Indicador" dataDxfId="4605" totalsRowDxfId="4604" dataCellStyle="20% - Énfasis3">
      <calculatedColumnFormula>IFERROR(VLOOKUP(E364,TablaIndicadores[[Código]:[Unidad de medida]],2,0),"")</calculatedColumnFormula>
    </tableColumn>
    <tableColumn id="4" xr3:uid="{373B4644-2E5F-4BE7-99D2-311EFF0A1058}" name="Unidad de medida" dataDxfId="4603" totalsRowDxfId="4602" dataCellStyle="20% - Énfasis3">
      <calculatedColumnFormula>IFERROR(VLOOKUP(E364,TablaIndicadores[[Código]:[Unidad de medida]],3,0),"")</calculatedColumnFormula>
    </tableColumn>
    <tableColumn id="5" xr3:uid="{A84D0443-B14E-4A82-8039-14B07DCF75A2}" name="Cantidad" totalsRowFunction="custom" dataDxfId="4601" totalsRowDxfId="4600">
      <totalsRowFormula array="1">IF(AND(IF(C356="Incluir",TablaSTdA1.15254616263647273758081828543128496[Unidad de medida]&gt;=0,TablaSTdA1.15254616263647273758081828543128496[Unidad de medida]=""))=FALSE,"No rellene el indicador sin seleccionar que quiere incluir el subtipo de acción","")</totalsRowFormula>
    </tableColumn>
    <tableColumn id="7" xr3:uid="{A25B5E46-34AA-46C6-A1C0-B64E383C62F1}" name="Incluido" dataDxfId="4599" totalsRowDxfId="4598" dataCellStyle="20% - Énfasis3"/>
  </tableColumns>
  <tableStyleInfo name="TableStyleLight9" showFirstColumn="0" showLastColumn="0" showRowStripes="1" showColumnStripes="0"/>
</table>
</file>

<file path=xl/tables/table1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6" xr:uid="{407308E6-27DB-4321-A0FC-3BEAFE9B971F}" name="TablaSTdA1.152546162636472737580838644129497" displayName="TablaSTdA1.152546162636472737580838644129497" ref="D376:I378" headerRowDxfId="4597" dataDxfId="4595" headerRowBorderDxfId="4596" tableBorderDxfId="4594" totalsRowBorderDxfId="4593" dataCellStyle="20% - Énfasis3">
  <autoFilter ref="D376:I378" xr:uid="{55599391-BDCE-475E-9EEC-5A2EB4D1B171}"/>
  <tableColumns count="6">
    <tableColumn id="1" xr3:uid="{0AF14250-3F72-4738-AC92-832C864C1961}" name="Tipo de Indicador" totalsRowLabel="Resultado" dataDxfId="4592" totalsRowDxfId="4591"/>
    <tableColumn id="2" xr3:uid="{B224A2CD-048E-497F-BA19-3A957F895F3F}" name="Código indicador" totalsRowLabel="RC014" dataDxfId="4590" totalsRowDxfId="4589"/>
    <tableColumn id="3" xr3:uid="{AD9C4EB4-D929-44AF-BE3D-41FBDF58BE17}" name="Indicador" dataDxfId="4588" totalsRowDxfId="4587" dataCellStyle="20% - Énfasis3">
      <calculatedColumnFormula>IFERROR(VLOOKUP(E377,TablaIndicadores[[Código]:[Unidad de medida]],2,0),"")</calculatedColumnFormula>
    </tableColumn>
    <tableColumn id="4" xr3:uid="{513E630A-42EA-41A3-967A-3D261EA40F5D}" name="Unidad de medida" dataDxfId="4586" totalsRowDxfId="4585" dataCellStyle="20% - Énfasis3">
      <calculatedColumnFormula>IFERROR(VLOOKUP(E377,TablaIndicadores[[Código]:[Unidad de medida]],3,0),"")</calculatedColumnFormula>
    </tableColumn>
    <tableColumn id="5" xr3:uid="{2727E9D2-CFB9-432D-9295-8A25A18193A9}" name="Cantidad" totalsRowFunction="custom" dataDxfId="4584" totalsRowDxfId="4583">
      <totalsRowFormula array="1">IF(AND(IF(C369="Incluir",TablaSTdA1.152546162636472737580838644129497[Unidad de medida]&gt;=0,TablaSTdA1.152546162636472737580838644129497[Unidad de medida]=""))=FALSE,"No rellene el indicador sin seleccionar que quiere incluir el subtipo de acción","")</totalsRowFormula>
    </tableColumn>
    <tableColumn id="7" xr3:uid="{A971C159-5CD1-4AB5-881F-960227706F7F}" name="Incluido" dataDxfId="4582" totalsRowDxfId="4581" dataCellStyle="20% - Énfasis3"/>
  </tableColumns>
  <tableStyleInfo name="TableStyleLight9" showFirstColumn="0" showLastColumn="0" showRowStripes="1" showColumnStripes="0"/>
</table>
</file>

<file path=xl/tables/table1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7" xr:uid="{AE6AB5C1-DA2A-4817-BB30-35F2B44A664D}" name="TablaSTdA1.15254616263647273758081848745130498" displayName="TablaSTdA1.15254616263647273758081848745130498" ref="D385:I387" headerRowDxfId="4580" dataDxfId="4578" headerRowBorderDxfId="4579" tableBorderDxfId="4577" totalsRowBorderDxfId="4576" dataCellStyle="20% - Énfasis3">
  <autoFilter ref="D385:I387" xr:uid="{9E27734E-9381-485D-AD0C-417FA7E38DD4}"/>
  <tableColumns count="6">
    <tableColumn id="1" xr3:uid="{2D7D2256-3166-49C1-85DD-38FFFE915DEE}" name="Tipo de Indicador" totalsRowLabel="Resultado" dataDxfId="4575" totalsRowDxfId="4574"/>
    <tableColumn id="2" xr3:uid="{D4554D22-DDBC-4282-86B1-779C83FB0C22}" name="Código indicador" totalsRowLabel="RC014" dataDxfId="4573" totalsRowDxfId="4572"/>
    <tableColumn id="3" xr3:uid="{FFB170FD-A622-451E-8527-68E1765D8F70}" name="Indicador" dataDxfId="4571" totalsRowDxfId="4570" dataCellStyle="20% - Énfasis3">
      <calculatedColumnFormula>IFERROR(VLOOKUP(E386,TablaIndicadores[[Código]:[Unidad de medida]],2,0),"")</calculatedColumnFormula>
    </tableColumn>
    <tableColumn id="4" xr3:uid="{3769B0B1-88A5-4E49-AB52-6CDBAA5330C4}" name="Unidad de medida" dataDxfId="4569" totalsRowDxfId="4568" dataCellStyle="20% - Énfasis3">
      <calculatedColumnFormula>IFERROR(VLOOKUP(E386,TablaIndicadores[[Código]:[Unidad de medida]],3,0),"")</calculatedColumnFormula>
    </tableColumn>
    <tableColumn id="5" xr3:uid="{AA4CD0F0-D1EE-485C-A3C9-658669E86761}" name="Cantidad" totalsRowFunction="custom" dataDxfId="4567" totalsRowDxfId="4566">
      <totalsRowFormula array="1">IF(AND(IF(C378="Incluir",TablaSTdA1.15254616263647273758081848745130498[Unidad de medida]&gt;=0,TablaSTdA1.15254616263647273758081848745130498[Unidad de medida]=""))=FALSE,"No rellene el indicador sin seleccionar que quiere incluir el subtipo de acción","")</totalsRowFormula>
    </tableColumn>
    <tableColumn id="7" xr3:uid="{CD3B96B8-17B8-4991-A391-7CDD6F8B7222}" name="Incluido" dataDxfId="4565" totalsRowDxfId="4564" dataCellStyle="20% - Énfasis3"/>
  </tableColumns>
  <tableStyleInfo name="TableStyleLight9" showFirstColumn="0" showLastColumn="0" showRowStripes="1" showColumnStripes="0"/>
</table>
</file>

<file path=xl/tables/table1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8" xr:uid="{EF321FAB-74C0-45FB-B884-3142A41D8BEC}" name="TablaSTdA1.1525461626364727375808182858846131499" displayName="TablaSTdA1.1525461626364727375808182858846131499" ref="D394:I396" headerRowDxfId="4563" dataDxfId="4561" headerRowBorderDxfId="4562" tableBorderDxfId="4560" totalsRowBorderDxfId="4559" dataCellStyle="20% - Énfasis3">
  <autoFilter ref="D394:I396" xr:uid="{EF914FFC-553E-4BD7-AD24-6B2EB27CD20A}"/>
  <tableColumns count="6">
    <tableColumn id="1" xr3:uid="{2C88B54D-348A-4FAB-9A2E-392035BA79A7}" name="Tipo de Indicador" totalsRowLabel="Resultado" dataDxfId="4558" totalsRowDxfId="4557"/>
    <tableColumn id="2" xr3:uid="{4682CD61-E702-428A-ABA3-376590C65C88}" name="Código indicador" totalsRowLabel="RC014" dataDxfId="4556" totalsRowDxfId="4555"/>
    <tableColumn id="3" xr3:uid="{9C7412DC-37AB-4514-B808-F1229BDDF152}" name="Indicador" dataDxfId="4554" totalsRowDxfId="4553" dataCellStyle="20% - Énfasis3">
      <calculatedColumnFormula>IFERROR(VLOOKUP(E395,TablaIndicadores[[Código]:[Unidad de medida]],2,0),"")</calculatedColumnFormula>
    </tableColumn>
    <tableColumn id="4" xr3:uid="{CBF10BE5-D755-45B7-8EF0-4C8AB3DC3555}" name="Unidad de medida" dataDxfId="4552" totalsRowDxfId="4551" dataCellStyle="20% - Énfasis3">
      <calculatedColumnFormula>IFERROR(VLOOKUP(E395,TablaIndicadores[[Código]:[Unidad de medida]],3,0),"")</calculatedColumnFormula>
    </tableColumn>
    <tableColumn id="5" xr3:uid="{178CA9A0-F8FC-4E31-BDB5-7AB00B350DA2}" name="Cantidad" totalsRowFunction="custom" dataDxfId="4550" totalsRowDxfId="4549">
      <totalsRowFormula array="1">IF(AND(IF(C387="Incluir",TablaSTdA1.1525461626364727375808182858846131499[Unidad de medida]&gt;=0,TablaSTdA1.1525461626364727375808182858846131499[Unidad de medida]=""))=FALSE,"No rellene el indicador sin seleccionar que quiere incluir el subtipo de acción","")</totalsRowFormula>
    </tableColumn>
    <tableColumn id="7" xr3:uid="{4E0F8AE9-12E6-427A-8E2C-6AB06ACC98D3}" name="Incluido" dataDxfId="4548" totalsRowDxfId="4547" dataCellStyle="20% - Énfasis3"/>
  </tableColumns>
  <tableStyleInfo name="TableStyleLight9" showFirstColumn="0" showLastColumn="0" showRowStripes="1" showColumnStripes="0"/>
</table>
</file>

<file path=xl/tables/table1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9" xr:uid="{FCE2FAF2-C4C4-4CCA-8459-EDF7AF6EA34D}" name="TablaSTdA1.152546162636472737580818285888947132500" displayName="TablaSTdA1.152546162636472737580818285888947132500" ref="D403:I405" headerRowDxfId="4546" dataDxfId="4544" headerRowBorderDxfId="4545" tableBorderDxfId="4543" totalsRowBorderDxfId="4542" dataCellStyle="20% - Énfasis3">
  <autoFilter ref="D403:I405" xr:uid="{BC062379-FBF9-418C-955F-CB85386705AC}"/>
  <tableColumns count="6">
    <tableColumn id="1" xr3:uid="{3B120634-C413-4578-85DF-A0B7538210ED}" name="Tipo de Indicador" totalsRowLabel="Resultado" dataDxfId="4541" totalsRowDxfId="4540"/>
    <tableColumn id="2" xr3:uid="{5C1788B7-306A-4CB8-BC12-CD2300884866}" name="Código indicador" totalsRowLabel="RC014" dataDxfId="4539" totalsRowDxfId="4538"/>
    <tableColumn id="3" xr3:uid="{1B5050FD-2328-4140-A630-9DC382E178F9}" name="Indicador" dataDxfId="4537" totalsRowDxfId="4536" dataCellStyle="20% - Énfasis3">
      <calculatedColumnFormula>IFERROR(VLOOKUP(E404,TablaIndicadores[[Código]:[Unidad de medida]],2,0),"")</calculatedColumnFormula>
    </tableColumn>
    <tableColumn id="4" xr3:uid="{20E85D6A-627B-4E36-9C6B-393B68A3E5E3}" name="Unidad de medida" dataDxfId="4535" totalsRowDxfId="4534" dataCellStyle="20% - Énfasis3">
      <calculatedColumnFormula>IFERROR(VLOOKUP(E404,TablaIndicadores[[Código]:[Unidad de medida]],3,0),"")</calculatedColumnFormula>
    </tableColumn>
    <tableColumn id="5" xr3:uid="{05FF3F67-4371-4F98-B7AB-FF6F051AEF8C}" name="Cantidad" totalsRowFunction="custom" dataDxfId="4533" totalsRowDxfId="4532">
      <totalsRowFormula array="1">IF(AND(IF(C396="Incluir",TablaSTdA1.152546162636472737580818285888947132500[Unidad de medida]&gt;=0,TablaSTdA1.152546162636472737580818285888947132500[Unidad de medida]=""))=FALSE,"No rellene el indicador sin seleccionar que quiere incluir el subtipo de acción","")</totalsRowFormula>
    </tableColumn>
    <tableColumn id="7" xr3:uid="{0293B18A-7636-42A3-BBC1-2F25BA76628C}" name="Incluido" dataDxfId="4531" totalsRowDxfId="4530" dataCellStyle="20% - Énfasis3"/>
  </tableColumns>
  <tableStyleInfo name="TableStyleLight9"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50DA097B-580D-4E4C-8A11-28AB9E7D9799}" name="TablaSTdA1.14853555657585917" displayName="TablaSTdA1.14853555657585917" ref="D124:I126" headerRowDxfId="7082" dataDxfId="7080" headerRowBorderDxfId="7081" tableBorderDxfId="7079" totalsRowBorderDxfId="7078">
  <autoFilter ref="D124:I126" xr:uid="{554BE6C9-C1EE-49BC-B5D3-B7CF164F53F0}"/>
  <tableColumns count="6">
    <tableColumn id="1" xr3:uid="{F33F892D-2802-4459-BBB7-8B0CF02E1BCA}" name="Tipo de Indicador" totalsRowLabel="Resultado" dataDxfId="7077" totalsRowDxfId="7076"/>
    <tableColumn id="2" xr3:uid="{1CBD564F-7618-4B0F-99C4-920CAF431570}" name="Código indicador" totalsRowLabel="RC014" dataDxfId="7075" totalsRowDxfId="7074"/>
    <tableColumn id="3" xr3:uid="{611BC7F6-DC77-4A12-997D-CC2F7A102E2A}" name="Indicador" dataDxfId="7073" totalsRowDxfId="7072" dataCellStyle="20% - Énfasis3">
      <calculatedColumnFormula>IFERROR(VLOOKUP(E125,TablaIndicadores[[Código]:[Unidad de medida]],2,0),"")</calculatedColumnFormula>
    </tableColumn>
    <tableColumn id="4" xr3:uid="{0C80A996-C56C-4A3F-BF48-4F8D3278F960}" name="Unidad de medida" dataDxfId="7071" totalsRowDxfId="7070">
      <calculatedColumnFormula>IFERROR(VLOOKUP(E125,TablaIndicadores[[Código]:[Unidad de medida]],3,0),"")</calculatedColumnFormula>
    </tableColumn>
    <tableColumn id="5" xr3:uid="{EAEF38DB-DF03-44F0-978F-FD4F2EE51069}" name="Cantidad" totalsRowFunction="custom" dataDxfId="7069" totalsRowDxfId="7068">
      <totalsRowFormula array="1">IF(AND(IF(C117="Incluir",TablaSTdA1.14853555657585917[Unidad de medida]&gt;=0,TablaSTdA1.14853555657585917[Unidad de medida]=""))=FALSE,"No rellene el indicador sin seleccionar que quiere incluir el subtipo de acción","")</totalsRowFormula>
    </tableColumn>
    <tableColumn id="7" xr3:uid="{1C723526-1911-49CD-AC5D-60E522F8A824}" name="Incluido" dataDxfId="7067" totalsRowDxfId="7066" dataCellStyle="20% - Énfasis3"/>
  </tableColumns>
  <tableStyleInfo name="TableStyleLight9" showFirstColumn="0" showLastColumn="0" showRowStripes="1" showColumnStripes="0"/>
</table>
</file>

<file path=xl/tables/table1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0" xr:uid="{92E109DF-1EBE-499F-A5FF-51EA1D30162E}" name="TablaSTdA1.1489460501" displayName="TablaSTdA1.1489460501" ref="D17:I19" headerRowDxfId="4529" headerRowBorderDxfId="4528" tableBorderDxfId="4527" totalsRowBorderDxfId="4526">
  <autoFilter ref="D17:I19" xr:uid="{B80A10F8-3515-48D8-845B-9A7A9BA736D1}"/>
  <tableColumns count="6">
    <tableColumn id="1" xr3:uid="{600EC225-988A-477B-AD17-35617A4BA1B3}" name="Tipo de Indicador" totalsRowLabel="Resultado" dataDxfId="4525" totalsRowDxfId="4524"/>
    <tableColumn id="2" xr3:uid="{DC8EE265-CC9B-4623-8B32-38EE4F006AF2}" name="Código indicador" totalsRowLabel="RC014" dataDxfId="4523" totalsRowDxfId="4522"/>
    <tableColumn id="3" xr3:uid="{C67402B1-4AB6-43E0-9398-C99A34769992}" name="Indicador" dataDxfId="4521" dataCellStyle="20% - Énfasis3">
      <calculatedColumnFormula>IFERROR(VLOOKUP(E18,TablaIndicadores[[Código]:[Unidad de medida]],2,0),"")</calculatedColumnFormula>
    </tableColumn>
    <tableColumn id="4" xr3:uid="{85AD6D70-1212-4765-8BA3-B6B6D13BAF65}" name="Unidad de medida" dataDxfId="4520" totalsRowDxfId="4519" dataCellStyle="20% - Énfasis3">
      <calculatedColumnFormula>IFERROR(VLOOKUP(E18,TablaIndicadores[[Código]:[Unidad de medida]],3,0),"")</calculatedColumnFormula>
    </tableColumn>
    <tableColumn id="5" xr3:uid="{FCF241FD-F3FE-450F-847F-B9A78872E81E}" name="Cantidad" totalsRowFunction="custom" dataDxfId="4518" totalsRowDxfId="4517">
      <totalsRowFormula array="1">IF(AND(IF(C10="Incluir",TablaSTdA1.1489460501[Unidad de medida]&gt;=0,TablaSTdA1.1489460501[Unidad de medida]=""))=FALSE,"No rellene el indicador sin seleccionar que quiere incluir el subtipo de acción","")</totalsRowFormula>
    </tableColumn>
    <tableColumn id="7" xr3:uid="{A5386ADB-2651-4FB6-B2D1-D73967D0A6E7}" name="Incluido" dataDxfId="4516" dataCellStyle="20% - Énfasis3"/>
  </tableColumns>
  <tableStyleInfo name="TableStyleLight9" showFirstColumn="0" showLastColumn="0" showRowStripes="1" showColumnStripes="0"/>
</table>
</file>

<file path=xl/tables/table1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1" xr:uid="{A9DF3FE0-73A3-46A7-8D64-AA08AF4A5FB6}" name="TablaSTdA1.148593461502" displayName="TablaSTdA1.148593461502" ref="D26:I28" dataDxfId="4514" headerRowBorderDxfId="4515" tableBorderDxfId="4513" totalsRowBorderDxfId="4512" dataCellStyle="20% - Énfasis3" totalsRowCellStyle="20% - Énfasis3">
  <autoFilter ref="D26:I28" xr:uid="{9AC2EDAC-35BA-4E89-BB69-8CCC777A48A1}"/>
  <tableColumns count="6">
    <tableColumn id="1" xr3:uid="{FE88F857-AEA8-4FA1-92AD-EF4DDD19116C}" name="Tipo de Indicador" totalsRowLabel="Resultado" dataDxfId="4511" totalsRowDxfId="4510" dataCellStyle="20% - Énfasis3"/>
    <tableColumn id="2" xr3:uid="{1861F5AF-4164-43A2-A0FC-7394667F6E5B}" name="Código indicador" totalsRowLabel="RC014" dataDxfId="4509" totalsRowDxfId="4508" dataCellStyle="20% - Énfasis3"/>
    <tableColumn id="3" xr3:uid="{4C002894-B6DF-4537-AE98-1F30726EAE1B}" name="Indicador" dataDxfId="4507" dataCellStyle="20% - Énfasis3">
      <calculatedColumnFormula>IFERROR(VLOOKUP(E27,TablaIndicadores[[Código]:[Unidad de medida]],2,0),"")</calculatedColumnFormula>
    </tableColumn>
    <tableColumn id="4" xr3:uid="{BFAB46C1-10A1-43AA-8AF9-17182877FD12}" name="Unidad de medida" dataDxfId="4506" dataCellStyle="20% - Énfasis3">
      <calculatedColumnFormula>IFERROR(VLOOKUP(E27,TablaIndicadores[[Código]:[Unidad de medida]],3,0),"")</calculatedColumnFormula>
    </tableColumn>
    <tableColumn id="5" xr3:uid="{5119D038-D1F7-42F8-9962-289370989940}" name="Cantidad" totalsRowFunction="custom" dataDxfId="4505" totalsRowDxfId="4504" dataCellStyle="20% - Énfasis3">
      <totalsRowFormula array="1">IF(AND(IF(C19="Incluir",TablaSTdA1.148593461502[Unidad de medida]&gt;=0,TablaSTdA1.148593461502[Unidad de medida]=""))=FALSE,"No rellene el indicador sin seleccionar que quiere incluir el subtipo de acción","")</totalsRowFormula>
    </tableColumn>
    <tableColumn id="7" xr3:uid="{180BC755-683E-4465-8732-BFD4087B9D02}" name="Incluido" dataDxfId="4503" dataCellStyle="20% - Énfasis3"/>
  </tableColumns>
  <tableStyleInfo name="TableStyleLight9" showFirstColumn="0" showLastColumn="0" showRowStripes="1" showColumnStripes="0"/>
</table>
</file>

<file path=xl/tables/table1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2" xr:uid="{D7A1AFA1-6E43-423A-BD5C-A32DDCF2774F}" name="TablaSTdA1.14850694462503" displayName="TablaSTdA1.14850694462503" ref="D37:I39" headerRowDxfId="4502" dataDxfId="4500" headerRowBorderDxfId="4501" tableBorderDxfId="4499" totalsRowBorderDxfId="4498" headerRowCellStyle="20% - Énfasis3" dataCellStyle="20% - Énfasis3">
  <autoFilter ref="D37:I39" xr:uid="{D620C009-EFCF-4E5F-86D1-AB65F9F6F23A}"/>
  <tableColumns count="6">
    <tableColumn id="1" xr3:uid="{276D9786-BC2D-42CE-B844-D9A1CE51D0A5}" name="Tipo de Indicador" totalsRowLabel="Resultado" dataDxfId="4497" totalsRowDxfId="4496"/>
    <tableColumn id="2" xr3:uid="{08A3A7FD-8574-4E24-A6F1-59F2E67307BF}" name="Código indicador" totalsRowLabel="RC014" dataDxfId="4495" totalsRowDxfId="4494"/>
    <tableColumn id="3" xr3:uid="{80C42FCA-59A5-4F7F-B429-B7D5E721B817}" name="Indicador" dataDxfId="4493" dataCellStyle="20% - Énfasis3">
      <calculatedColumnFormula>IFERROR(VLOOKUP(E38,TablaIndicadores[[Código]:[Unidad de medida]],2,0),"")</calculatedColumnFormula>
    </tableColumn>
    <tableColumn id="4" xr3:uid="{8A210949-41AD-49D4-BE58-3E541EB8CAE8}" name="Unidad de medida" dataDxfId="4492" dataCellStyle="20% - Énfasis3">
      <calculatedColumnFormula>IFERROR(VLOOKUP(E38,TablaIndicadores[[Código]:[Unidad de medida]],3,0),"")</calculatedColumnFormula>
    </tableColumn>
    <tableColumn id="5" xr3:uid="{917C58F6-8E38-44D6-BC41-35449C8B765F}" name="Cantidad" totalsRowFunction="custom" dataDxfId="4491">
      <totalsRowFormula array="1">IF(AND(IF(C28="Incluir",TablaSTdA1.14850694462503[Unidad de medida]&gt;=0,TablaSTdA1.14850694462503[Unidad de medida]=""))=FALSE,"No rellene el indicador sin seleccionar que quiere incluir el subtipo de acción","")</totalsRowFormula>
    </tableColumn>
    <tableColumn id="7" xr3:uid="{A0A8C0C8-0447-46B7-9C6E-F0A4CDCC34FB}" name="Incluido" dataDxfId="4490" dataCellStyle="20% - Énfasis3"/>
  </tableColumns>
  <tableStyleInfo name="TableStyleLight9" showFirstColumn="0" showLastColumn="0" showRowStripes="1" showColumnStripes="0"/>
</table>
</file>

<file path=xl/tables/table1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3" xr:uid="{8DA18176-E6B3-4516-B4C3-F8ECDEA6979C}" name="TablaSTdA1.1485051895463504" displayName="TablaSTdA1.1485051895463504" ref="D46:I48" headerRowDxfId="4489" dataDxfId="4487" headerRowBorderDxfId="4488" tableBorderDxfId="4486" totalsRowBorderDxfId="4485" headerRowCellStyle="20% - Énfasis3" dataCellStyle="20% - Énfasis3">
  <autoFilter ref="D46:I48" xr:uid="{CD7D4C66-593F-4407-BBA4-6C6B24365FE3}"/>
  <tableColumns count="6">
    <tableColumn id="1" xr3:uid="{85410A0B-3185-4D3D-9BA3-95315C2E8128}" name="Tipo de Indicador" totalsRowLabel="Resultado" dataDxfId="4484" totalsRowDxfId="4483"/>
    <tableColumn id="2" xr3:uid="{7EE323D1-5A06-455B-91F5-75AE71A984A7}" name="Código indicador" totalsRowLabel="RC014" dataDxfId="4482" totalsRowDxfId="4481"/>
    <tableColumn id="3" xr3:uid="{DA29FBFF-527C-4078-87C6-427F951FA807}" name="Indicador" dataDxfId="4480" totalsRowDxfId="4479" dataCellStyle="20% - Énfasis3">
      <calculatedColumnFormula>IFERROR(VLOOKUP(E47,TablaIndicadores[[Código]:[Unidad de medida]],2,0),"")</calculatedColumnFormula>
    </tableColumn>
    <tableColumn id="4" xr3:uid="{11BA5A08-228D-4B9A-A8D3-CD7E785C7EDB}" name="Unidad de medida" dataDxfId="4478" totalsRowDxfId="4477" dataCellStyle="20% - Énfasis3">
      <calculatedColumnFormula>IFERROR(VLOOKUP(E47,TablaIndicadores[[Código]:[Unidad de medida]],3,0),"")</calculatedColumnFormula>
    </tableColumn>
    <tableColumn id="5" xr3:uid="{890E8233-B72B-4640-B17D-BC23B20897D8}" name="Cantidad" totalsRowFunction="custom" dataDxfId="4476" totalsRowDxfId="4475">
      <totalsRowFormula array="1">IF(AND(IF(C37="Incluir",TablaSTdA1.1485051895463504[Unidad de medida]&gt;=0,TablaSTdA1.1485051895463504[Unidad de medida]=""))=FALSE,"No rellene el indicador sin seleccionar que quiere incluir el subtipo de acción","")</totalsRowFormula>
    </tableColumn>
    <tableColumn id="7" xr3:uid="{31D4F782-56F3-42B2-BFB7-930DC4C5A534}" name="Incluido" dataDxfId="4474" totalsRowDxfId="4473" dataCellStyle="20% - Énfasis3"/>
  </tableColumns>
  <tableStyleInfo name="TableStyleLight9" showFirstColumn="0" showLastColumn="0" showRowStripes="1" showColumnStripes="0"/>
</table>
</file>

<file path=xl/tables/table1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4" xr:uid="{3CEAA5D2-6F33-41AE-9E17-2A3705003109}" name="TablaSTdA1.1521096464505" displayName="TablaSTdA1.1521096464505" ref="D59:I61" headerRowDxfId="4472" headerRowBorderDxfId="4471" tableBorderDxfId="4470" totalsRowBorderDxfId="4469">
  <autoFilter ref="D59:I61" xr:uid="{EE5B3FD1-721B-49E7-AA08-E2E7737E61E9}"/>
  <tableColumns count="6">
    <tableColumn id="1" xr3:uid="{34AF1DFB-1239-42D4-8C3F-292212069CAD}" name="Tipo de Indicador" totalsRowLabel="Resultado" dataDxfId="4468" totalsRowDxfId="4467"/>
    <tableColumn id="2" xr3:uid="{DB61C5AB-0786-4224-99DB-1CDCC12E8658}" name="Código indicador" totalsRowLabel="RC014" dataDxfId="4466" totalsRowDxfId="4465"/>
    <tableColumn id="3" xr3:uid="{B27413A3-FE0F-4F9C-9A62-6E9B72A01620}" name="Indicador" dataDxfId="4464" totalsRowDxfId="4463" dataCellStyle="20% - Énfasis3">
      <calculatedColumnFormula>IFERROR(VLOOKUP(E60,TablaIndicadores[[Código]:[Unidad de medida]],2,0),"")</calculatedColumnFormula>
    </tableColumn>
    <tableColumn id="4" xr3:uid="{E1D28AE7-6875-43C3-8757-CAB4845CABA0}" name="Unidad de medida" dataDxfId="4462" totalsRowDxfId="4461" dataCellStyle="20% - Énfasis3">
      <calculatedColumnFormula>IFERROR(VLOOKUP(E60,TablaIndicadores[[Código]:[Unidad de medida]],3,0),"")</calculatedColumnFormula>
    </tableColumn>
    <tableColumn id="5" xr3:uid="{6A3525DA-AB31-436F-9E6C-438A3EF85B60}" name="Cantidad" totalsRowFunction="custom" dataDxfId="4460" totalsRowDxfId="4459">
      <totalsRowFormula array="1">IF(AND(IF(C52="Incluir",TablaSTdA1.1521096464505[Unidad de medida]&gt;=0,TablaSTdA1.1521096464505[Unidad de medida]=""))=FALSE,"No rellene el indicador sin seleccionar que quiere incluir el subtipo de acción","")</totalsRowFormula>
    </tableColumn>
    <tableColumn id="7" xr3:uid="{4BFDA20E-08E8-46AE-80D5-06EB577E81B7}" name="Incluido" dataDxfId="4458" totalsRowDxfId="4457" dataCellStyle="20% - Énfasis3"/>
  </tableColumns>
  <tableStyleInfo name="TableStyleLight9" showFirstColumn="0" showLastColumn="0" showRowStripes="1" showColumnStripes="0"/>
</table>
</file>

<file path=xl/tables/table1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5" xr:uid="{75E301B1-D961-4AC3-BF2F-D5DAD030A542}" name="TablaSTdA1.148531197465506" displayName="TablaSTdA1.148531197465506" ref="D68:I70" headerRowDxfId="4456" headerRowBorderDxfId="4455" tableBorderDxfId="4454" totalsRowBorderDxfId="4453">
  <autoFilter ref="D68:I70" xr:uid="{42E9B6F1-DF53-4168-8B21-F601DDFBCA60}"/>
  <tableColumns count="6">
    <tableColumn id="1" xr3:uid="{3B422CE3-AF34-46F4-B297-30B40C2961CA}" name="Tipo de Indicador" totalsRowLabel="Resultado" dataDxfId="4452" totalsRowDxfId="4451"/>
    <tableColumn id="2" xr3:uid="{177484E3-1E31-4D2F-950E-B2B5AFE150A6}" name="Código indicador" totalsRowLabel="RC014" dataDxfId="4450" totalsRowDxfId="4449"/>
    <tableColumn id="3" xr3:uid="{A4A1C354-3393-4D0A-9540-5400DFFBEFEF}" name="Indicador" dataDxfId="4448" totalsRowDxfId="4447" dataCellStyle="20% - Énfasis3">
      <calculatedColumnFormula>IFERROR(VLOOKUP(E69,TablaIndicadores[[Código]:[Unidad de medida]],2,0),"")</calculatedColumnFormula>
    </tableColumn>
    <tableColumn id="4" xr3:uid="{DC969852-F7D5-4108-A04A-7FC5C6290FA2}" name="Unidad de medida" dataDxfId="4446" totalsRowDxfId="4445" dataCellStyle="20% - Énfasis3">
      <calculatedColumnFormula>IFERROR(VLOOKUP(E69,TablaIndicadores[[Código]:[Unidad de medida]],3,0),"")</calculatedColumnFormula>
    </tableColumn>
    <tableColumn id="5" xr3:uid="{CC2BF425-1729-4F62-941D-A091E408C323}" name="Cantidad" totalsRowFunction="custom" dataDxfId="4444" totalsRowDxfId="4443">
      <totalsRowFormula array="1">IF(AND(IF(C61="Incluir",TablaSTdA1.148531197465506[Unidad de medida]&gt;=0,TablaSTdA1.148531197465506[Unidad de medida]=""))=FALSE,"No rellene el indicador sin seleccionar que quiere incluir el subtipo de acción","")</totalsRowFormula>
    </tableColumn>
    <tableColumn id="7" xr3:uid="{908A6EB9-5158-4005-982C-2917843A94C5}" name="Incluido" dataDxfId="4442" totalsRowDxfId="4441" dataCellStyle="20% - Énfasis3"/>
  </tableColumns>
  <tableStyleInfo name="TableStyleLight9" showFirstColumn="0" showLastColumn="0" showRowStripes="1" showColumnStripes="0"/>
</table>
</file>

<file path=xl/tables/table1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6" xr:uid="{9B380CA3-87D8-4A26-938F-313DFF113279}" name="TablaSTdA1.152541298466507" displayName="TablaSTdA1.152541298466507" ref="D79:I81" headerRowDxfId="4440" headerRowBorderDxfId="4439" tableBorderDxfId="4438" totalsRowBorderDxfId="4437">
  <autoFilter ref="D79:I81" xr:uid="{841A434A-E4A4-4475-B699-6C7E979BCFAB}"/>
  <tableColumns count="6">
    <tableColumn id="1" xr3:uid="{68B15644-DCD8-41A4-A4D9-ACFE405656D8}" name="Tipo de Indicador" totalsRowLabel="Resultado" dataDxfId="4436" totalsRowDxfId="4435" dataCellStyle="20% - Énfasis3"/>
    <tableColumn id="2" xr3:uid="{14986651-115F-477F-95B0-770F85FDA773}" name="Código indicador" totalsRowLabel="RC014" dataDxfId="4434" totalsRowDxfId="4433"/>
    <tableColumn id="3" xr3:uid="{709D0A5D-34E3-4A67-9994-690D8A0F8D21}" name="Indicador" dataDxfId="4432" totalsRowDxfId="4431" dataCellStyle="20% - Énfasis3">
      <calculatedColumnFormula>IFERROR(VLOOKUP(E80,TablaIndicadores[[Código]:[Unidad de medida]],2,0),"")</calculatedColumnFormula>
    </tableColumn>
    <tableColumn id="4" xr3:uid="{7336846A-C244-42EC-A454-A96A2EDDED3E}" name="Unidad de medida" dataDxfId="4430" totalsRowDxfId="4429" dataCellStyle="20% - Énfasis3">
      <calculatedColumnFormula>IFERROR(VLOOKUP(E80,TablaIndicadores[[Código]:[Unidad de medida]],3,0),"")</calculatedColumnFormula>
    </tableColumn>
    <tableColumn id="5" xr3:uid="{DCF9C8D9-DE12-41ED-87CB-04D63A74923D}" name="Cantidad" totalsRowFunction="custom" dataDxfId="4428" totalsRowDxfId="4427">
      <totalsRowFormula array="1">IF(AND(IF(C72="Incluir",TablaSTdA1.152541298466507[Unidad de medida]&gt;=0,TablaSTdA1.152541298466507[Unidad de medida]=""))=FALSE,"No rellene el indicador sin seleccionar que quiere incluir el subtipo de acción","")</totalsRowFormula>
    </tableColumn>
    <tableColumn id="7" xr3:uid="{5DB104D7-C0DC-479E-8DDB-444C27EE9C17}" name="Incluido" dataDxfId="4426" totalsRowDxfId="4425" dataCellStyle="20% - Énfasis3"/>
  </tableColumns>
  <tableStyleInfo name="TableStyleLight9" showFirstColumn="0" showLastColumn="0" showRowStripes="1" showColumnStripes="0"/>
</table>
</file>

<file path=xl/tables/table1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7" xr:uid="{391753CC-1A27-4673-9822-2CDB6D36F79E}" name="TablaSTdA1.14853551399467508" displayName="TablaSTdA1.14853551399467508" ref="D88:I90" headerRowDxfId="4424" dataDxfId="4422" headerRowBorderDxfId="4423" tableBorderDxfId="4421" totalsRowBorderDxfId="4420" dataCellStyle="20% - Énfasis3">
  <autoFilter ref="D88:I90" xr:uid="{87A593CD-D0F2-482E-856A-FEEA60DFE682}"/>
  <tableColumns count="6">
    <tableColumn id="1" xr3:uid="{9CEBCF34-1E40-45D6-B2C9-7A9FA2CCC985}" name="Tipo de Indicador" totalsRowLabel="Resultado" dataDxfId="4419" totalsRowDxfId="4418"/>
    <tableColumn id="2" xr3:uid="{8FBECE30-0B24-4A2A-8EA6-95E6BC8483B5}" name="Código indicador" totalsRowLabel="RC014" dataDxfId="4417" totalsRowDxfId="4416"/>
    <tableColumn id="3" xr3:uid="{9E325971-221E-44B8-97BA-BA23AC9B309B}" name="Indicador" dataDxfId="4415" totalsRowDxfId="4414" dataCellStyle="20% - Énfasis3">
      <calculatedColumnFormula>IFERROR(VLOOKUP(E89,TablaIndicadores[[Código]:[Unidad de medida]],2,0),"")</calculatedColumnFormula>
    </tableColumn>
    <tableColumn id="4" xr3:uid="{80B393F2-CBA1-47C0-B312-2ABC80CCCE6D}" name="Unidad de medida" dataDxfId="4413" totalsRowDxfId="4412" dataCellStyle="20% - Énfasis3">
      <calculatedColumnFormula>IFERROR(VLOOKUP(E89,TablaIndicadores[[Código]:[Unidad de medida]],3,0),"")</calculatedColumnFormula>
    </tableColumn>
    <tableColumn id="5" xr3:uid="{D325DC07-3C94-414A-A90D-146B37FE8EFB}" name="Cantidad" totalsRowFunction="custom" dataDxfId="4411" totalsRowDxfId="4410">
      <totalsRowFormula array="1">IF(AND(IF(C81="Incluir",TablaSTdA1.14853551399467508[Unidad de medida]&gt;=0,TablaSTdA1.14853551399467508[Unidad de medida]=""))=FALSE,"No rellene el indicador sin seleccionar que quiere incluir el subtipo de acción","")</totalsRowFormula>
    </tableColumn>
    <tableColumn id="7" xr3:uid="{3235F100-F8A8-4E6F-85CD-43FB1C770979}" name="Incluido" dataDxfId="4409" totalsRowDxfId="4408" dataCellStyle="20% - Énfasis3"/>
  </tableColumns>
  <tableStyleInfo name="TableStyleLight9" showFirstColumn="0" showLastColumn="0" showRowStripes="1" showColumnStripes="0"/>
</table>
</file>

<file path=xl/tables/table1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8" xr:uid="{939300E0-C076-47B7-BFEF-97C15D9ECDF1}" name="TablaSTdA1.14853555614100468509" displayName="TablaSTdA1.14853555614100468509" ref="D97:I99" headerRowDxfId="4407" dataDxfId="4405" headerRowBorderDxfId="4406" tableBorderDxfId="4404" totalsRowBorderDxfId="4403" dataCellStyle="20% - Énfasis3">
  <autoFilter ref="D97:I99" xr:uid="{DEA36D4B-04A8-43A7-9106-6A8935E26BEB}"/>
  <tableColumns count="6">
    <tableColumn id="1" xr3:uid="{0AD849A7-5E4E-4DE4-919D-4C9B2ECA997E}" name="Tipo de Indicador" totalsRowLabel="Resultado" dataDxfId="4402" totalsRowDxfId="4401"/>
    <tableColumn id="2" xr3:uid="{4685FA31-C579-4C8F-A11F-DEF30D1A0481}" name="Código indicador" totalsRowLabel="RC014" dataDxfId="4400" totalsRowDxfId="4399"/>
    <tableColumn id="3" xr3:uid="{98DDFABA-0D41-4645-A994-81A43D8C77DF}" name="Indicador" dataDxfId="4398" totalsRowDxfId="4397" dataCellStyle="20% - Énfasis3">
      <calculatedColumnFormula>IFERROR(VLOOKUP(E98,TablaIndicadores[[Código]:[Unidad de medida]],2,0),"")</calculatedColumnFormula>
    </tableColumn>
    <tableColumn id="4" xr3:uid="{FCB51748-532F-4D73-A5F1-44CBC5A4EA7B}" name="Unidad de medida" dataDxfId="4396" totalsRowDxfId="4395" dataCellStyle="20% - Énfasis3">
      <calculatedColumnFormula>IFERROR(VLOOKUP(E98,TablaIndicadores[[Código]:[Unidad de medida]],3,0),"")</calculatedColumnFormula>
    </tableColumn>
    <tableColumn id="5" xr3:uid="{F724C00A-F807-4D6F-9687-0E54FFFD7840}" name="Cantidad" totalsRowFunction="custom" dataDxfId="4394" totalsRowDxfId="4393">
      <totalsRowFormula array="1">IF(AND(IF(C90="Incluir",TablaSTdA1.14853555614100468509[Unidad de medida]&gt;=0,TablaSTdA1.14853555614100468509[Unidad de medida]=""))=FALSE,"No rellene el indicador sin seleccionar que quiere incluir el subtipo de acción","")</totalsRowFormula>
    </tableColumn>
    <tableColumn id="7" xr3:uid="{5EB7F71C-5CC2-4E30-94CE-76230389A118}" name="Incluido" dataDxfId="4392" totalsRowDxfId="4391" dataCellStyle="20% - Énfasis3"/>
  </tableColumns>
  <tableStyleInfo name="TableStyleLight9" showFirstColumn="0" showLastColumn="0" showRowStripes="1" showColumnStripes="0"/>
</table>
</file>

<file path=xl/tables/table1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9" xr:uid="{3F731A9D-E2D5-4474-A5CA-869836C5917C}" name="TablaSTdA1.1485355565715101469510" displayName="TablaSTdA1.1485355565715101469510" ref="D106:I108" headerRowDxfId="4390" dataDxfId="4388" headerRowBorderDxfId="4389" tableBorderDxfId="4387" totalsRowBorderDxfId="4386" dataCellStyle="20% - Énfasis3">
  <autoFilter ref="D106:I108" xr:uid="{6581E392-A142-4728-9795-A807192909F7}"/>
  <tableColumns count="6">
    <tableColumn id="1" xr3:uid="{EBFBC689-E06A-4C9C-9356-13C6566DA58C}" name="Tipo de Indicador" totalsRowLabel="Resultado" dataDxfId="4385" totalsRowDxfId="4384"/>
    <tableColumn id="2" xr3:uid="{8E6E9140-07BD-48E8-9BF6-248F8ABD1275}" name="Código indicador" totalsRowLabel="RC014" dataDxfId="4383" totalsRowDxfId="4382"/>
    <tableColumn id="3" xr3:uid="{682FD3B7-03FC-42E4-885E-3B5DF7804119}" name="Indicador" dataDxfId="4381" totalsRowDxfId="4380" dataCellStyle="20% - Énfasis3">
      <calculatedColumnFormula>IFERROR(VLOOKUP(E107,TablaIndicadores[[Código]:[Unidad de medida]],2,0),"")</calculatedColumnFormula>
    </tableColumn>
    <tableColumn id="4" xr3:uid="{D9B29E6D-6114-4D33-82BF-F2925999F571}" name="Unidad de medida" dataDxfId="4379" totalsRowDxfId="4378" dataCellStyle="20% - Énfasis3">
      <calculatedColumnFormula>IFERROR(VLOOKUP(E107,TablaIndicadores[[Código]:[Unidad de medida]],3,0),"")</calculatedColumnFormula>
    </tableColumn>
    <tableColumn id="5" xr3:uid="{4F2FA458-B179-43B4-B2C3-7D55B6CFAF65}" name="Cantidad" totalsRowFunction="custom" dataDxfId="4377" totalsRowDxfId="4376">
      <totalsRowFormula array="1">IF(AND(IF(C99="Incluir",TablaSTdA1.1485355565715101469510[Unidad de medida]&gt;=0,TablaSTdA1.1485355565715101469510[Unidad de medida]=""))=FALSE,"No rellene el indicador sin seleccionar que quiere incluir el subtipo de acción","")</totalsRowFormula>
    </tableColumn>
    <tableColumn id="7" xr3:uid="{E96E89EA-72D5-4C1D-9125-E98942B530D5}" name="Incluido" dataDxfId="4375" totalsRowDxfId="4374" dataCellStyle="20% - Énfasis3"/>
  </tableColumns>
  <tableStyleInfo name="TableStyleLight9"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259E3056-0DCD-4C28-B462-B7439A1438A7}" name="TablaSTdA1.1485355565758596018" displayName="TablaSTdA1.1485355565758596018" ref="D133:I135" headerRowDxfId="7065" dataDxfId="7063" headerRowBorderDxfId="7064" tableBorderDxfId="7062" totalsRowBorderDxfId="7061">
  <autoFilter ref="D133:I135" xr:uid="{9E2266F5-8C03-44DD-9193-189E2DA89D55}"/>
  <tableColumns count="6">
    <tableColumn id="1" xr3:uid="{5519C747-3ACB-4258-8044-B5F507620DC0}" name="Tipo de Indicador" totalsRowLabel="Resultado" dataDxfId="7060" totalsRowDxfId="7059"/>
    <tableColumn id="2" xr3:uid="{2EAC305D-10C2-4093-8CA5-5B84E6A01EF3}" name="Código indicador" totalsRowLabel="RC014" dataDxfId="7058" totalsRowDxfId="7057"/>
    <tableColumn id="3" xr3:uid="{18C56CB4-28D3-4C10-B8B2-44C7D7BDF829}" name="Indicador" dataDxfId="7056" totalsRowDxfId="7055" dataCellStyle="20% - Énfasis3">
      <calculatedColumnFormula>IFERROR(VLOOKUP(E134,TablaIndicadores[[Código]:[Unidad de medida]],2,0),"")</calculatedColumnFormula>
    </tableColumn>
    <tableColumn id="4" xr3:uid="{4FE0FA5C-0B51-40D0-A56A-7E8EA57E3BEB}" name="Unidad de medida" dataDxfId="7054" totalsRowDxfId="7053">
      <calculatedColumnFormula>IFERROR(VLOOKUP(E134,TablaIndicadores[[Código]:[Unidad de medida]],3,0),"")</calculatedColumnFormula>
    </tableColumn>
    <tableColumn id="5" xr3:uid="{FBFC844F-3F2B-4305-9BE6-CA61C145C7D9}" name="Cantidad" totalsRowFunction="custom" dataDxfId="7052" totalsRowDxfId="7051">
      <totalsRowFormula array="1">IF(AND(IF(C126="Incluir",TablaSTdA1.1485355565758596018[Unidad de medida]&gt;=0,TablaSTdA1.1485355565758596018[Unidad de medida]=""))=FALSE,"No rellene el indicador sin seleccionar que quiere incluir el subtipo de acción","")</totalsRowFormula>
    </tableColumn>
    <tableColumn id="7" xr3:uid="{9BB3E1C1-0691-4430-9E4F-CA75E2DF00CC}" name="Incluido" dataDxfId="7050" totalsRowDxfId="7049" dataCellStyle="20% - Énfasis3"/>
  </tableColumns>
  <tableStyleInfo name="TableStyleLight9" showFirstColumn="0" showLastColumn="0" showRowStripes="1" showColumnStripes="0"/>
</table>
</file>

<file path=xl/tables/table1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0" xr:uid="{A0B7D35B-70C4-4EDD-9A89-70A5636DDCB3}" name="TablaSTdA1.148535556575816102470511" displayName="TablaSTdA1.148535556575816102470511" ref="D115:I117" headerRowDxfId="4373" dataDxfId="4371" headerRowBorderDxfId="4372" tableBorderDxfId="4370" totalsRowBorderDxfId="4369" dataCellStyle="20% - Énfasis3">
  <autoFilter ref="D115:I117" xr:uid="{93ECB9AF-BC8A-4D88-A632-C52C718F2C71}"/>
  <tableColumns count="6">
    <tableColumn id="1" xr3:uid="{8C4CE094-44AC-4D81-AC87-953F3A455BB2}" name="Tipo de Indicador" totalsRowLabel="Resultado" dataDxfId="4368" totalsRowDxfId="4367"/>
    <tableColumn id="2" xr3:uid="{2EFAF1F9-238F-4DF2-8C54-7B2301E83F37}" name="Código indicador" totalsRowLabel="RC014" dataDxfId="4366" totalsRowDxfId="4365"/>
    <tableColumn id="3" xr3:uid="{FF2BCB8C-8F62-4899-B977-686F34AD54A0}" name="Indicador" dataDxfId="4364" totalsRowDxfId="4363" dataCellStyle="20% - Énfasis3">
      <calculatedColumnFormula>IFERROR(VLOOKUP(E116,TablaIndicadores[[Código]:[Unidad de medida]],2,0),"")</calculatedColumnFormula>
    </tableColumn>
    <tableColumn id="4" xr3:uid="{105B86D8-C973-4957-A900-FEE249DBAC91}" name="Unidad de medida" dataDxfId="4362" totalsRowDxfId="4361" dataCellStyle="20% - Énfasis3">
      <calculatedColumnFormula>IFERROR(VLOOKUP(E116,TablaIndicadores[[Código]:[Unidad de medida]],3,0),"")</calculatedColumnFormula>
    </tableColumn>
    <tableColumn id="5" xr3:uid="{93062D09-D8F8-44D5-9649-933B63AF9FF0}" name="Cantidad" totalsRowFunction="custom" dataDxfId="4360" totalsRowDxfId="4359">
      <totalsRowFormula array="1">IF(AND(IF(C108="Incluir",TablaSTdA1.148535556575816102470511[Unidad de medida]&gt;=0,TablaSTdA1.148535556575816102470511[Unidad de medida]=""))=FALSE,"No rellene el indicador sin seleccionar que quiere incluir el subtipo de acción","")</totalsRowFormula>
    </tableColumn>
    <tableColumn id="7" xr3:uid="{7EFAF506-651D-4D68-AE51-1B44D8BB9D7D}" name="Incluido" dataDxfId="4358" totalsRowDxfId="4357" dataCellStyle="20% - Énfasis3"/>
  </tableColumns>
  <tableStyleInfo name="TableStyleLight9" showFirstColumn="0" showLastColumn="0" showRowStripes="1" showColumnStripes="0"/>
</table>
</file>

<file path=xl/tables/table1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1" xr:uid="{A51CADDF-96B4-404A-B72F-4A8AD1567EA5}" name="TablaSTdA1.14853555657585917103471512" displayName="TablaSTdA1.14853555657585917103471512" ref="D124:I126" headerRowDxfId="4356" dataDxfId="4354" headerRowBorderDxfId="4355" tableBorderDxfId="4353" totalsRowBorderDxfId="4352" dataCellStyle="20% - Énfasis3">
  <autoFilter ref="D124:I126" xr:uid="{554BE6C9-C1EE-49BC-B5D3-B7CF164F53F0}"/>
  <tableColumns count="6">
    <tableColumn id="1" xr3:uid="{CC010DEE-82C0-409A-BBA5-1B5904CCBB75}" name="Tipo de Indicador" totalsRowLabel="Resultado" dataDxfId="4351" totalsRowDxfId="4350"/>
    <tableColumn id="2" xr3:uid="{0176C60B-CA0C-4748-9847-76DB9DC067A7}" name="Código indicador" totalsRowLabel="RC014" dataDxfId="4349" totalsRowDxfId="4348"/>
    <tableColumn id="3" xr3:uid="{D5652D75-831C-47E1-A46A-6C8C7ABCD324}" name="Indicador" dataDxfId="4347" totalsRowDxfId="4346" dataCellStyle="20% - Énfasis3">
      <calculatedColumnFormula>IFERROR(VLOOKUP(E125,TablaIndicadores[[Código]:[Unidad de medida]],2,0),"")</calculatedColumnFormula>
    </tableColumn>
    <tableColumn id="4" xr3:uid="{BCE7EA22-5A4F-4FBB-B9BB-07A2E6BF7507}" name="Unidad de medida" dataDxfId="4345" totalsRowDxfId="4344" dataCellStyle="20% - Énfasis3">
      <calculatedColumnFormula>IFERROR(VLOOKUP(E125,TablaIndicadores[[Código]:[Unidad de medida]],3,0),"")</calculatedColumnFormula>
    </tableColumn>
    <tableColumn id="5" xr3:uid="{328B7036-3098-4134-92D8-ECD33DFA9F07}" name="Cantidad" totalsRowFunction="custom" dataDxfId="4343" totalsRowDxfId="4342">
      <totalsRowFormula array="1">IF(AND(IF(C117="Incluir",TablaSTdA1.14853555657585917103471512[Unidad de medida]&gt;=0,TablaSTdA1.14853555657585917103471512[Unidad de medida]=""))=FALSE,"No rellene el indicador sin seleccionar que quiere incluir el subtipo de acción","")</totalsRowFormula>
    </tableColumn>
    <tableColumn id="7" xr3:uid="{07D412EA-AE2B-4CA2-9A06-5755EB84E285}" name="Incluido" dataDxfId="4341" totalsRowDxfId="4340" dataCellStyle="20% - Énfasis3"/>
  </tableColumns>
  <tableStyleInfo name="TableStyleLight9" showFirstColumn="0" showLastColumn="0" showRowStripes="1" showColumnStripes="0"/>
</table>
</file>

<file path=xl/tables/table1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2" xr:uid="{F40ECDBA-3E2F-4EC5-AF10-1ADC08CA714A}" name="TablaSTdA1.1485355565758596018104472513" displayName="TablaSTdA1.1485355565758596018104472513" ref="D133:I135" headerRowDxfId="4339" dataDxfId="4337" headerRowBorderDxfId="4338" tableBorderDxfId="4336" totalsRowBorderDxfId="4335" dataCellStyle="20% - Énfasis3">
  <autoFilter ref="D133:I135" xr:uid="{9E2266F5-8C03-44DD-9193-189E2DA89D55}"/>
  <tableColumns count="6">
    <tableColumn id="1" xr3:uid="{9359DF7C-1168-4149-90D5-11B9342ECB9C}" name="Tipo de Indicador" totalsRowLabel="Resultado" dataDxfId="4334" totalsRowDxfId="4333"/>
    <tableColumn id="2" xr3:uid="{30AC1732-32E6-4E12-AAF7-6B753DBD609D}" name="Código indicador" totalsRowLabel="RC014" dataDxfId="4332" totalsRowDxfId="4331"/>
    <tableColumn id="3" xr3:uid="{F3697903-EEA9-4E95-8BA5-BBA92DC6ECD5}" name="Indicador" dataDxfId="4330" totalsRowDxfId="4329" dataCellStyle="20% - Énfasis3">
      <calculatedColumnFormula>IFERROR(VLOOKUP(E134,TablaIndicadores[[Código]:[Unidad de medida]],2,0),"")</calculatedColumnFormula>
    </tableColumn>
    <tableColumn id="4" xr3:uid="{269D3207-3600-4BD1-A1FF-543935E0B87C}" name="Unidad de medida" dataDxfId="4328" totalsRowDxfId="4327" dataCellStyle="20% - Énfasis3">
      <calculatedColumnFormula>IFERROR(VLOOKUP(E134,TablaIndicadores[[Código]:[Unidad de medida]],3,0),"")</calculatedColumnFormula>
    </tableColumn>
    <tableColumn id="5" xr3:uid="{160218D2-3271-4940-A8F0-0C8D9AF82084}" name="Cantidad" totalsRowFunction="custom" dataDxfId="4326" totalsRowDxfId="4325">
      <totalsRowFormula array="1">IF(AND(IF(C126="Incluir",TablaSTdA1.1485355565758596018104472513[Unidad de medida]&gt;=0,TablaSTdA1.1485355565758596018104472513[Unidad de medida]=""))=FALSE,"No rellene el indicador sin seleccionar que quiere incluir el subtipo de acción","")</totalsRowFormula>
    </tableColumn>
    <tableColumn id="7" xr3:uid="{8AA0A474-55EF-4D5A-971C-29B6882E20E4}" name="Incluido" dataDxfId="4324" totalsRowDxfId="4323" dataCellStyle="20% - Énfasis3"/>
  </tableColumns>
  <tableStyleInfo name="TableStyleLight9" showFirstColumn="0" showLastColumn="0" showRowStripes="1" showColumnStripes="0"/>
</table>
</file>

<file path=xl/tables/table1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3" xr:uid="{625C69A3-CEFC-4D46-813A-5582E9C4A927}" name="TablaSTdA1.152546120105473514" displayName="TablaSTdA1.152546120105473514" ref="D144:I146" headerRowDxfId="4322" dataDxfId="4320" headerRowBorderDxfId="4321" tableBorderDxfId="4319" totalsRowBorderDxfId="4318" dataCellStyle="20% - Énfasis3">
  <autoFilter ref="D144:I146" xr:uid="{C5A14A54-2A8C-44BA-B0C4-CB68B2AB300A}"/>
  <tableColumns count="6">
    <tableColumn id="1" xr3:uid="{A68E9296-CC76-4A50-BBB7-621E85B36F68}" name="Tipo de Indicador" totalsRowLabel="Resultado" dataDxfId="4317" totalsRowDxfId="4316"/>
    <tableColumn id="2" xr3:uid="{2C735873-A218-4A20-8DBB-238A8DC828B7}" name="Código indicador" totalsRowLabel="RC014" dataDxfId="4315" totalsRowDxfId="4314"/>
    <tableColumn id="3" xr3:uid="{11384A8E-9229-418A-B05A-F6BDB856A0BA}" name="Indicador" dataDxfId="4313" totalsRowDxfId="4312" dataCellStyle="20% - Énfasis3">
      <calculatedColumnFormula>IFERROR(VLOOKUP(E145,TablaIndicadores[[Código]:[Unidad de medida]],2,0),"")</calculatedColumnFormula>
    </tableColumn>
    <tableColumn id="4" xr3:uid="{3EC6875C-64B9-4905-BAF3-B1E99D6835E6}" name="Unidad de medida" dataDxfId="4311" totalsRowDxfId="4310" dataCellStyle="20% - Énfasis3">
      <calculatedColumnFormula>IFERROR(VLOOKUP(E145,TablaIndicadores[[Código]:[Unidad de medida]],3,0),"")</calculatedColumnFormula>
    </tableColumn>
    <tableColumn id="5" xr3:uid="{C9379B13-9758-4E18-AEA6-E142E2F8DAEB}" name="Cantidad" totalsRowFunction="custom" dataDxfId="4309" totalsRowDxfId="4308">
      <totalsRowFormula array="1">IF(AND(IF(C137="Incluir",TablaSTdA1.152546120105473514[Unidad de medida]&gt;=0,TablaSTdA1.152546120105473514[Unidad de medida]=""))=FALSE,"No rellene el indicador sin seleccionar que quiere incluir el subtipo de acción","")</totalsRowFormula>
    </tableColumn>
    <tableColumn id="7" xr3:uid="{EF37B9D3-B4B3-4013-BF07-AD772286BBAF}" name="Incluido" dataDxfId="4307" totalsRowDxfId="4306" dataCellStyle="20% - Énfasis3"/>
  </tableColumns>
  <tableStyleInfo name="TableStyleLight9" showFirstColumn="0" showLastColumn="0" showRowStripes="1" showColumnStripes="0"/>
</table>
</file>

<file path=xl/tables/table1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4" xr:uid="{19A81C9A-A68B-4140-B990-1C870CEF8CD6}" name="TablaSTdA1.15254616221106474515" displayName="TablaSTdA1.15254616221106474515" ref="D153:I155" headerRowDxfId="4305" dataDxfId="4303" headerRowBorderDxfId="4304" tableBorderDxfId="4302" totalsRowBorderDxfId="4301" dataCellStyle="20% - Énfasis3">
  <autoFilter ref="D153:I155" xr:uid="{3D0A72F9-E111-4312-B272-8E0AE7862817}"/>
  <tableColumns count="6">
    <tableColumn id="1" xr3:uid="{9F4CE9E8-87E4-4EBB-9CF5-A2EE6DA1BF23}" name="Tipo de Indicador" totalsRowLabel="Resultado" dataDxfId="4300" totalsRowDxfId="4299"/>
    <tableColumn id="2" xr3:uid="{48C076E1-0411-420C-8CC6-A087D2667C9D}" name="Código indicador" totalsRowLabel="RC014" dataDxfId="4298" totalsRowDxfId="4297"/>
    <tableColumn id="3" xr3:uid="{78F52ADA-67C9-4667-925C-1E26694CB240}" name="Indicador" dataDxfId="4296" totalsRowDxfId="4295" dataCellStyle="20% - Énfasis3">
      <calculatedColumnFormula>IFERROR(VLOOKUP(E154,TablaIndicadores[[Código]:[Unidad de medida]],2,0),"")</calculatedColumnFormula>
    </tableColumn>
    <tableColumn id="4" xr3:uid="{1A9ED565-F9DE-4C20-96D2-A48E5699BC7D}" name="Unidad de medida" dataDxfId="4294" totalsRowDxfId="4293" dataCellStyle="20% - Énfasis3">
      <calculatedColumnFormula>IFERROR(VLOOKUP(E154,TablaIndicadores[[Código]:[Unidad de medida]],3,0),"")</calculatedColumnFormula>
    </tableColumn>
    <tableColumn id="5" xr3:uid="{C3C28A09-E488-43CA-BE9F-8DBB397CC9E0}" name="Cantidad" totalsRowFunction="custom" dataDxfId="4292" totalsRowDxfId="4291">
      <totalsRowFormula array="1">IF(AND(IF(C146="Incluir",TablaSTdA1.15254616221106474515[Unidad de medida]&gt;=0,TablaSTdA1.15254616221106474515[Unidad de medida]=""))=FALSE,"No rellene el indicador sin seleccionar que quiere incluir el subtipo de acción","")</totalsRowFormula>
    </tableColumn>
    <tableColumn id="7" xr3:uid="{3E520037-E930-4E12-9A40-1131D8C6EFC3}" name="Incluido" dataDxfId="4290" totalsRowDxfId="4289" dataCellStyle="20% - Énfasis3"/>
  </tableColumns>
  <tableStyleInfo name="TableStyleLight9" showFirstColumn="0" showLastColumn="0" showRowStripes="1" showColumnStripes="0"/>
</table>
</file>

<file path=xl/tables/table1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5" xr:uid="{6E0DDA6E-5AC4-40DC-90C7-B243D6422E82}" name="TablaSTdA1.1525461626322107475516" displayName="TablaSTdA1.1525461626322107475516" ref="D162:I164" headerRowDxfId="4288" dataDxfId="4286" headerRowBorderDxfId="4287" tableBorderDxfId="4285" totalsRowBorderDxfId="4284" dataCellStyle="20% - Énfasis3">
  <autoFilter ref="D162:I164" xr:uid="{F4B163C6-3327-4DE7-81E1-8B884E98BBD6}"/>
  <tableColumns count="6">
    <tableColumn id="1" xr3:uid="{1201859B-3D2F-4B64-8A38-DD32204789F9}" name="Tipo de Indicador" totalsRowLabel="Resultado" dataDxfId="4283" totalsRowDxfId="4282"/>
    <tableColumn id="2" xr3:uid="{E2105D83-44B5-4ED7-89FC-7F004E3F20C3}" name="Código indicador" totalsRowLabel="RC014" dataDxfId="4281" totalsRowDxfId="4280"/>
    <tableColumn id="3" xr3:uid="{CB039238-AD2F-4091-97E2-61DD3FE33DA8}" name="Indicador" dataDxfId="4279" totalsRowDxfId="4278" dataCellStyle="20% - Énfasis3">
      <calculatedColumnFormula>IFERROR(VLOOKUP(E163,TablaIndicadores[[Código]:[Unidad de medida]],2,0),"")</calculatedColumnFormula>
    </tableColumn>
    <tableColumn id="4" xr3:uid="{93C930A1-FAB5-4664-A3CC-B7BC071BD78E}" name="Unidad de medida" dataDxfId="4277" totalsRowDxfId="4276" dataCellStyle="20% - Énfasis3">
      <calculatedColumnFormula>IFERROR(VLOOKUP(E163,TablaIndicadores[[Código]:[Unidad de medida]],3,0),"")</calculatedColumnFormula>
    </tableColumn>
    <tableColumn id="5" xr3:uid="{916FEE89-EDCB-4C18-9237-14259B930A89}" name="Cantidad" totalsRowFunction="custom" dataDxfId="4275" totalsRowDxfId="4274">
      <totalsRowFormula array="1">IF(AND(IF(C155="Incluir",TablaSTdA1.1525461626322107475516[Unidad de medida]&gt;=0,TablaSTdA1.1525461626322107475516[Unidad de medida]=""))=FALSE,"No rellene el indicador sin seleccionar que quiere incluir el subtipo de acción","")</totalsRowFormula>
    </tableColumn>
    <tableColumn id="7" xr3:uid="{8A982E6C-8355-4B28-921A-810C8B4A5F39}" name="Incluido" dataDxfId="4273" totalsRowDxfId="4272" dataCellStyle="20% - Énfasis3"/>
  </tableColumns>
  <tableStyleInfo name="TableStyleLight9" showFirstColumn="0" showLastColumn="0" showRowStripes="1" showColumnStripes="0"/>
</table>
</file>

<file path=xl/tables/table1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6" xr:uid="{91163A5E-5F65-468B-8367-74DB42D07A7D}" name="TablaSTdA1.152546162636423108476517" displayName="TablaSTdA1.152546162636423108476517" ref="D171:I173" headerRowDxfId="4271" dataDxfId="4269" headerRowBorderDxfId="4270" tableBorderDxfId="4268" totalsRowBorderDxfId="4267" dataCellStyle="20% - Énfasis3">
  <autoFilter ref="D171:I173" xr:uid="{0C2E3642-E261-4EC5-BC93-94C155FF95BD}"/>
  <tableColumns count="6">
    <tableColumn id="1" xr3:uid="{8E66F84C-2B66-4D36-A564-2B54F868A238}" name="Tipo de Indicador" totalsRowLabel="Resultado" dataDxfId="4266" totalsRowDxfId="4265"/>
    <tableColumn id="2" xr3:uid="{4103BA95-4D64-4A72-B23A-75C78861D589}" name="Código indicador" totalsRowLabel="RC014" dataDxfId="4264" totalsRowDxfId="4263"/>
    <tableColumn id="3" xr3:uid="{8A535D67-9572-4D6E-818B-EAA7EEF1BC2B}" name="Indicador" dataDxfId="4262" totalsRowDxfId="4261" dataCellStyle="20% - Énfasis3">
      <calculatedColumnFormula>IFERROR(VLOOKUP(E172,TablaIndicadores[[Código]:[Unidad de medida]],2,0),"")</calculatedColumnFormula>
    </tableColumn>
    <tableColumn id="4" xr3:uid="{73CCB720-2AC1-4595-87AA-F447C9D67288}" name="Unidad de medida" dataDxfId="4260" totalsRowDxfId="4259" dataCellStyle="20% - Énfasis3">
      <calculatedColumnFormula>IFERROR(VLOOKUP(E172,TablaIndicadores[[Código]:[Unidad de medida]],3,0),"")</calculatedColumnFormula>
    </tableColumn>
    <tableColumn id="5" xr3:uid="{63DC8213-1CB2-49F1-A900-76693D904816}" name="Cantidad" totalsRowFunction="custom" dataDxfId="4258" totalsRowDxfId="4257">
      <totalsRowFormula array="1">IF(AND(IF(C164="Incluir",TablaSTdA1.152546162636423108476517[Unidad de medida]&gt;=0,TablaSTdA1.152546162636423108476517[Unidad de medida]=""))=FALSE,"No rellene el indicador sin seleccionar que quiere incluir el subtipo de acción","")</totalsRowFormula>
    </tableColumn>
    <tableColumn id="7" xr3:uid="{0726D70E-9B9A-471E-ADAE-67957171DAE7}" name="Incluido" dataDxfId="4256" totalsRowDxfId="4255" dataCellStyle="20% - Énfasis3"/>
  </tableColumns>
  <tableStyleInfo name="TableStyleLight9" showFirstColumn="0" showLastColumn="0" showRowStripes="1" showColumnStripes="0"/>
</table>
</file>

<file path=xl/tables/table1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7" xr:uid="{0002BC5B-70D3-45F9-B442-6FAD445AAB17}" name="TablaSTdA1.15254616263646524109477518" displayName="TablaSTdA1.15254616263646524109477518" ref="D180:I182" headerRowDxfId="4254" dataDxfId="4252" headerRowBorderDxfId="4253" tableBorderDxfId="4251" totalsRowBorderDxfId="4250" dataCellStyle="20% - Énfasis3">
  <autoFilter ref="D180:I182" xr:uid="{F356F671-86E7-486B-BF05-7FD307BD4A1B}"/>
  <tableColumns count="6">
    <tableColumn id="1" xr3:uid="{3CE93756-63CC-49DA-9059-E62210FB4419}" name="Tipo de Indicador" totalsRowLabel="Resultado" dataDxfId="4249" totalsRowDxfId="4248"/>
    <tableColumn id="2" xr3:uid="{57E304B6-FF43-4393-B3A0-16D572125DC5}" name="Código indicador" totalsRowLabel="RC014" dataDxfId="4247" totalsRowDxfId="4246"/>
    <tableColumn id="3" xr3:uid="{5A6480FD-CDC9-4E70-AFC1-0538005166A8}" name="Indicador" dataDxfId="4245" totalsRowDxfId="4244" dataCellStyle="20% - Énfasis3">
      <calculatedColumnFormula>IFERROR(VLOOKUP(E181,TablaIndicadores[[Código]:[Unidad de medida]],2,0),"")</calculatedColumnFormula>
    </tableColumn>
    <tableColumn id="4" xr3:uid="{DEC278C9-177F-485F-BA5C-30574A29F590}" name="Unidad de medida" dataDxfId="4243" totalsRowDxfId="4242" dataCellStyle="20% - Énfasis3">
      <calculatedColumnFormula>IFERROR(VLOOKUP(E181,TablaIndicadores[[Código]:[Unidad de medida]],3,0),"")</calculatedColumnFormula>
    </tableColumn>
    <tableColumn id="5" xr3:uid="{91F3A79D-4323-49E9-B0DC-5D7BDD9DA4CA}" name="Cantidad" totalsRowFunction="custom" dataDxfId="4241" totalsRowDxfId="4240">
      <totalsRowFormula array="1">IF(AND(IF(C173="Incluir",TablaSTdA1.15254616263646524109477518[Unidad de medida]&gt;=0,TablaSTdA1.15254616263646524109477518[Unidad de medida]=""))=FALSE,"No rellene el indicador sin seleccionar que quiere incluir el subtipo de acción","")</totalsRowFormula>
    </tableColumn>
    <tableColumn id="7" xr3:uid="{4FB08FB9-8B05-4C99-B49B-0FC214B32389}" name="Incluido" dataDxfId="4239" totalsRowDxfId="4238" dataCellStyle="20% - Énfasis3"/>
  </tableColumns>
  <tableStyleInfo name="TableStyleLight9" showFirstColumn="0" showLastColumn="0" showRowStripes="1" showColumnStripes="0"/>
</table>
</file>

<file path=xl/tables/table1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8" xr:uid="{3704C1D1-4F21-4CC8-A5CA-E26138386B02}" name="TablaSTdA1.15254616625110478519" displayName="TablaSTdA1.15254616625110478519" ref="D191:I193" headerRowDxfId="4237" dataDxfId="4235" headerRowBorderDxfId="4236" tableBorderDxfId="4234" totalsRowBorderDxfId="4233" dataCellStyle="20% - Énfasis3">
  <autoFilter ref="D191:I193" xr:uid="{8E7C725C-33A9-48F7-806E-089DA5811EA4}"/>
  <tableColumns count="6">
    <tableColumn id="1" xr3:uid="{44DC4AAD-6409-4906-ACA2-0440E4397A14}" name="Tipo de Indicador" totalsRowLabel="Resultado" dataDxfId="4232" totalsRowDxfId="4231"/>
    <tableColumn id="2" xr3:uid="{20E9EEDA-2171-42E5-B4EB-90145CB54D65}" name="Código indicador" totalsRowLabel="RC014" dataDxfId="4230" totalsRowDxfId="4229"/>
    <tableColumn id="3" xr3:uid="{2A154755-98A4-4731-A04F-E1B11EF9AD02}" name="Indicador" dataDxfId="4228" totalsRowDxfId="4227" dataCellStyle="20% - Énfasis3">
      <calculatedColumnFormula>IFERROR(VLOOKUP(E192,TablaIndicadores[[Código]:[Unidad de medida]],2,0),"")</calculatedColumnFormula>
    </tableColumn>
    <tableColumn id="4" xr3:uid="{20E5D644-49EB-488E-B26F-6C7BDB9CD28E}" name="Unidad de medida" dataDxfId="4226" totalsRowDxfId="4225" dataCellStyle="20% - Énfasis3">
      <calculatedColumnFormula>IFERROR(VLOOKUP(E192,TablaIndicadores[[Código]:[Unidad de medida]],3,0),"")</calculatedColumnFormula>
    </tableColumn>
    <tableColumn id="5" xr3:uid="{107BB657-BAB3-4E1F-B2BE-07A890B6F0DA}" name="Cantidad" totalsRowFunction="custom" dataDxfId="4224" totalsRowDxfId="4223">
      <totalsRowFormula array="1">IF(AND(IF(C184="Incluir",TablaSTdA1.15254616625110478519[Unidad de medida]&gt;=0,TablaSTdA1.15254616625110478519[Unidad de medida]=""))=FALSE,"No rellene el indicador sin seleccionar que quiere incluir el subtipo de acción","")</totalsRowFormula>
    </tableColumn>
    <tableColumn id="7" xr3:uid="{06FFB0F0-60F1-453C-B34F-DD89D0339907}" name="Incluido" dataDxfId="4222" totalsRowDxfId="4221" dataCellStyle="20% - Énfasis3"/>
  </tableColumns>
  <tableStyleInfo name="TableStyleLight9" showFirstColumn="0" showLastColumn="0" showRowStripes="1" showColumnStripes="0"/>
</table>
</file>

<file path=xl/tables/table1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9" xr:uid="{133D114D-D624-4D8D-9C89-77B829C454CA}" name="TablaSTdA1.1525461666726111479520" displayName="TablaSTdA1.1525461666726111479520" ref="D200:I202" headerRowDxfId="4220" dataDxfId="4218" headerRowBorderDxfId="4219" tableBorderDxfId="4217" totalsRowBorderDxfId="4216" dataCellStyle="20% - Énfasis3">
  <autoFilter ref="D200:I202" xr:uid="{718E4DC1-CFC5-4AEE-A222-F5B8AEE19899}"/>
  <tableColumns count="6">
    <tableColumn id="1" xr3:uid="{51E315AD-9D09-4EA9-9949-0C21DDBEE3A8}" name="Tipo de Indicador" totalsRowLabel="Resultado" dataDxfId="4215" totalsRowDxfId="4214"/>
    <tableColumn id="2" xr3:uid="{A8FDB9B9-2F1A-4467-A4DA-44EDD64FF00E}" name="Código indicador" totalsRowLabel="RC014" dataDxfId="4213" totalsRowDxfId="4212"/>
    <tableColumn id="3" xr3:uid="{397B0C20-8E7B-40E1-9BF6-1EFA930F657E}" name="Indicador" dataDxfId="4211" totalsRowDxfId="4210" dataCellStyle="20% - Énfasis3">
      <calculatedColumnFormula>IFERROR(VLOOKUP(E201,TablaIndicadores[[Código]:[Unidad de medida]],2,0),"")</calculatedColumnFormula>
    </tableColumn>
    <tableColumn id="4" xr3:uid="{EEFE2720-9233-4BBD-94D8-4DD758A7D9FD}" name="Unidad de medida" dataDxfId="4209" totalsRowDxfId="4208" dataCellStyle="20% - Énfasis3">
      <calculatedColumnFormula>IFERROR(VLOOKUP(E201,TablaIndicadores[[Código]:[Unidad de medida]],3,0),"")</calculatedColumnFormula>
    </tableColumn>
    <tableColumn id="5" xr3:uid="{49EB476D-5961-40F3-9352-DEE1AD6B01E3}" name="Cantidad" totalsRowFunction="custom" dataDxfId="4207" totalsRowDxfId="4206">
      <totalsRowFormula array="1">IF(AND(IF(C193="Incluir",TablaSTdA1.1525461666726111479520[Unidad de medida]&gt;=0,TablaSTdA1.1525461666726111479520[Unidad de medida]=""))=FALSE,"No rellene el indicador sin seleccionar que quiere incluir el subtipo de acción","")</totalsRowFormula>
    </tableColumn>
    <tableColumn id="7" xr3:uid="{479D2B84-325F-459E-8544-2C752552D5FB}" name="Incluido" dataDxfId="4205" totalsRowDxfId="4204" dataCellStyle="20% - Énfasis3"/>
  </tableColumns>
  <tableStyleInfo name="TableStyleLight9"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3E2AC20C-3926-448F-9438-F64F1FD99160}" name="TablaSTdA1.152546120" displayName="TablaSTdA1.152546120" ref="D144:I146" headerRowDxfId="7048" dataDxfId="7046" headerRowBorderDxfId="7047" tableBorderDxfId="7045" totalsRowBorderDxfId="7044">
  <autoFilter ref="D144:I146" xr:uid="{C5A14A54-2A8C-44BA-B0C4-CB68B2AB300A}"/>
  <tableColumns count="6">
    <tableColumn id="1" xr3:uid="{04B9AE9E-33AB-4D6D-BD31-5F0B53F3F52B}" name="Tipo de Indicador" totalsRowLabel="Resultado" dataDxfId="7043" totalsRowDxfId="7042"/>
    <tableColumn id="2" xr3:uid="{22D52D81-1E63-4915-8834-1176EBEF603E}" name="Código indicador" totalsRowLabel="RC014" dataDxfId="7041" totalsRowDxfId="7040"/>
    <tableColumn id="3" xr3:uid="{DFD4C095-6B9E-4670-8E70-22764F580C4B}" name="Indicador" dataDxfId="7039" totalsRowDxfId="7038" dataCellStyle="20% - Énfasis3">
      <calculatedColumnFormula>IFERROR(VLOOKUP(E145,TablaIndicadores[[Código]:[Unidad de medida]],2,0),"")</calculatedColumnFormula>
    </tableColumn>
    <tableColumn id="4" xr3:uid="{E7DA330D-ACBC-4A93-AC4F-DC44B32C2787}" name="Unidad de medida" dataDxfId="7037" totalsRowDxfId="7036">
      <calculatedColumnFormula>IFERROR(VLOOKUP(E145,TablaIndicadores[[Código]:[Unidad de medida]],3,0),"")</calculatedColumnFormula>
    </tableColumn>
    <tableColumn id="5" xr3:uid="{5DD5D8C9-B96E-4873-A1BE-B8A3875D1C4B}" name="Cantidad" totalsRowFunction="custom" dataDxfId="7035" totalsRowDxfId="7034">
      <totalsRowFormula array="1">IF(AND(IF(C137="Incluir",TablaSTdA1.152546120[Unidad de medida]&gt;=0,TablaSTdA1.152546120[Unidad de medida]=""))=FALSE,"No rellene el indicador sin seleccionar que quiere incluir el subtipo de acción","")</totalsRowFormula>
    </tableColumn>
    <tableColumn id="7" xr3:uid="{0D449635-24C3-4183-A434-F58FB3B36D27}" name="Incluido" dataDxfId="7033" totalsRowDxfId="7032" dataCellStyle="20% - Énfasis3"/>
  </tableColumns>
  <tableStyleInfo name="TableStyleLight9" showFirstColumn="0" showLastColumn="0" showRowStripes="1" showColumnStripes="0"/>
</table>
</file>

<file path=xl/tables/table1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0" xr:uid="{C112D53D-E38A-4964-8B31-B1A432750232}" name="TablaSTdA1.152546166676827112480521" displayName="TablaSTdA1.152546166676827112480521" ref="D209:I211" headerRowDxfId="4203" dataDxfId="4201" headerRowBorderDxfId="4202" tableBorderDxfId="4200" totalsRowBorderDxfId="4199" dataCellStyle="20% - Énfasis3">
  <autoFilter ref="D209:I211" xr:uid="{B21F3934-1224-44CC-AA2E-935D2B9B447E}"/>
  <tableColumns count="6">
    <tableColumn id="1" xr3:uid="{D229FA53-051D-4175-8F6C-0FD2970DE879}" name="Tipo de Indicador" totalsRowLabel="Resultado" dataDxfId="4198" totalsRowDxfId="4197"/>
    <tableColumn id="2" xr3:uid="{5084C51C-E15B-4E3A-8372-4871E3525801}" name="Código indicador" totalsRowLabel="RC014" dataDxfId="4196" totalsRowDxfId="4195"/>
    <tableColumn id="3" xr3:uid="{9B15518C-ED3C-4436-8761-131AF521B83C}" name="Indicador" dataDxfId="4194" totalsRowDxfId="4193" dataCellStyle="20% - Énfasis3">
      <calculatedColumnFormula>IFERROR(VLOOKUP(E210,TablaIndicadores[[Código]:[Unidad de medida]],2,0),"")</calculatedColumnFormula>
    </tableColumn>
    <tableColumn id="4" xr3:uid="{3379EAFB-128E-41A5-8E54-8521B784C7C1}" name="Unidad de medida" dataDxfId="4192" totalsRowDxfId="4191" dataCellStyle="20% - Énfasis3">
      <calculatedColumnFormula>IFERROR(VLOOKUP(E210,TablaIndicadores[[Código]:[Unidad de medida]],3,0),"")</calculatedColumnFormula>
    </tableColumn>
    <tableColumn id="5" xr3:uid="{AEC031D3-392B-471B-82D3-92C330D7F85B}" name="Cantidad" totalsRowFunction="custom" dataDxfId="4190" totalsRowDxfId="4189">
      <totalsRowFormula array="1">IF(AND(IF(C202="Incluir",TablaSTdA1.152546166676827112480521[Unidad de medida]&gt;=0,TablaSTdA1.152546166676827112480521[Unidad de medida]=""))=FALSE,"No rellene el indicador sin seleccionar que quiere incluir el subtipo de acción","")</totalsRowFormula>
    </tableColumn>
    <tableColumn id="7" xr3:uid="{91AE7B6A-6ADE-483F-8D16-5D7103671631}" name="Incluido" dataDxfId="4188" totalsRowDxfId="4187" dataCellStyle="20% - Énfasis3"/>
  </tableColumns>
  <tableStyleInfo name="TableStyleLight9" showFirstColumn="0" showLastColumn="0" showRowStripes="1" showColumnStripes="0"/>
</table>
</file>

<file path=xl/tables/table1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1" xr:uid="{3726A34E-F8EA-4345-BCB8-34EC0705A6BB}" name="TablaSTdA1.15254616667686928113481522" displayName="TablaSTdA1.15254616667686928113481522" ref="D220:I222" headerRowDxfId="4186" dataDxfId="4184" headerRowBorderDxfId="4185" tableBorderDxfId="4183" totalsRowBorderDxfId="4182" dataCellStyle="20% - Énfasis3">
  <autoFilter ref="D220:I222" xr:uid="{F79E9E40-23B8-4F07-AAEA-E75BA12B9C24}"/>
  <tableColumns count="6">
    <tableColumn id="1" xr3:uid="{D0C89A83-AD73-43AF-90C0-9948CAC7BCAD}" name="Tipo de Indicador" totalsRowLabel="Resultado" dataDxfId="4181" totalsRowDxfId="4180"/>
    <tableColumn id="2" xr3:uid="{8A10350B-0AA9-41D5-BC75-98BB3067346B}" name="Código indicador" totalsRowLabel="RC014" dataDxfId="4179" totalsRowDxfId="4178"/>
    <tableColumn id="3" xr3:uid="{3F244BBB-AF80-418B-A5EF-F977F9FACE2C}" name="Indicador" dataDxfId="4177" totalsRowDxfId="4176" dataCellStyle="20% - Énfasis3">
      <calculatedColumnFormula>IFERROR(VLOOKUP(E221,TablaIndicadores[[Código]:[Unidad de medida]],2,0),"")</calculatedColumnFormula>
    </tableColumn>
    <tableColumn id="4" xr3:uid="{8AF4F258-CD1F-4C99-A327-085D6FE87556}" name="Unidad de medida" dataDxfId="4175" totalsRowDxfId="4174" dataCellStyle="20% - Énfasis3">
      <calculatedColumnFormula>IFERROR(VLOOKUP(E221,TablaIndicadores[[Código]:[Unidad de medida]],3,0),"")</calculatedColumnFormula>
    </tableColumn>
    <tableColumn id="5" xr3:uid="{C1AC528D-AA10-49E8-AFFA-A59141400D1D}" name="Cantidad" totalsRowFunction="custom" dataDxfId="4173" totalsRowDxfId="4172">
      <totalsRowFormula array="1">IF(AND(IF(C211="Incluir",TablaSTdA1.15254616667686928113481522[Unidad de medida]&gt;=0,TablaSTdA1.15254616667686928113481522[Unidad de medida]=""))=FALSE,"No rellene el indicador sin seleccionar que quiere incluir el subtipo de acción","")</totalsRowFormula>
    </tableColumn>
    <tableColumn id="7" xr3:uid="{40A7D631-8EA4-4238-B565-00A4098E9E2A}" name="Incluido" dataDxfId="4171" totalsRowDxfId="4170" dataCellStyle="20% - Énfasis3"/>
  </tableColumns>
  <tableStyleInfo name="TableStyleLight9" showFirstColumn="0" showLastColumn="0" showRowStripes="1" showColumnStripes="0"/>
</table>
</file>

<file path=xl/tables/table1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2" xr:uid="{5A6BADC2-1F01-44A4-A09F-06CFBD7B0F9B}" name="TablaSTdA1.1525461666768697029114482523" displayName="TablaSTdA1.1525461666768697029114482523" ref="D229:I231" headerRowDxfId="4169" dataDxfId="4167" headerRowBorderDxfId="4168" tableBorderDxfId="4166" totalsRowBorderDxfId="4165" dataCellStyle="20% - Énfasis3">
  <autoFilter ref="D229:I231" xr:uid="{7E3E9E0B-0896-45AA-97F6-41A453B78B45}"/>
  <tableColumns count="6">
    <tableColumn id="1" xr3:uid="{5C406915-3E8E-4004-B574-C8A85848F998}" name="Tipo de Indicador" totalsRowLabel="Resultado" dataDxfId="4164" totalsRowDxfId="4163"/>
    <tableColumn id="2" xr3:uid="{FECD9D09-61B8-401E-96B7-E5A203F70EC9}" name="Código indicador" totalsRowLabel="RC014" dataDxfId="4162" totalsRowDxfId="4161"/>
    <tableColumn id="3" xr3:uid="{25BE8796-84A5-4E41-A47A-5DA1B3CFAC9A}" name="Indicador" dataDxfId="4160" totalsRowDxfId="4159" dataCellStyle="20% - Énfasis3">
      <calculatedColumnFormula>IFERROR(VLOOKUP(E230,TablaIndicadores[[Código]:[Unidad de medida]],2,0),"")</calculatedColumnFormula>
    </tableColumn>
    <tableColumn id="4" xr3:uid="{B80655C1-B3F7-4B20-98AF-236B4EAFCF68}" name="Unidad de medida" dataDxfId="4158" totalsRowDxfId="4157" dataCellStyle="20% - Énfasis3">
      <calculatedColumnFormula>IFERROR(VLOOKUP(E230,TablaIndicadores[[Código]:[Unidad de medida]],3,0),"")</calculatedColumnFormula>
    </tableColumn>
    <tableColumn id="5" xr3:uid="{CF857919-548D-4995-AC82-361ECF9B947B}" name="Cantidad" totalsRowFunction="custom" dataDxfId="4156" totalsRowDxfId="4155">
      <totalsRowFormula array="1">IF(AND(IF(C220="Incluir",TablaSTdA1.1525461666768697029114482523[Unidad de medida]&gt;=0,TablaSTdA1.1525461666768697029114482523[Unidad de medida]=""))=FALSE,"No rellene el indicador sin seleccionar que quiere incluir el subtipo de acción","")</totalsRowFormula>
    </tableColumn>
    <tableColumn id="7" xr3:uid="{E5C96E4A-5633-47D1-BDD7-44F965CE91CE}" name="Incluido" dataDxfId="4154" totalsRowDxfId="4153" dataCellStyle="20% - Énfasis3"/>
  </tableColumns>
  <tableStyleInfo name="TableStyleLight9" showFirstColumn="0" showLastColumn="0" showRowStripes="1" showColumnStripes="0"/>
</table>
</file>

<file path=xl/tables/table1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3" xr:uid="{124C4E58-8FBB-4DD9-A5B5-33D6D155418A}" name="TablaSTdA1.152546166676869707130115483524" displayName="TablaSTdA1.152546166676869707130115483524" ref="D238:I240" headerRowDxfId="4152" dataDxfId="4150" headerRowBorderDxfId="4151" tableBorderDxfId="4149" totalsRowBorderDxfId="4148" dataCellStyle="20% - Énfasis3">
  <autoFilter ref="D238:I240" xr:uid="{0F05FA43-6A18-460F-BEF5-EE127BE3BBEF}"/>
  <tableColumns count="6">
    <tableColumn id="1" xr3:uid="{4827AD2E-76C6-4BE7-8776-51BB2A1464C9}" name="Tipo de Indicador" totalsRowLabel="Resultado" dataDxfId="4147" totalsRowDxfId="4146"/>
    <tableColumn id="2" xr3:uid="{39066854-E73C-4CF4-8C4D-65E695FE4130}" name="Código indicador" totalsRowLabel="RC014" dataDxfId="4145" totalsRowDxfId="4144"/>
    <tableColumn id="3" xr3:uid="{C786820E-9C4E-40AD-A107-652403ADB5CA}" name="Indicador" dataDxfId="4143" totalsRowDxfId="4142" dataCellStyle="20% - Énfasis3">
      <calculatedColumnFormula>IFERROR(VLOOKUP(E239,TablaIndicadores[[Código]:[Unidad de medida]],2,0),"")</calculatedColumnFormula>
    </tableColumn>
    <tableColumn id="4" xr3:uid="{36FBE5FB-D6FD-48F9-BA69-F91F03C560B1}" name="Unidad de medida" dataDxfId="4141" totalsRowDxfId="4140" dataCellStyle="20% - Énfasis3">
      <calculatedColumnFormula>IFERROR(VLOOKUP(E239,TablaIndicadores[[Código]:[Unidad de medida]],3,0),"")</calculatedColumnFormula>
    </tableColumn>
    <tableColumn id="5" xr3:uid="{819DB4CA-36E4-44E2-AD4B-5413E70D6149}" name="Cantidad" totalsRowFunction="custom" dataDxfId="4139" totalsRowDxfId="4138">
      <totalsRowFormula array="1">IF(AND(IF(C229="Incluir",TablaSTdA1.152546166676869707130115483524[Unidad de medida]&gt;=0,TablaSTdA1.152546166676869707130115483524[Unidad de medida]=""))=FALSE,"No rellene el indicador sin seleccionar que quiere incluir el subtipo de acción","")</totalsRowFormula>
    </tableColumn>
    <tableColumn id="7" xr3:uid="{896AAD06-EA47-4C6A-A4E2-E901174937B9}" name="Incluido" dataDxfId="4137" totalsRowDxfId="4136" dataCellStyle="20% - Énfasis3"/>
  </tableColumns>
  <tableStyleInfo name="TableStyleLight9" showFirstColumn="0" showLastColumn="0" showRowStripes="1" showColumnStripes="0"/>
</table>
</file>

<file path=xl/tables/table1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4" xr:uid="{73567077-37E8-46E9-9805-5923A2C750DC}" name="TablaSTdA1.15254616263647231116484525" displayName="TablaSTdA1.15254616263647231116484525" ref="D247:I249" headerRowDxfId="4135" dataDxfId="4133" headerRowBorderDxfId="4134" tableBorderDxfId="4132" totalsRowBorderDxfId="4131" dataCellStyle="20% - Énfasis3">
  <autoFilter ref="D247:I249" xr:uid="{CFD436BC-1417-4552-8A56-990E2A292185}"/>
  <tableColumns count="6">
    <tableColumn id="1" xr3:uid="{A98031D3-BF8E-41A2-9875-C1AD0C360E4C}" name="Tipo de Indicador" totalsRowLabel="Resultado" dataDxfId="4130" totalsRowDxfId="4129"/>
    <tableColumn id="2" xr3:uid="{7A14806A-C8B0-4C24-B7AC-3885B4D90350}" name="Código indicador" totalsRowLabel="RC014" dataDxfId="4128" totalsRowDxfId="4127"/>
    <tableColumn id="3" xr3:uid="{632E6BEE-87B6-4DA2-B8F9-123B177CF443}" name="Indicador" dataDxfId="4126" totalsRowDxfId="4125" dataCellStyle="20% - Énfasis3">
      <calculatedColumnFormula>IFERROR(VLOOKUP(E248,TablaIndicadores[[Código]:[Unidad de medida]],2,0),"")</calculatedColumnFormula>
    </tableColumn>
    <tableColumn id="4" xr3:uid="{F2EFFD02-8176-43DF-AD8F-4EE7ADF6B6F7}" name="Unidad de medida" dataDxfId="4124" totalsRowDxfId="4123" dataCellStyle="20% - Énfasis3">
      <calculatedColumnFormula>IFERROR(VLOOKUP(E248,TablaIndicadores[[Código]:[Unidad de medida]],3,0),"")</calculatedColumnFormula>
    </tableColumn>
    <tableColumn id="5" xr3:uid="{B40DABB0-A0BB-4A2D-B929-CC6CDDD5380C}" name="Cantidad" totalsRowFunction="custom" dataDxfId="4122" totalsRowDxfId="4121">
      <totalsRowFormula array="1">IF(AND(IF(C240="Incluir",TablaSTdA1.15254616263647231116484525[Unidad de medida]&gt;=0,TablaSTdA1.15254616263647231116484525[Unidad de medida]=""))=FALSE,"No rellene el indicador sin seleccionar que quiere incluir el subtipo de acción","")</totalsRowFormula>
    </tableColumn>
    <tableColumn id="7" xr3:uid="{6121FC6B-7183-4CF6-A171-D8CD42BB749F}" name="Incluido" dataDxfId="4120" totalsRowDxfId="4119" dataCellStyle="20% - Énfasis3"/>
  </tableColumns>
  <tableStyleInfo name="TableStyleLight9" showFirstColumn="0" showLastColumn="0" showRowStripes="1" showColumnStripes="0"/>
</table>
</file>

<file path=xl/tables/table1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5" xr:uid="{819C889B-AD9F-45ED-B734-FA74627BD5DA}" name="TablaSTdA1.1525461626364727332117485526" displayName="TablaSTdA1.1525461626364727332117485526" ref="D256:I258" headerRowDxfId="4118" dataDxfId="4116" headerRowBorderDxfId="4117" tableBorderDxfId="4115" totalsRowBorderDxfId="4114" dataCellStyle="20% - Énfasis3">
  <autoFilter ref="D256:I258" xr:uid="{82D64D55-554F-483F-9356-47430D58D139}"/>
  <tableColumns count="6">
    <tableColumn id="1" xr3:uid="{D89C9047-18A3-470F-9268-851A97580DB3}" name="Tipo de Indicador" totalsRowLabel="Resultado" dataDxfId="4113" totalsRowDxfId="4112"/>
    <tableColumn id="2" xr3:uid="{74C8D7D4-1FEF-494A-B1B7-094CC4F3EFE8}" name="Código indicador" totalsRowLabel="RC014" dataDxfId="4111" totalsRowDxfId="4110"/>
    <tableColumn id="3" xr3:uid="{F582C56B-7C94-4074-BC37-8790CC740050}" name="Indicador" dataDxfId="4109" totalsRowDxfId="4108" dataCellStyle="20% - Énfasis3">
      <calculatedColumnFormula>IFERROR(VLOOKUP(E257,TablaIndicadores[[Código]:[Unidad de medida]],2,0),"")</calculatedColumnFormula>
    </tableColumn>
    <tableColumn id="4" xr3:uid="{953B6B66-A666-4B54-BD37-A7447A859B5D}" name="Unidad de medida" dataDxfId="4107" totalsRowDxfId="4106" dataCellStyle="20% - Énfasis3">
      <calculatedColumnFormula>IFERROR(VLOOKUP(E257,TablaIndicadores[[Código]:[Unidad de medida]],3,0),"")</calculatedColumnFormula>
    </tableColumn>
    <tableColumn id="5" xr3:uid="{A7E2D0D0-E6E5-4B96-B102-C2D6178BDDB7}" name="Cantidad" totalsRowFunction="custom" dataDxfId="4105" totalsRowDxfId="4104">
      <totalsRowFormula array="1">IF(AND(IF(C249="Incluir",TablaSTdA1.1525461626364727332117485526[Unidad de medida]&gt;=0,TablaSTdA1.1525461626364727332117485526[Unidad de medida]=""))=FALSE,"No rellene el indicador sin seleccionar que quiere incluir el subtipo de acción","")</totalsRowFormula>
    </tableColumn>
    <tableColumn id="7" xr3:uid="{3A5469F6-231A-498E-95FD-26730BC15D2A}" name="Incluido" dataDxfId="4103" totalsRowDxfId="4102" dataCellStyle="20% - Énfasis3"/>
  </tableColumns>
  <tableStyleInfo name="TableStyleLight9" showFirstColumn="0" showLastColumn="0" showRowStripes="1" showColumnStripes="0"/>
</table>
</file>

<file path=xl/tables/table1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6" xr:uid="{6C39B4F9-D5F3-432A-89DA-308BC5184C35}" name="TablaSTdA1.152546162636472737533118486527" displayName="TablaSTdA1.152546162636472737533118486527" ref="D267:I269" headerRowDxfId="4101" dataDxfId="4099" headerRowBorderDxfId="4100" tableBorderDxfId="4098" totalsRowBorderDxfId="4097" dataCellStyle="20% - Énfasis3">
  <autoFilter ref="D267:I269" xr:uid="{03C060CF-033E-48A0-AC2C-92A6791A75F1}"/>
  <tableColumns count="6">
    <tableColumn id="1" xr3:uid="{1EE9BB11-9A0B-4DB3-9E6D-4964B97A9597}" name="Tipo de Indicador" totalsRowLabel="Resultado" dataDxfId="4096" totalsRowDxfId="4095"/>
    <tableColumn id="2" xr3:uid="{89C76486-3AC0-41B8-A1A2-05B353445679}" name="Código indicador" totalsRowLabel="RC014" dataDxfId="4094" totalsRowDxfId="4093"/>
    <tableColumn id="3" xr3:uid="{9C648B02-9DAE-47CB-B2B3-C506A20E8FE1}" name="Indicador" dataDxfId="4092" totalsRowDxfId="4091" dataCellStyle="20% - Énfasis3">
      <calculatedColumnFormula>IFERROR(VLOOKUP(E268,TablaIndicadores[[Código]:[Unidad de medida]],2,0),"")</calculatedColumnFormula>
    </tableColumn>
    <tableColumn id="4" xr3:uid="{5BEA4A06-9DF4-4876-9B80-8125DBC2DF29}" name="Unidad de medida" dataDxfId="4090" totalsRowDxfId="4089" dataCellStyle="20% - Énfasis3">
      <calculatedColumnFormula>IFERROR(VLOOKUP(E268,TablaIndicadores[[Código]:[Unidad de medida]],3,0),"")</calculatedColumnFormula>
    </tableColumn>
    <tableColumn id="5" xr3:uid="{0F401E06-0882-4211-8C54-5829ACE78CED}" name="Cantidad" totalsRowFunction="custom" dataDxfId="4088" totalsRowDxfId="4087">
      <totalsRowFormula array="1">IF(AND(IF(C260="Incluir",TablaSTdA1.152546162636472737533118486527[Unidad de medida]&gt;=0,TablaSTdA1.152546162636472737533118486527[Unidad de medida]=""))=FALSE,"No rellene el indicador sin seleccionar que quiere incluir el subtipo de acción","")</totalsRowFormula>
    </tableColumn>
    <tableColumn id="7" xr3:uid="{DA2D5A4F-23F8-481A-B138-EDD19808125C}" name="Incluido" dataDxfId="4086" totalsRowDxfId="4085" dataCellStyle="20% - Énfasis3"/>
  </tableColumns>
  <tableStyleInfo name="TableStyleLight9" showFirstColumn="0" showLastColumn="0" showRowStripes="1" showColumnStripes="0"/>
</table>
</file>

<file path=xl/tables/table1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7" xr:uid="{511C0544-1A94-4389-867C-CD3A0C76731F}" name="TablaSTdA1.15254616263647273757634119487528" displayName="TablaSTdA1.15254616263647273757634119487528" ref="D276:I278" headerRowDxfId="4084" dataDxfId="4082" headerRowBorderDxfId="4083" tableBorderDxfId="4081" totalsRowBorderDxfId="4080" dataCellStyle="20% - Énfasis3">
  <autoFilter ref="D276:I278" xr:uid="{0944747C-24CE-43D4-BBAB-1C494CA9A55F}"/>
  <tableColumns count="6">
    <tableColumn id="1" xr3:uid="{BD06AE44-0156-4D43-AA1A-BED8163680D8}" name="Tipo de Indicador" totalsRowLabel="Resultado" dataDxfId="4079" totalsRowDxfId="4078"/>
    <tableColumn id="2" xr3:uid="{81E90695-499D-411B-BFBE-04FEB3C7CD4D}" name="Código indicador" totalsRowLabel="RC014" dataDxfId="4077" totalsRowDxfId="4076"/>
    <tableColumn id="3" xr3:uid="{76C5AA93-B489-47C7-A32E-BAB6BFC388C8}" name="Indicador" dataDxfId="4075" totalsRowDxfId="4074" dataCellStyle="20% - Énfasis3">
      <calculatedColumnFormula>IFERROR(VLOOKUP(E277,TablaIndicadores[[Código]:[Unidad de medida]],2,0),"")</calculatedColumnFormula>
    </tableColumn>
    <tableColumn id="4" xr3:uid="{EB280BAC-2515-495D-A8CB-106B69BBE472}" name="Unidad de medida" dataDxfId="4073" totalsRowDxfId="4072" dataCellStyle="20% - Énfasis3">
      <calculatedColumnFormula>IFERROR(VLOOKUP(E277,TablaIndicadores[[Código]:[Unidad de medida]],3,0),"")</calculatedColumnFormula>
    </tableColumn>
    <tableColumn id="5" xr3:uid="{597276F1-4657-4559-993A-9AEA73C754F3}" name="Cantidad" totalsRowFunction="custom" dataDxfId="4071" totalsRowDxfId="4070">
      <totalsRowFormula array="1">IF(AND(IF(C269="Incluir",TablaSTdA1.15254616263647273757634119487528[Unidad de medida]&gt;=0,TablaSTdA1.15254616263647273757634119487528[Unidad de medida]=""))=FALSE,"No rellene el indicador sin seleccionar que quiere incluir el subtipo de acción","")</totalsRowFormula>
    </tableColumn>
    <tableColumn id="7" xr3:uid="{A01F21EF-7A55-4486-888B-D2ED332E06EF}" name="Incluido" dataDxfId="4069" totalsRowDxfId="4068" dataCellStyle="20% - Énfasis3"/>
  </tableColumns>
  <tableStyleInfo name="TableStyleLight9" showFirstColumn="0" showLastColumn="0" showRowStripes="1" showColumnStripes="0"/>
</table>
</file>

<file path=xl/tables/table1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8" xr:uid="{DE01AE8C-0895-4154-A885-70838454BBE2}" name="TablaSTdA1.1525461626364727375767735120488529" displayName="TablaSTdA1.1525461626364727375767735120488529" ref="D285:I287" headerRowDxfId="4067" dataDxfId="4065" headerRowBorderDxfId="4066" tableBorderDxfId="4064" totalsRowBorderDxfId="4063" dataCellStyle="20% - Énfasis3">
  <autoFilter ref="D285:I287" xr:uid="{3F3744ED-93D8-46A8-8B02-566B237D13C1}"/>
  <tableColumns count="6">
    <tableColumn id="1" xr3:uid="{48B2475A-3A8D-46D4-8508-6E6907ADCA07}" name="Tipo de Indicador" totalsRowLabel="Resultado" dataDxfId="4062" totalsRowDxfId="4061"/>
    <tableColumn id="2" xr3:uid="{584A7E47-5709-4A73-894D-E989CE53EAAB}" name="Código indicador" totalsRowLabel="RC014" dataDxfId="4060" totalsRowDxfId="4059"/>
    <tableColumn id="3" xr3:uid="{8722FC4B-74D7-4EEF-85F6-6ECB6E63CFD8}" name="Indicador" dataDxfId="4058" totalsRowDxfId="4057" dataCellStyle="20% - Énfasis3">
      <calculatedColumnFormula>IFERROR(VLOOKUP(E286,TablaIndicadores[[Código]:[Unidad de medida]],2,0),"")</calculatedColumnFormula>
    </tableColumn>
    <tableColumn id="4" xr3:uid="{00FBC2AF-AE47-407E-83D5-49935CB3A255}" name="Unidad de medida" dataDxfId="4056" totalsRowDxfId="4055" dataCellStyle="20% - Énfasis3">
      <calculatedColumnFormula>IFERROR(VLOOKUP(E286,TablaIndicadores[[Código]:[Unidad de medida]],3,0),"")</calculatedColumnFormula>
    </tableColumn>
    <tableColumn id="5" xr3:uid="{7277C4C5-9A19-4196-92CA-FCCEF4324B9A}" name="Cantidad" totalsRowFunction="custom" dataDxfId="4054" totalsRowDxfId="4053">
      <totalsRowFormula array="1">IF(AND(IF(C278="Incluir",TablaSTdA1.1525461626364727375767735120488529[Unidad de medida]&gt;=0,TablaSTdA1.1525461626364727375767735120488529[Unidad de medida]=""))=FALSE,"No rellene el indicador sin seleccionar que quiere incluir el subtipo de acción","")</totalsRowFormula>
    </tableColumn>
    <tableColumn id="7" xr3:uid="{027D2D86-D8E0-437B-A1DB-05230E4B202D}" name="Incluido" dataDxfId="4052" totalsRowDxfId="4051" dataCellStyle="20% - Énfasis3"/>
  </tableColumns>
  <tableStyleInfo name="TableStyleLight9" showFirstColumn="0" showLastColumn="0" showRowStripes="1" showColumnStripes="0"/>
</table>
</file>

<file path=xl/tables/table1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9" xr:uid="{9292B10F-2E14-43E0-A1B6-47F3A9A7C4E5}" name="TablaSTdA1.152546162636472737576777836121489530" displayName="TablaSTdA1.152546162636472737576777836121489530" ref="D294:I296" headerRowDxfId="4050" dataDxfId="4048" headerRowBorderDxfId="4049" tableBorderDxfId="4047" totalsRowBorderDxfId="4046" dataCellStyle="20% - Énfasis3">
  <autoFilter ref="D294:I296" xr:uid="{C887D571-7038-4A1E-A5F5-828CD05195FE}"/>
  <tableColumns count="6">
    <tableColumn id="1" xr3:uid="{F7A0FF6C-3014-46CB-B27B-C0C11CDB17B2}" name="Tipo de Indicador" totalsRowLabel="Resultado" dataDxfId="4045" totalsRowDxfId="4044"/>
    <tableColumn id="2" xr3:uid="{83F1B122-E008-49CD-9883-D09FA1400A51}" name="Código indicador" totalsRowLabel="RC014" dataDxfId="4043" totalsRowDxfId="4042"/>
    <tableColumn id="3" xr3:uid="{E89A4411-E611-4D85-B44B-E229022B72A0}" name="Indicador" dataDxfId="4041" totalsRowDxfId="4040" dataCellStyle="20% - Énfasis3">
      <calculatedColumnFormula>IFERROR(VLOOKUP(E295,TablaIndicadores[[Código]:[Unidad de medida]],2,0),"")</calculatedColumnFormula>
    </tableColumn>
    <tableColumn id="4" xr3:uid="{6654055B-5BAD-41CF-BE20-8CDCFF8FAD71}" name="Unidad de medida" dataDxfId="4039" totalsRowDxfId="4038" dataCellStyle="20% - Énfasis3">
      <calculatedColumnFormula>IFERROR(VLOOKUP(E295,TablaIndicadores[[Código]:[Unidad de medida]],3,0),"")</calculatedColumnFormula>
    </tableColumn>
    <tableColumn id="5" xr3:uid="{DA333816-8702-4864-8288-920CC8354C6F}" name="Cantidad" totalsRowFunction="custom" dataDxfId="4037" totalsRowDxfId="4036">
      <totalsRowFormula array="1">IF(AND(IF(C287="Incluir",TablaSTdA1.152546162636472737576777836121489530[Unidad de medida]&gt;=0,TablaSTdA1.152546162636472737576777836121489530[Unidad de medida]=""))=FALSE,"No rellene el indicador sin seleccionar que quiere incluir el subtipo de acción","")</totalsRowFormula>
    </tableColumn>
    <tableColumn id="7" xr3:uid="{3EDC2069-9C96-454F-8875-43743CAFF7BF}" name="Incluido" dataDxfId="4035" totalsRowDxfId="4034" dataCellStyle="20% - Énfasis3"/>
  </tableColumns>
  <tableStyleInfo name="TableStyleLight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1" xr:uid="{FF9985D1-F53D-4EB9-8F43-0FC448DD87F9}" name="Tabla91" displayName="Tabla91" ref="B8:P19" totalsRowShown="0" headerRowDxfId="7347" dataDxfId="7346" tableBorderDxfId="7345">
  <autoFilter ref="B8:P19" xr:uid="{FF9985D1-F53D-4EB9-8F43-0FC448DD87F9}"/>
  <tableColumns count="15">
    <tableColumn id="1" xr3:uid="{5A406C89-E666-4EA6-BA8F-72939B092E2A}" name="TipodeAccion" dataDxfId="7344"/>
    <tableColumn id="3" xr3:uid="{D68D74BB-FE4F-4EA6-9386-C218600265E3}" name="CodigoSTdA" dataDxfId="7343"/>
    <tableColumn id="4" xr3:uid="{F606B82C-95DA-4B87-AAE8-4CE4835DC472}" name="SubtipodeAccion" dataDxfId="7342"/>
    <tableColumn id="5" xr3:uid="{64048D2A-32E8-415F-B2D8-09E2778C5EC2}" name="Presupuesto Subtipo" dataDxfId="7341" dataCellStyle="Moneda">
      <calculatedColumnFormula>SUMIFS(TablaDatosCompletos[PresupuestoAI],TablaDatosCompletos[Subtipo de acción],Tabla91[[#This Row],[SubtipodeAccion]])</calculatedColumnFormula>
    </tableColumn>
    <tableColumn id="6" xr3:uid="{804731CD-0FA5-4F09-B9AF-46E9D7C5F932}" name="Proyecto1" dataDxfId="7340" dataCellStyle="Moneda">
      <calculatedColumnFormula>SUMIFS(TablaDatosCompletos[PresupuestoAI],TablaDatosCompletos[CodigoProyecto],Tabla91[[#Headers],[Proyecto1]],TablaDatosCompletos[Subtipo de acción],Tabla91[[#This Row],[SubtipodeAccion]])</calculatedColumnFormula>
    </tableColumn>
    <tableColumn id="7" xr3:uid="{097BFDDF-B49A-4072-A136-DC2D78CAF3CD}" name="Proyecto2" dataDxfId="7339" dataCellStyle="Moneda">
      <calculatedColumnFormula>SUMIFS(TablaDatosCompletos[PresupuestoAI],TablaDatosCompletos[CodigoProyecto],Tabla91[[#Headers],[Proyecto2]],TablaDatosCompletos[Subtipo de acción],Tabla91[[#This Row],[SubtipodeAccion]])</calculatedColumnFormula>
    </tableColumn>
    <tableColumn id="8" xr3:uid="{D26C744D-E980-49AE-BDDA-EC2E91297D04}" name="Proyecto3" dataDxfId="7338" dataCellStyle="Moneda">
      <calculatedColumnFormula>SUMIFS(TablaDatosCompletos[PresupuestoAI],TablaDatosCompletos[CodigoProyecto],Tabla91[[#Headers],[Proyecto3]],TablaDatosCompletos[Subtipo de acción],Tabla91[[#This Row],[SubtipodeAccion]])</calculatedColumnFormula>
    </tableColumn>
    <tableColumn id="9" xr3:uid="{AC90CD0F-4946-4310-8A33-FE57950AE90A}" name="Proyecto4" dataDxfId="7337" dataCellStyle="Moneda">
      <calculatedColumnFormula>SUMIFS(TablaDatosCompletos[PresupuestoAI],TablaDatosCompletos[CodigoProyecto],Tabla91[[#Headers],[Proyecto4]],TablaDatosCompletos[Subtipo de acción],Tabla91[[#This Row],[SubtipodeAccion]])</calculatedColumnFormula>
    </tableColumn>
    <tableColumn id="10" xr3:uid="{FB9B856D-ACE3-4A0D-AE01-0ECBF691CEED}" name="Proyecto5" dataDxfId="7336" dataCellStyle="Moneda">
      <calculatedColumnFormula>SUMIFS(TablaDatosCompletos[PresupuestoAI],TablaDatosCompletos[CodigoProyecto],Tabla91[[#Headers],[Proyecto5]],TablaDatosCompletos[Subtipo de acción],Tabla91[[#This Row],[SubtipodeAccion]])</calculatedColumnFormula>
    </tableColumn>
    <tableColumn id="11" xr3:uid="{1F29307D-A366-4284-BDB3-247D2F33A165}" name="Proyecto6" dataDxfId="7335" dataCellStyle="Moneda">
      <calculatedColumnFormula>SUMIFS(TablaDatosCompletos[PresupuestoAI],TablaDatosCompletos[CodigoProyecto],Tabla91[[#Headers],[Proyecto6]],TablaDatosCompletos[Subtipo de acción],Tabla91[[#This Row],[SubtipodeAccion]])</calculatedColumnFormula>
    </tableColumn>
    <tableColumn id="12" xr3:uid="{D220F040-B8EA-4D76-B317-5FCDE4609DE2}" name="Proyecto7" dataDxfId="7334" dataCellStyle="Moneda">
      <calculatedColumnFormula>SUMIFS(TablaDatosCompletos[PresupuestoAI],TablaDatosCompletos[CodigoProyecto],Tabla91[[#Headers],[Proyecto7]],TablaDatosCompletos[Subtipo de acción],Tabla91[[#This Row],[SubtipodeAccion]])</calculatedColumnFormula>
    </tableColumn>
    <tableColumn id="13" xr3:uid="{2813534E-70BB-4392-B11D-7DC9D24355FB}" name="Proyecto8" dataDxfId="7333" dataCellStyle="Moneda">
      <calculatedColumnFormula>SUMIFS(TablaDatosCompletos[PresupuestoAI],TablaDatosCompletos[CodigoProyecto],Tabla91[[#Headers],[Proyecto8]],TablaDatosCompletos[Subtipo de acción],Tabla91[[#This Row],[SubtipodeAccion]])</calculatedColumnFormula>
    </tableColumn>
    <tableColumn id="14" xr3:uid="{F5214535-9099-4C7F-81C0-82B097F3F7EE}" name="Proyecto9" dataDxfId="7332" dataCellStyle="Moneda">
      <calculatedColumnFormula>SUMIFS(TablaDatosCompletos[PresupuestoAI],TablaDatosCompletos[CodigoProyecto],Tabla91[[#Headers],[Proyecto9]],TablaDatosCompletos[Subtipo de acción],Tabla91[[#This Row],[SubtipodeAccion]])</calculatedColumnFormula>
    </tableColumn>
    <tableColumn id="15" xr3:uid="{243DE2CC-6688-4993-A414-204FEF559A23}" name="Proyecto10" dataDxfId="7331" dataCellStyle="Moneda">
      <calculatedColumnFormula>SUMIFS(TablaDatosCompletos[PresupuestoAI],TablaDatosCompletos[CodigoProyecto],Tabla91[[#Headers],[Proyecto10]],TablaDatosCompletos[Subtipo de acción],Tabla91[[#This Row],[SubtipodeAccion]])</calculatedColumnFormula>
    </tableColumn>
    <tableColumn id="16" xr3:uid="{C35F90B8-CBC9-4752-AC05-70016BAC6131}" name="TotalParaComprobación" dataDxfId="7330" dataCellStyle="Moneda">
      <calculatedColumnFormula>SUM(Tabla91[[#This Row],[Proyecto1]:[Proyecto10]])</calculatedColumnFormula>
    </tableColumn>
  </tableColumns>
  <tableStyleInfo name="TableStyleLight9"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F1830863-EC2F-41EA-9D51-EAB163A8E469}" name="TablaSTdA1.15254616221" displayName="TablaSTdA1.15254616221" ref="D153:I155" headerRowDxfId="7031" dataDxfId="7029" headerRowBorderDxfId="7030" tableBorderDxfId="7028" totalsRowBorderDxfId="7027">
  <autoFilter ref="D153:I155" xr:uid="{3D0A72F9-E111-4312-B272-8E0AE7862817}"/>
  <tableColumns count="6">
    <tableColumn id="1" xr3:uid="{142763DF-D506-4AA7-8F5F-D933FD1D432B}" name="Tipo de Indicador" totalsRowLabel="Resultado" dataDxfId="7026" totalsRowDxfId="7025"/>
    <tableColumn id="2" xr3:uid="{C33E07B3-9790-4A36-ABBB-63F148368B27}" name="Código indicador" totalsRowLabel="RC014" dataDxfId="7024" totalsRowDxfId="7023"/>
    <tableColumn id="3" xr3:uid="{038EE59A-A26D-4B2A-9409-2077B61F023D}" name="Indicador" dataDxfId="7022" totalsRowDxfId="7021" dataCellStyle="20% - Énfasis3">
      <calculatedColumnFormula>IFERROR(VLOOKUP(E154,TablaIndicadores[[Código]:[Unidad de medida]],2,0),"")</calculatedColumnFormula>
    </tableColumn>
    <tableColumn id="4" xr3:uid="{5466CFA3-B5F6-4CB8-BDC6-162A8AC279E6}" name="Unidad de medida" dataDxfId="7020" totalsRowDxfId="7019">
      <calculatedColumnFormula>IFERROR(VLOOKUP(E154,TablaIndicadores[[Código]:[Unidad de medida]],3,0),"")</calculatedColumnFormula>
    </tableColumn>
    <tableColumn id="5" xr3:uid="{39871FBB-214C-47F9-89A8-D1276BB5EF48}" name="Cantidad" totalsRowFunction="custom" dataDxfId="7018" totalsRowDxfId="7017">
      <totalsRowFormula array="1">IF(AND(IF(C146="Incluir",TablaSTdA1.15254616221[Unidad de medida]&gt;=0,TablaSTdA1.15254616221[Unidad de medida]=""))=FALSE,"No rellene el indicador sin seleccionar que quiere incluir el subtipo de acción","")</totalsRowFormula>
    </tableColumn>
    <tableColumn id="7" xr3:uid="{68094188-9D67-4E30-A6D3-5D0E94E0E669}" name="Incluido" dataDxfId="7016" totalsRowDxfId="7015" dataCellStyle="20% - Énfasis3"/>
  </tableColumns>
  <tableStyleInfo name="TableStyleLight9" showFirstColumn="0" showLastColumn="0" showRowStripes="1" showColumnStripes="0"/>
</table>
</file>

<file path=xl/tables/table2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0" xr:uid="{B1E94531-0643-49A7-AA18-220E64E90321}" name="TablaSTdA1.15254616263647273757677787937122490531" displayName="TablaSTdA1.15254616263647273757677787937122490531" ref="D303:I305" headerRowDxfId="4033" dataDxfId="4031" headerRowBorderDxfId="4032" tableBorderDxfId="4030" totalsRowBorderDxfId="4029" dataCellStyle="20% - Énfasis3">
  <autoFilter ref="D303:I305" xr:uid="{5E6D0167-0592-4639-A9A4-7F4C661344FB}"/>
  <tableColumns count="6">
    <tableColumn id="1" xr3:uid="{C24BA6BF-1868-4AB0-9E9E-62238BE92567}" name="Tipo de Indicador" totalsRowLabel="Resultado" dataDxfId="4028" totalsRowDxfId="4027"/>
    <tableColumn id="2" xr3:uid="{8211B864-F069-4FE6-AD8C-8F840ACEE331}" name="Código indicador" totalsRowLabel="RC014" dataDxfId="4026" totalsRowDxfId="4025"/>
    <tableColumn id="3" xr3:uid="{98653C36-14E4-4099-9D81-F8954CB14F90}" name="Indicador" dataDxfId="4024" totalsRowDxfId="4023" dataCellStyle="20% - Énfasis3">
      <calculatedColumnFormula>IFERROR(VLOOKUP(E304,TablaIndicadores[[Código]:[Unidad de medida]],2,0),"")</calculatedColumnFormula>
    </tableColumn>
    <tableColumn id="4" xr3:uid="{26A277FF-FB59-455D-91CE-A038CD97178E}" name="Unidad de medida" dataDxfId="4022" totalsRowDxfId="4021" dataCellStyle="20% - Énfasis3">
      <calculatedColumnFormula>IFERROR(VLOOKUP(E304,TablaIndicadores[[Código]:[Unidad de medida]],3,0),"")</calculatedColumnFormula>
    </tableColumn>
    <tableColumn id="5" xr3:uid="{261692BC-EEC5-483F-B339-D8F1412D9286}" name="Cantidad" totalsRowFunction="custom" dataDxfId="4020" totalsRowDxfId="4019">
      <totalsRowFormula array="1">IF(AND(IF(C296="Incluir",TablaSTdA1.15254616263647273757677787937122490531[Unidad de medida]&gt;=0,TablaSTdA1.15254616263647273757677787937122490531[Unidad de medida]=""))=FALSE,"No rellene el indicador sin seleccionar que quiere incluir el subtipo de acción","")</totalsRowFormula>
    </tableColumn>
    <tableColumn id="7" xr3:uid="{99CBA01A-5C81-4FF9-BAC9-B80949FCA5A9}" name="Incluido" dataDxfId="4018" totalsRowDxfId="4017" dataCellStyle="20% - Énfasis3"/>
  </tableColumns>
  <tableStyleInfo name="TableStyleLight9" showFirstColumn="0" showLastColumn="0" showRowStripes="1" showColumnStripes="0"/>
</table>
</file>

<file path=xl/tables/table2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1" xr:uid="{1156719D-D2FE-47DD-9248-530102F443D8}" name="TablaSTdA1.15254616263647273758038123491532" displayName="TablaSTdA1.15254616263647273758038123491532" ref="D314:I316" headerRowDxfId="4016" dataDxfId="4014" headerRowBorderDxfId="4015" tableBorderDxfId="4013" totalsRowBorderDxfId="4012" dataCellStyle="20% - Énfasis3">
  <autoFilter ref="D314:I316" xr:uid="{0ADB81C9-3D3F-4978-BB71-4CC96B39EB10}"/>
  <tableColumns count="6">
    <tableColumn id="1" xr3:uid="{C850EC2D-8350-4D1C-B054-F3CAD94C4705}" name="Tipo de Indicador" totalsRowLabel="Resultado" dataDxfId="4011" totalsRowDxfId="4010"/>
    <tableColumn id="2" xr3:uid="{420133C0-28B1-4EA9-9D1D-1308D9EC41CA}" name="Código indicador" totalsRowLabel="RC014" dataDxfId="4009" totalsRowDxfId="4008"/>
    <tableColumn id="3" xr3:uid="{B97A76FC-51ED-4094-8DC7-5C921A5F8240}" name="Indicador" dataDxfId="4007" totalsRowDxfId="4006" dataCellStyle="20% - Énfasis3">
      <calculatedColumnFormula>IFERROR(VLOOKUP(E315,TablaIndicadores[[Código]:[Unidad de medida]],2,0),"")</calculatedColumnFormula>
    </tableColumn>
    <tableColumn id="4" xr3:uid="{CADB2BDF-CC46-4B10-8B05-779AEAA0E58F}" name="Unidad de medida" dataDxfId="4005" totalsRowDxfId="4004" dataCellStyle="20% - Énfasis3">
      <calculatedColumnFormula>IFERROR(VLOOKUP(E315,TablaIndicadores[[Código]:[Unidad de medida]],3,0),"")</calculatedColumnFormula>
    </tableColumn>
    <tableColumn id="5" xr3:uid="{11BC3A5E-3A93-4F1B-A047-81C8906F1F95}" name="Cantidad" totalsRowFunction="custom" dataDxfId="4003" totalsRowDxfId="4002">
      <totalsRowFormula array="1">IF(AND(IF(C307="Incluir",TablaSTdA1.15254616263647273758038123491532[Unidad de medida]&gt;=0,TablaSTdA1.15254616263647273758038123491532[Unidad de medida]=""))=FALSE,"No rellene el indicador sin seleccionar que quiere incluir el subtipo de acción","")</totalsRowFormula>
    </tableColumn>
    <tableColumn id="7" xr3:uid="{271B7911-907E-4335-BDB3-720F903BD23C}" name="Incluido" dataDxfId="4001" totalsRowDxfId="4000" dataCellStyle="20% - Énfasis3"/>
  </tableColumns>
  <tableStyleInfo name="TableStyleLight9" showFirstColumn="0" showLastColumn="0" showRowStripes="1" showColumnStripes="0"/>
</table>
</file>

<file path=xl/tables/table2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2" xr:uid="{14513E33-A759-4367-A438-1303EB17A8EF}" name="TablaSTdA1.1525461626364727375808139124492533" displayName="TablaSTdA1.1525461626364727375808139124492533" ref="D323:I325" headerRowDxfId="3999" dataDxfId="3997" headerRowBorderDxfId="3998" tableBorderDxfId="3996" totalsRowBorderDxfId="3995" dataCellStyle="20% - Énfasis3">
  <autoFilter ref="D323:I325" xr:uid="{1EC163A3-46E7-49EF-8D3A-E86403A81E27}"/>
  <tableColumns count="6">
    <tableColumn id="1" xr3:uid="{6B185BDF-F2EB-4530-95DD-4E04A84D1997}" name="Tipo de Indicador" totalsRowLabel="Resultado" dataDxfId="3994" totalsRowDxfId="3993"/>
    <tableColumn id="2" xr3:uid="{64783023-1393-4A48-A545-B3470B05B283}" name="Código indicador" totalsRowLabel="RC014" dataDxfId="3992" totalsRowDxfId="3991"/>
    <tableColumn id="3" xr3:uid="{73EE4313-045D-43AB-92D6-89B5D0FEDE4B}" name="Indicador" dataDxfId="3990" totalsRowDxfId="3989" dataCellStyle="20% - Énfasis3">
      <calculatedColumnFormula>IFERROR(VLOOKUP(E324,TablaIndicadores[[Código]:[Unidad de medida]],2,0),"")</calculatedColumnFormula>
    </tableColumn>
    <tableColumn id="4" xr3:uid="{BE46CD94-5B1F-4C5B-9962-C255FAD2176B}" name="Unidad de medida" dataDxfId="3988" totalsRowDxfId="3987" dataCellStyle="20% - Énfasis3">
      <calculatedColumnFormula>IFERROR(VLOOKUP(E324,TablaIndicadores[[Código]:[Unidad de medida]],3,0),"")</calculatedColumnFormula>
    </tableColumn>
    <tableColumn id="5" xr3:uid="{08BEDA11-C0AE-49C8-873A-155BD6C32029}" name="Cantidad" totalsRowFunction="custom" dataDxfId="3986" totalsRowDxfId="3985">
      <totalsRowFormula array="1">IF(AND(IF(C316="Incluir",TablaSTdA1.1525461626364727375808139124492533[Unidad de medida]&gt;=0,TablaSTdA1.1525461626364727375808139124492533[Unidad de medida]=""))=FALSE,"No rellene el indicador sin seleccionar que quiere incluir el subtipo de acción","")</totalsRowFormula>
    </tableColumn>
    <tableColumn id="7" xr3:uid="{CDEA81CB-14FF-4A76-A07E-E86705BEAF71}" name="Incluido" dataDxfId="3984" totalsRowDxfId="3983" dataCellStyle="20% - Énfasis3"/>
  </tableColumns>
  <tableStyleInfo name="TableStyleLight9" showFirstColumn="0" showLastColumn="0" showRowStripes="1" showColumnStripes="0"/>
</table>
</file>

<file path=xl/tables/table2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3" xr:uid="{E318774B-B85A-4391-8620-AF6C81BB5F77}" name="TablaSTdA1.152546162636472737580818240125493534" displayName="TablaSTdA1.152546162636472737580818240125493534" ref="D332:I334" headerRowDxfId="3982" dataDxfId="3980" headerRowBorderDxfId="3981" tableBorderDxfId="3979" totalsRowBorderDxfId="3978" dataCellStyle="20% - Énfasis3">
  <autoFilter ref="D332:I334" xr:uid="{9450DB46-D38B-49E3-9F13-C69DFD5D8BE7}"/>
  <tableColumns count="6">
    <tableColumn id="1" xr3:uid="{86037790-DA23-4BE8-9970-16643C395433}" name="Tipo de Indicador" totalsRowLabel="Resultado" dataDxfId="3977" totalsRowDxfId="3976"/>
    <tableColumn id="2" xr3:uid="{4841E9E5-A46B-448A-8270-E0AC417E5605}" name="Código indicador" totalsRowLabel="RC014" dataDxfId="3975" totalsRowDxfId="3974"/>
    <tableColumn id="3" xr3:uid="{989B2533-D0DF-4998-8E79-4943383ABF71}" name="Indicador" dataDxfId="3973" totalsRowDxfId="3972" dataCellStyle="20% - Énfasis3">
      <calculatedColumnFormula>IFERROR(VLOOKUP(E333,TablaIndicadores[[Código]:[Unidad de medida]],2,0),"")</calculatedColumnFormula>
    </tableColumn>
    <tableColumn id="4" xr3:uid="{DD001649-3DBC-4D1F-8341-502D209FD5D5}" name="Unidad de medida" dataDxfId="3971" totalsRowDxfId="3970" dataCellStyle="20% - Énfasis3">
      <calculatedColumnFormula>IFERROR(VLOOKUP(E333,TablaIndicadores[[Código]:[Unidad de medida]],3,0),"")</calculatedColumnFormula>
    </tableColumn>
    <tableColumn id="5" xr3:uid="{9666F430-8D6B-4F24-8D47-08F1EC8408F7}" name="Cantidad" totalsRowFunction="custom" dataDxfId="3969" totalsRowDxfId="3968">
      <totalsRowFormula array="1">IF(AND(IF(C325="Incluir",TablaSTdA1.152546162636472737580818240125493534[Unidad de medida]&gt;=0,TablaSTdA1.152546162636472737580818240125493534[Unidad de medida]=""))=FALSE,"No rellene el indicador sin seleccionar que quiere incluir el subtipo de acción","")</totalsRowFormula>
    </tableColumn>
    <tableColumn id="7" xr3:uid="{EC23635A-CDC1-40F9-8981-3BAE98165FD3}" name="Incluido" dataDxfId="3967" totalsRowDxfId="3966" dataCellStyle="20% - Énfasis3"/>
  </tableColumns>
  <tableStyleInfo name="TableStyleLight9" showFirstColumn="0" showLastColumn="0" showRowStripes="1" showColumnStripes="0"/>
</table>
</file>

<file path=xl/tables/table2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4" xr:uid="{40B0F11E-4F86-4441-838E-53BD71921B5C}" name="TablaSTdA1.1525461626364727375808341126494535" displayName="TablaSTdA1.1525461626364727375808341126494535" ref="D345:I347" headerRowDxfId="3965" dataDxfId="3963" headerRowBorderDxfId="3964" tableBorderDxfId="3962" totalsRowBorderDxfId="3961" dataCellStyle="20% - Énfasis3">
  <autoFilter ref="D345:I347" xr:uid="{01E36018-DDB6-4086-95F7-B93D9EAFA70D}"/>
  <tableColumns count="6">
    <tableColumn id="1" xr3:uid="{88C9524E-1836-4DF5-B2E4-AE98541B37CB}" name="Tipo de Indicador" totalsRowLabel="Resultado" dataDxfId="3960" totalsRowDxfId="3959"/>
    <tableColumn id="2" xr3:uid="{1C37CFE0-EB72-4E3B-833E-1120C7F9C7D5}" name="Código indicador" totalsRowLabel="RC014" dataDxfId="3958" totalsRowDxfId="3957"/>
    <tableColumn id="3" xr3:uid="{2860B76C-1A59-42A3-9013-179F82EBC3AF}" name="Indicador" dataDxfId="3956" totalsRowDxfId="3955" dataCellStyle="20% - Énfasis3">
      <calculatedColumnFormula>IFERROR(VLOOKUP(E346,TablaIndicadores[[Código]:[Unidad de medida]],2,0),"")</calculatedColumnFormula>
    </tableColumn>
    <tableColumn id="4" xr3:uid="{FBAB849F-F66C-4FC6-8DAF-7293FA244837}" name="Unidad de medida" dataDxfId="3954" totalsRowDxfId="3953" dataCellStyle="20% - Énfasis3">
      <calculatedColumnFormula>IFERROR(VLOOKUP(E346,TablaIndicadores[[Código]:[Unidad de medida]],3,0),"")</calculatedColumnFormula>
    </tableColumn>
    <tableColumn id="5" xr3:uid="{58ECE786-9365-4BCE-9999-CDF860838EBE}" name="Cantidad" totalsRowFunction="custom" dataDxfId="3952" totalsRowDxfId="3951">
      <totalsRowFormula array="1">IF(AND(IF(C338="Incluir",TablaSTdA1.1525461626364727375808341126494535[Unidad de medida]&gt;=0,TablaSTdA1.1525461626364727375808341126494535[Unidad de medida]=""))=FALSE,"No rellene el indicador sin seleccionar que quiere incluir el subtipo de acción","")</totalsRowFormula>
    </tableColumn>
    <tableColumn id="7" xr3:uid="{D58C8A01-F374-4290-8340-5D1F36E70903}" name="Incluido" dataDxfId="3950" totalsRowDxfId="3949" dataCellStyle="20% - Énfasis3"/>
  </tableColumns>
  <tableStyleInfo name="TableStyleLight9" showFirstColumn="0" showLastColumn="0" showRowStripes="1" showColumnStripes="0"/>
</table>
</file>

<file path=xl/tables/table2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5" xr:uid="{3694D86F-708C-4E5F-B0D7-A7501D4779A1}" name="TablaSTdA1.152546162636472737580818442127495536" displayName="TablaSTdA1.152546162636472737580818442127495536" ref="D354:I356" headerRowDxfId="3948" dataDxfId="3946" headerRowBorderDxfId="3947" tableBorderDxfId="3945" totalsRowBorderDxfId="3944" dataCellStyle="20% - Énfasis3">
  <autoFilter ref="D354:I356" xr:uid="{E000F314-4192-44DA-9326-0DF92C200DAE}"/>
  <tableColumns count="6">
    <tableColumn id="1" xr3:uid="{3FE8BA29-F700-4D8D-9320-4F309814C453}" name="Tipo de Indicador" totalsRowLabel="Resultado" dataDxfId="3943" totalsRowDxfId="3942"/>
    <tableColumn id="2" xr3:uid="{C41FAAD8-F036-4AA1-AFCF-4EA5BB74D70E}" name="Código indicador" totalsRowLabel="RC014" dataDxfId="3941" totalsRowDxfId="3940"/>
    <tableColumn id="3" xr3:uid="{10669431-54A1-46E2-ACB3-1F1C018BCF15}" name="Indicador" dataDxfId="3939" totalsRowDxfId="3938" dataCellStyle="20% - Énfasis3">
      <calculatedColumnFormula>IFERROR(VLOOKUP(E355,TablaIndicadores[[Código]:[Unidad de medida]],2,0),"")</calculatedColumnFormula>
    </tableColumn>
    <tableColumn id="4" xr3:uid="{714166E8-04E1-4352-BF8F-74B29F192B48}" name="Unidad de medida" dataDxfId="3937" totalsRowDxfId="3936" dataCellStyle="20% - Énfasis3">
      <calculatedColumnFormula>IFERROR(VLOOKUP(E355,TablaIndicadores[[Código]:[Unidad de medida]],3,0),"")</calculatedColumnFormula>
    </tableColumn>
    <tableColumn id="5" xr3:uid="{9BA7FD20-81F3-4955-8E68-5374A576CD9A}" name="Cantidad" totalsRowFunction="custom" dataDxfId="3935" totalsRowDxfId="3934">
      <totalsRowFormula array="1">IF(AND(IF(C347="Incluir",TablaSTdA1.152546162636472737580818442127495536[Unidad de medida]&gt;=0,TablaSTdA1.152546162636472737580818442127495536[Unidad de medida]=""))=FALSE,"No rellene el indicador sin seleccionar que quiere incluir el subtipo de acción","")</totalsRowFormula>
    </tableColumn>
    <tableColumn id="7" xr3:uid="{E5584E0F-3B00-4EC9-9F38-9DE977D446B7}" name="Incluido" dataDxfId="3933" totalsRowDxfId="3932" dataCellStyle="20% - Énfasis3"/>
  </tableColumns>
  <tableStyleInfo name="TableStyleLight9" showFirstColumn="0" showLastColumn="0" showRowStripes="1" showColumnStripes="0"/>
</table>
</file>

<file path=xl/tables/table2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6" xr:uid="{198317AB-48D6-4D25-AD06-A20BFB8FD86F}" name="TablaSTdA1.15254616263647273758081828543128496537" displayName="TablaSTdA1.15254616263647273758081828543128496537" ref="D363:I365" headerRowDxfId="3931" dataDxfId="3929" headerRowBorderDxfId="3930" tableBorderDxfId="3928" totalsRowBorderDxfId="3927" dataCellStyle="20% - Énfasis3">
  <autoFilter ref="D363:I365" xr:uid="{BA12B7DE-B207-478D-83AC-1DD99CD2915D}"/>
  <tableColumns count="6">
    <tableColumn id="1" xr3:uid="{8B095C06-8667-49B6-A046-683F594B133F}" name="Tipo de Indicador" totalsRowLabel="Resultado" dataDxfId="3926" totalsRowDxfId="3925"/>
    <tableColumn id="2" xr3:uid="{18276285-15DD-4492-B8C6-2A7BF0629859}" name="Código indicador" totalsRowLabel="RC014" dataDxfId="3924" totalsRowDxfId="3923"/>
    <tableColumn id="3" xr3:uid="{A0F2C84D-C8D7-4F28-87FF-51A2F830387C}" name="Indicador" dataDxfId="3922" totalsRowDxfId="3921" dataCellStyle="20% - Énfasis3">
      <calculatedColumnFormula>IFERROR(VLOOKUP(E364,TablaIndicadores[[Código]:[Unidad de medida]],2,0),"")</calculatedColumnFormula>
    </tableColumn>
    <tableColumn id="4" xr3:uid="{2C8C8CFA-A1BB-4D7D-8198-AAF3547B72BB}" name="Unidad de medida" dataDxfId="3920" totalsRowDxfId="3919" dataCellStyle="20% - Énfasis3">
      <calculatedColumnFormula>IFERROR(VLOOKUP(E364,TablaIndicadores[[Código]:[Unidad de medida]],3,0),"")</calculatedColumnFormula>
    </tableColumn>
    <tableColumn id="5" xr3:uid="{33062E4E-A131-45E3-BE95-2134B946795A}" name="Cantidad" totalsRowFunction="custom" dataDxfId="3918" totalsRowDxfId="3917">
      <totalsRowFormula array="1">IF(AND(IF(C356="Incluir",TablaSTdA1.15254616263647273758081828543128496537[Unidad de medida]&gt;=0,TablaSTdA1.15254616263647273758081828543128496537[Unidad de medida]=""))=FALSE,"No rellene el indicador sin seleccionar que quiere incluir el subtipo de acción","")</totalsRowFormula>
    </tableColumn>
    <tableColumn id="7" xr3:uid="{6DDBCECD-8D36-41B8-9C49-AB721A4A9CDB}" name="Incluido" dataDxfId="3916" totalsRowDxfId="3915" dataCellStyle="20% - Énfasis3"/>
  </tableColumns>
  <tableStyleInfo name="TableStyleLight9" showFirstColumn="0" showLastColumn="0" showRowStripes="1" showColumnStripes="0"/>
</table>
</file>

<file path=xl/tables/table2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7" xr:uid="{73F72BE1-2664-4B7D-9708-C648864DFFBF}" name="TablaSTdA1.152546162636472737580838644129497538" displayName="TablaSTdA1.152546162636472737580838644129497538" ref="D376:I378" headerRowDxfId="3914" dataDxfId="3912" headerRowBorderDxfId="3913" tableBorderDxfId="3911" totalsRowBorderDxfId="3910" dataCellStyle="20% - Énfasis3">
  <autoFilter ref="D376:I378" xr:uid="{55599391-BDCE-475E-9EEC-5A2EB4D1B171}"/>
  <tableColumns count="6">
    <tableColumn id="1" xr3:uid="{F5D86547-66CF-4169-96B4-52C07E145FD9}" name="Tipo de Indicador" totalsRowLabel="Resultado" dataDxfId="3909" totalsRowDxfId="3908"/>
    <tableColumn id="2" xr3:uid="{C1CDB1BD-6A6C-479A-8BAD-974A3A260E59}" name="Código indicador" totalsRowLabel="RC014" dataDxfId="3907" totalsRowDxfId="3906"/>
    <tableColumn id="3" xr3:uid="{839E19DC-E85A-4214-9B89-C63B5F3EC6F4}" name="Indicador" dataDxfId="3905" totalsRowDxfId="3904" dataCellStyle="20% - Énfasis3">
      <calculatedColumnFormula>IFERROR(VLOOKUP(E377,TablaIndicadores[[Código]:[Unidad de medida]],2,0),"")</calculatedColumnFormula>
    </tableColumn>
    <tableColumn id="4" xr3:uid="{78A8C309-B0EE-489A-BBFF-383EC0E4C696}" name="Unidad de medida" dataDxfId="3903" totalsRowDxfId="3902" dataCellStyle="20% - Énfasis3">
      <calculatedColumnFormula>IFERROR(VLOOKUP(E377,TablaIndicadores[[Código]:[Unidad de medida]],3,0),"")</calculatedColumnFormula>
    </tableColumn>
    <tableColumn id="5" xr3:uid="{C9F2B6EE-6B5D-4494-A166-6EE324213E1F}" name="Cantidad" totalsRowFunction="custom" dataDxfId="3901" totalsRowDxfId="3900">
      <totalsRowFormula array="1">IF(AND(IF(C369="Incluir",TablaSTdA1.152546162636472737580838644129497538[Unidad de medida]&gt;=0,TablaSTdA1.152546162636472737580838644129497538[Unidad de medida]=""))=FALSE,"No rellene el indicador sin seleccionar que quiere incluir el subtipo de acción","")</totalsRowFormula>
    </tableColumn>
    <tableColumn id="7" xr3:uid="{A5083A20-B22F-4EEC-99DB-05D4E42D4C08}" name="Incluido" dataDxfId="3899" totalsRowDxfId="3898" dataCellStyle="20% - Énfasis3"/>
  </tableColumns>
  <tableStyleInfo name="TableStyleLight9" showFirstColumn="0" showLastColumn="0" showRowStripes="1" showColumnStripes="0"/>
</table>
</file>

<file path=xl/tables/table2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8" xr:uid="{3C8C4F30-08EC-493B-A6A7-E0BC8B750293}" name="TablaSTdA1.15254616263647273758081848745130498539" displayName="TablaSTdA1.15254616263647273758081848745130498539" ref="D385:I387" headerRowDxfId="3897" dataDxfId="3895" headerRowBorderDxfId="3896" tableBorderDxfId="3894" totalsRowBorderDxfId="3893" dataCellStyle="20% - Énfasis3">
  <autoFilter ref="D385:I387" xr:uid="{9E27734E-9381-485D-AD0C-417FA7E38DD4}"/>
  <tableColumns count="6">
    <tableColumn id="1" xr3:uid="{14338C86-F325-4063-873B-77F43E1B3622}" name="Tipo de Indicador" totalsRowLabel="Resultado" dataDxfId="3892" totalsRowDxfId="3891"/>
    <tableColumn id="2" xr3:uid="{CFDEAEF3-B7DD-4814-9D42-F7052C94E775}" name="Código indicador" totalsRowLabel="RC014" dataDxfId="3890" totalsRowDxfId="3889"/>
    <tableColumn id="3" xr3:uid="{F81DC680-3C61-46B0-86EB-06EBACF72E3B}" name="Indicador" dataDxfId="3888" totalsRowDxfId="3887" dataCellStyle="20% - Énfasis3">
      <calculatedColumnFormula>IFERROR(VLOOKUP(E386,TablaIndicadores[[Código]:[Unidad de medida]],2,0),"")</calculatedColumnFormula>
    </tableColumn>
    <tableColumn id="4" xr3:uid="{63C72201-3570-4DB5-915B-CEB41B6205F0}" name="Unidad de medida" dataDxfId="3886" totalsRowDxfId="3885" dataCellStyle="20% - Énfasis3">
      <calculatedColumnFormula>IFERROR(VLOOKUP(E386,TablaIndicadores[[Código]:[Unidad de medida]],3,0),"")</calculatedColumnFormula>
    </tableColumn>
    <tableColumn id="5" xr3:uid="{8CFAFFC3-08F6-4D9C-ABD7-F7E9F884A74E}" name="Cantidad" totalsRowFunction="custom" dataDxfId="3884" totalsRowDxfId="3883">
      <totalsRowFormula array="1">IF(AND(IF(C378="Incluir",TablaSTdA1.15254616263647273758081848745130498539[Unidad de medida]&gt;=0,TablaSTdA1.15254616263647273758081848745130498539[Unidad de medida]=""))=FALSE,"No rellene el indicador sin seleccionar que quiere incluir el subtipo de acción","")</totalsRowFormula>
    </tableColumn>
    <tableColumn id="7" xr3:uid="{EEAAB6BF-DC36-4DCB-A26E-EF8AA5ECFB9F}" name="Incluido" dataDxfId="3882" totalsRowDxfId="3881" dataCellStyle="20% - Énfasis3"/>
  </tableColumns>
  <tableStyleInfo name="TableStyleLight9" showFirstColumn="0" showLastColumn="0" showRowStripes="1" showColumnStripes="0"/>
</table>
</file>

<file path=xl/tables/table2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9" xr:uid="{333D390A-73FF-4EF1-8ECA-1BA20C8E895A}" name="TablaSTdA1.1525461626364727375808182858846131499540" displayName="TablaSTdA1.1525461626364727375808182858846131499540" ref="D394:I396" headerRowDxfId="3880" dataDxfId="3878" headerRowBorderDxfId="3879" tableBorderDxfId="3877" totalsRowBorderDxfId="3876" dataCellStyle="20% - Énfasis3">
  <autoFilter ref="D394:I396" xr:uid="{EF914FFC-553E-4BD7-AD24-6B2EB27CD20A}"/>
  <tableColumns count="6">
    <tableColumn id="1" xr3:uid="{575C4493-2F89-4062-B4A1-0C196B7F9492}" name="Tipo de Indicador" totalsRowLabel="Resultado" dataDxfId="3875" totalsRowDxfId="3874"/>
    <tableColumn id="2" xr3:uid="{3C32B75B-8BC9-46BA-89BB-2B5BD3A58540}" name="Código indicador" totalsRowLabel="RC014" dataDxfId="3873" totalsRowDxfId="3872"/>
    <tableColumn id="3" xr3:uid="{2BD6BE9C-399C-4412-8E94-83A91B8201C4}" name="Indicador" dataDxfId="3871" totalsRowDxfId="3870" dataCellStyle="20% - Énfasis3">
      <calculatedColumnFormula>IFERROR(VLOOKUP(E395,TablaIndicadores[[Código]:[Unidad de medida]],2,0),"")</calculatedColumnFormula>
    </tableColumn>
    <tableColumn id="4" xr3:uid="{80C72401-7752-4723-8F6B-E111C1CA9945}" name="Unidad de medida" dataDxfId="3869" totalsRowDxfId="3868" dataCellStyle="20% - Énfasis3">
      <calculatedColumnFormula>IFERROR(VLOOKUP(E395,TablaIndicadores[[Código]:[Unidad de medida]],3,0),"")</calculatedColumnFormula>
    </tableColumn>
    <tableColumn id="5" xr3:uid="{033D172E-B059-4680-8B52-92FF5BFA6853}" name="Cantidad" totalsRowFunction="custom" dataDxfId="3867" totalsRowDxfId="3866">
      <totalsRowFormula array="1">IF(AND(IF(C387="Incluir",TablaSTdA1.1525461626364727375808182858846131499540[Unidad de medida]&gt;=0,TablaSTdA1.1525461626364727375808182858846131499540[Unidad de medida]=""))=FALSE,"No rellene el indicador sin seleccionar que quiere incluir el subtipo de acción","")</totalsRowFormula>
    </tableColumn>
    <tableColumn id="7" xr3:uid="{0327FDF6-AB4F-481C-850F-D0F582219E85}" name="Incluido" dataDxfId="3865" totalsRowDxfId="3864" dataCellStyle="20% - Énfasis3"/>
  </tableColumns>
  <tableStyleInfo name="TableStyleLight9"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3890CAFE-4312-4C7C-8953-D0F6509F4E73}" name="TablaSTdA1.1525461626322" displayName="TablaSTdA1.1525461626322" ref="D162:I164" headerRowDxfId="7014" dataDxfId="7012" headerRowBorderDxfId="7013" tableBorderDxfId="7011" totalsRowBorderDxfId="7010">
  <autoFilter ref="D162:I164" xr:uid="{F4B163C6-3327-4DE7-81E1-8B884E98BBD6}"/>
  <tableColumns count="6">
    <tableColumn id="1" xr3:uid="{1FD4C83F-FA21-4E63-8A91-2AAFEE30CADF}" name="Tipo de Indicador" totalsRowLabel="Resultado" dataDxfId="7009" totalsRowDxfId="7008"/>
    <tableColumn id="2" xr3:uid="{8D4F5871-7CFC-47C6-BBFA-620FE0D20A9A}" name="Código indicador" totalsRowLabel="RC014" dataDxfId="7007" totalsRowDxfId="7006"/>
    <tableColumn id="3" xr3:uid="{5A953A12-804C-47DA-BAC4-EB5A121C72A0}" name="Indicador" dataDxfId="7005" totalsRowDxfId="7004" dataCellStyle="20% - Énfasis3">
      <calculatedColumnFormula>IFERROR(VLOOKUP(E163,TablaIndicadores[[Código]:[Unidad de medida]],2,0),"")</calculatedColumnFormula>
    </tableColumn>
    <tableColumn id="4" xr3:uid="{667B98A0-F4A0-41F0-B1FE-6F20BB113BA2}" name="Unidad de medida" dataDxfId="7003" totalsRowDxfId="7002">
      <calculatedColumnFormula>IFERROR(VLOOKUP(E163,TablaIndicadores[[Código]:[Unidad de medida]],3,0),"")</calculatedColumnFormula>
    </tableColumn>
    <tableColumn id="5" xr3:uid="{E33452D7-9000-4C9C-BC42-95C3A416CF92}" name="Cantidad" totalsRowFunction="custom" dataDxfId="7001" totalsRowDxfId="7000">
      <totalsRowFormula array="1">IF(AND(IF(C155="Incluir",TablaSTdA1.1525461626322[Unidad de medida]&gt;=0,TablaSTdA1.1525461626322[Unidad de medida]=""))=FALSE,"No rellene el indicador sin seleccionar que quiere incluir el subtipo de acción","")</totalsRowFormula>
    </tableColumn>
    <tableColumn id="7" xr3:uid="{EB2D77C0-2D8E-4DEF-9DEA-47D0AB8D6D9D}" name="Incluido" dataDxfId="6999" totalsRowDxfId="6998" dataCellStyle="20% - Énfasis3"/>
  </tableColumns>
  <tableStyleInfo name="TableStyleLight9" showFirstColumn="0" showLastColumn="0" showRowStripes="1" showColumnStripes="0"/>
</table>
</file>

<file path=xl/tables/table2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0" xr:uid="{A78B796E-9EDE-4475-9AE2-227206855C24}" name="TablaSTdA1.152546162636472737580818285888947132500541" displayName="TablaSTdA1.152546162636472737580818285888947132500541" ref="D403:I405" headerRowDxfId="3863" dataDxfId="3861" headerRowBorderDxfId="3862" tableBorderDxfId="3860" totalsRowBorderDxfId="3859" dataCellStyle="20% - Énfasis3">
  <autoFilter ref="D403:I405" xr:uid="{BC062379-FBF9-418C-955F-CB85386705AC}"/>
  <tableColumns count="6">
    <tableColumn id="1" xr3:uid="{CB3365AC-45D1-4D8B-9869-97A0BA72F376}" name="Tipo de Indicador" totalsRowLabel="Resultado" dataDxfId="3858" totalsRowDxfId="3857"/>
    <tableColumn id="2" xr3:uid="{BDCCBAF8-6FF1-4FB2-835C-2F984C9AC8A6}" name="Código indicador" totalsRowLabel="RC014" dataDxfId="3856" totalsRowDxfId="3855"/>
    <tableColumn id="3" xr3:uid="{AF78DF3C-827C-433B-AFF4-5BF8273EC6CF}" name="Indicador" dataDxfId="3854" totalsRowDxfId="3853" dataCellStyle="20% - Énfasis3">
      <calculatedColumnFormula>IFERROR(VLOOKUP(E404,TablaIndicadores[[Código]:[Unidad de medida]],2,0),"")</calculatedColumnFormula>
    </tableColumn>
    <tableColumn id="4" xr3:uid="{6B3C90D8-505A-41E1-BAEC-BE96A096AAEC}" name="Unidad de medida" dataDxfId="3852" totalsRowDxfId="3851" dataCellStyle="20% - Énfasis3">
      <calculatedColumnFormula>IFERROR(VLOOKUP(E404,TablaIndicadores[[Código]:[Unidad de medida]],3,0),"")</calculatedColumnFormula>
    </tableColumn>
    <tableColumn id="5" xr3:uid="{4A076C05-767B-4C2E-A9E2-F2FE419ECBF1}" name="Cantidad" totalsRowFunction="custom" dataDxfId="3850" totalsRowDxfId="3849">
      <totalsRowFormula array="1">IF(AND(IF(C396="Incluir",TablaSTdA1.152546162636472737580818285888947132500541[Unidad de medida]&gt;=0,TablaSTdA1.152546162636472737580818285888947132500541[Unidad de medida]=""))=FALSE,"No rellene el indicador sin seleccionar que quiere incluir el subtipo de acción","")</totalsRowFormula>
    </tableColumn>
    <tableColumn id="7" xr3:uid="{9D3083AC-33F5-46C8-B4A3-896475A16728}" name="Incluido" dataDxfId="3848" totalsRowDxfId="3847" dataCellStyle="20% - Énfasis3"/>
  </tableColumns>
  <tableStyleInfo name="TableStyleLight9" showFirstColumn="0" showLastColumn="0" showRowStripes="1" showColumnStripes="0"/>
</table>
</file>

<file path=xl/tables/table2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1" xr:uid="{A238D92D-BC07-47DF-80C2-344ECCFAFCBA}" name="TablaSTdA1.1489460501542" displayName="TablaSTdA1.1489460501542" ref="D17:I19" headerRowDxfId="3846" headerRowBorderDxfId="3845" tableBorderDxfId="3844" totalsRowBorderDxfId="3843">
  <autoFilter ref="D17:I19" xr:uid="{B80A10F8-3515-48D8-845B-9A7A9BA736D1}"/>
  <tableColumns count="6">
    <tableColumn id="1" xr3:uid="{C35A6452-0ED0-4C4D-BBE7-2FE1B6889251}" name="Tipo de Indicador" totalsRowLabel="Resultado" dataDxfId="3842" totalsRowDxfId="3841"/>
    <tableColumn id="2" xr3:uid="{D6D3C193-CD71-4B63-9838-A4E0016ABAFC}" name="Código indicador" totalsRowLabel="RC014" dataDxfId="3840" totalsRowDxfId="3839"/>
    <tableColumn id="3" xr3:uid="{06EF9560-4696-4C82-A3ED-3DC89689A9F0}" name="Indicador" dataDxfId="3838" dataCellStyle="20% - Énfasis3">
      <calculatedColumnFormula>IFERROR(VLOOKUP(E18,TablaIndicadores[[Código]:[Unidad de medida]],2,0),"")</calculatedColumnFormula>
    </tableColumn>
    <tableColumn id="4" xr3:uid="{6AB80CBA-F7AD-4E89-928C-0AFA80EEEBF4}" name="Unidad de medida" dataDxfId="3837" totalsRowDxfId="3836" dataCellStyle="20% - Énfasis3">
      <calculatedColumnFormula>IFERROR(VLOOKUP(E18,TablaIndicadores[[Código]:[Unidad de medida]],3,0),"")</calculatedColumnFormula>
    </tableColumn>
    <tableColumn id="5" xr3:uid="{AE563840-8D5A-44DC-B843-139E8E0A4AF9}" name="Cantidad" totalsRowFunction="custom" dataDxfId="3835" totalsRowDxfId="3834">
      <totalsRowFormula array="1">IF(AND(IF(C10="Incluir",TablaSTdA1.1489460501542[Unidad de medida]&gt;=0,TablaSTdA1.1489460501542[Unidad de medida]=""))=FALSE,"No rellene el indicador sin seleccionar que quiere incluir el subtipo de acción","")</totalsRowFormula>
    </tableColumn>
    <tableColumn id="7" xr3:uid="{4041BD31-D841-4E82-A283-C44F749F76F2}" name="Incluido" dataDxfId="3833" dataCellStyle="20% - Énfasis3"/>
  </tableColumns>
  <tableStyleInfo name="TableStyleLight9" showFirstColumn="0" showLastColumn="0" showRowStripes="1" showColumnStripes="0"/>
</table>
</file>

<file path=xl/tables/table2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2" xr:uid="{7EC83BE8-26DC-4AE7-BF99-079EE1524464}" name="TablaSTdA1.148593461502543" displayName="TablaSTdA1.148593461502543" ref="D26:I28" dataDxfId="3831" headerRowBorderDxfId="3832" tableBorderDxfId="3830" totalsRowBorderDxfId="3829" dataCellStyle="20% - Énfasis3" totalsRowCellStyle="20% - Énfasis3">
  <autoFilter ref="D26:I28" xr:uid="{9AC2EDAC-35BA-4E89-BB69-8CCC777A48A1}"/>
  <tableColumns count="6">
    <tableColumn id="1" xr3:uid="{1C31DDCD-D88D-4EE2-87B3-B3C4E812A337}" name="Tipo de Indicador" totalsRowLabel="Resultado" dataDxfId="3828" totalsRowDxfId="3827" dataCellStyle="20% - Énfasis3"/>
    <tableColumn id="2" xr3:uid="{098846C2-BBF0-4CAE-86C7-E566848861C5}" name="Código indicador" totalsRowLabel="RC014" dataDxfId="3826" totalsRowDxfId="3825" dataCellStyle="20% - Énfasis3"/>
    <tableColumn id="3" xr3:uid="{DE4D76EF-2CD7-4D50-9D2B-8844D0391217}" name="Indicador" dataDxfId="3824" dataCellStyle="20% - Énfasis3">
      <calculatedColumnFormula>IFERROR(VLOOKUP(E27,TablaIndicadores[[Código]:[Unidad de medida]],2,0),"")</calculatedColumnFormula>
    </tableColumn>
    <tableColumn id="4" xr3:uid="{E834D5B9-C578-415B-AFB0-3C3CC48B0CE2}" name="Unidad de medida" dataDxfId="3823" dataCellStyle="20% - Énfasis3">
      <calculatedColumnFormula>IFERROR(VLOOKUP(E27,TablaIndicadores[[Código]:[Unidad de medida]],3,0),"")</calculatedColumnFormula>
    </tableColumn>
    <tableColumn id="5" xr3:uid="{30F0C89B-A91D-4B5A-B18B-AD1D8D631FB7}" name="Cantidad" totalsRowFunction="custom" dataDxfId="3822" totalsRowDxfId="3821" dataCellStyle="20% - Énfasis3">
      <totalsRowFormula array="1">IF(AND(IF(C19="Incluir",TablaSTdA1.148593461502543[Unidad de medida]&gt;=0,TablaSTdA1.148593461502543[Unidad de medida]=""))=FALSE,"No rellene el indicador sin seleccionar que quiere incluir el subtipo de acción","")</totalsRowFormula>
    </tableColumn>
    <tableColumn id="7" xr3:uid="{9CD6C866-E4A2-4206-96B9-8558043A14F3}" name="Incluido" dataDxfId="3820" dataCellStyle="20% - Énfasis3"/>
  </tableColumns>
  <tableStyleInfo name="TableStyleLight9" showFirstColumn="0" showLastColumn="0" showRowStripes="1" showColumnStripes="0"/>
</table>
</file>

<file path=xl/tables/table2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3" xr:uid="{D370E2AB-8EE9-4C95-809C-1AC08ED74430}" name="TablaSTdA1.14850694462503544" displayName="TablaSTdA1.14850694462503544" ref="D37:I39" headerRowDxfId="3819" dataDxfId="3817" headerRowBorderDxfId="3818" tableBorderDxfId="3816" totalsRowBorderDxfId="3815" headerRowCellStyle="20% - Énfasis3" dataCellStyle="20% - Énfasis3">
  <autoFilter ref="D37:I39" xr:uid="{D620C009-EFCF-4E5F-86D1-AB65F9F6F23A}"/>
  <tableColumns count="6">
    <tableColumn id="1" xr3:uid="{EF5EA3A9-B923-4AB7-8935-B13D10981A05}" name="Tipo de Indicador" totalsRowLabel="Resultado" dataDxfId="3814" totalsRowDxfId="3813"/>
    <tableColumn id="2" xr3:uid="{69C052FC-B2CC-4BE8-8C32-8B56016D82A7}" name="Código indicador" totalsRowLabel="RC014" dataDxfId="3812" totalsRowDxfId="3811"/>
    <tableColumn id="3" xr3:uid="{054C64B3-E060-437B-ABE3-2759C10A7119}" name="Indicador" dataDxfId="3810" dataCellStyle="20% - Énfasis3">
      <calculatedColumnFormula>IFERROR(VLOOKUP(E38,TablaIndicadores[[Código]:[Unidad de medida]],2,0),"")</calculatedColumnFormula>
    </tableColumn>
    <tableColumn id="4" xr3:uid="{4646566F-8E45-4CAB-A8BD-E5736CFC67E0}" name="Unidad de medida" dataDxfId="3809" dataCellStyle="20% - Énfasis3">
      <calculatedColumnFormula>IFERROR(VLOOKUP(E38,TablaIndicadores[[Código]:[Unidad de medida]],3,0),"")</calculatedColumnFormula>
    </tableColumn>
    <tableColumn id="5" xr3:uid="{DEBF968A-E46E-4588-86A2-3B75E4BF8AE0}" name="Cantidad" totalsRowFunction="custom" dataDxfId="3808">
      <totalsRowFormula array="1">IF(AND(IF(C28="Incluir",TablaSTdA1.14850694462503544[Unidad de medida]&gt;=0,TablaSTdA1.14850694462503544[Unidad de medida]=""))=FALSE,"No rellene el indicador sin seleccionar que quiere incluir el subtipo de acción","")</totalsRowFormula>
    </tableColumn>
    <tableColumn id="7" xr3:uid="{D0F378E9-0DDC-46FD-9822-4B004713B9C2}" name="Incluido" dataDxfId="3807" dataCellStyle="20% - Énfasis3"/>
  </tableColumns>
  <tableStyleInfo name="TableStyleLight9" showFirstColumn="0" showLastColumn="0" showRowStripes="1" showColumnStripes="0"/>
</table>
</file>

<file path=xl/tables/table2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4" xr:uid="{18B01132-791F-4868-A75E-E31213F67E31}" name="TablaSTdA1.1485051895463504545" displayName="TablaSTdA1.1485051895463504545" ref="D46:I48" headerRowDxfId="3806" dataDxfId="3804" headerRowBorderDxfId="3805" tableBorderDxfId="3803" totalsRowBorderDxfId="3802" headerRowCellStyle="20% - Énfasis3" dataCellStyle="20% - Énfasis3">
  <autoFilter ref="D46:I48" xr:uid="{CD7D4C66-593F-4407-BBA4-6C6B24365FE3}"/>
  <tableColumns count="6">
    <tableColumn id="1" xr3:uid="{AAF8F76F-E1C7-48BA-8470-847BE8E41904}" name="Tipo de Indicador" totalsRowLabel="Resultado" dataDxfId="3801" totalsRowDxfId="3800"/>
    <tableColumn id="2" xr3:uid="{99A3B6F4-0540-4ED8-BF4A-F4C9C71AD896}" name="Código indicador" totalsRowLabel="RC014" dataDxfId="3799" totalsRowDxfId="3798"/>
    <tableColumn id="3" xr3:uid="{AF155ED8-8246-4DA4-B873-EFFC183C5234}" name="Indicador" dataDxfId="3797" totalsRowDxfId="3796" dataCellStyle="20% - Énfasis3">
      <calculatedColumnFormula>IFERROR(VLOOKUP(E47,TablaIndicadores[[Código]:[Unidad de medida]],2,0),"")</calculatedColumnFormula>
    </tableColumn>
    <tableColumn id="4" xr3:uid="{C532AE2E-27F5-421A-A469-9687E779B5B3}" name="Unidad de medida" dataDxfId="3795" totalsRowDxfId="3794" dataCellStyle="20% - Énfasis3">
      <calculatedColumnFormula>IFERROR(VLOOKUP(E47,TablaIndicadores[[Código]:[Unidad de medida]],3,0),"")</calculatedColumnFormula>
    </tableColumn>
    <tableColumn id="5" xr3:uid="{95AE1884-4A61-4EF6-A2CB-63A2FC2E5D0D}" name="Cantidad" totalsRowFunction="custom" dataDxfId="3793" totalsRowDxfId="3792">
      <totalsRowFormula array="1">IF(AND(IF(C37="Incluir",TablaSTdA1.1485051895463504545[Unidad de medida]&gt;=0,TablaSTdA1.1485051895463504545[Unidad de medida]=""))=FALSE,"No rellene el indicador sin seleccionar que quiere incluir el subtipo de acción","")</totalsRowFormula>
    </tableColumn>
    <tableColumn id="7" xr3:uid="{0D58087A-A8E7-4025-B3A3-10E9C4C4C7A5}" name="Incluido" dataDxfId="3791" totalsRowDxfId="3790" dataCellStyle="20% - Énfasis3"/>
  </tableColumns>
  <tableStyleInfo name="TableStyleLight9" showFirstColumn="0" showLastColumn="0" showRowStripes="1" showColumnStripes="0"/>
</table>
</file>

<file path=xl/tables/table2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5" xr:uid="{12A921DE-A645-4D50-A152-D68D1756FDAB}" name="TablaSTdA1.1521096464505546" displayName="TablaSTdA1.1521096464505546" ref="D59:I61" headerRowDxfId="3789" headerRowBorderDxfId="3788" tableBorderDxfId="3787" totalsRowBorderDxfId="3786">
  <autoFilter ref="D59:I61" xr:uid="{EE5B3FD1-721B-49E7-AA08-E2E7737E61E9}"/>
  <tableColumns count="6">
    <tableColumn id="1" xr3:uid="{647BE133-78F6-4D8C-BB19-E99EF229204C}" name="Tipo de Indicador" totalsRowLabel="Resultado" dataDxfId="3785" totalsRowDxfId="3784"/>
    <tableColumn id="2" xr3:uid="{88CCDE68-4412-43F0-B1B9-FC21B8AACED8}" name="Código indicador" totalsRowLabel="RC014" dataDxfId="3783" totalsRowDxfId="3782"/>
    <tableColumn id="3" xr3:uid="{3DDDE5D6-56AF-41DD-8E05-1DACA6AE2D6F}" name="Indicador" dataDxfId="3781" totalsRowDxfId="3780" dataCellStyle="20% - Énfasis3">
      <calculatedColumnFormula>IFERROR(VLOOKUP(E60,TablaIndicadores[[Código]:[Unidad de medida]],2,0),"")</calculatedColumnFormula>
    </tableColumn>
    <tableColumn id="4" xr3:uid="{4069BB05-4106-4DDF-967B-5F4FD95E3489}" name="Unidad de medida" dataDxfId="3779" totalsRowDxfId="3778" dataCellStyle="20% - Énfasis3">
      <calculatedColumnFormula>IFERROR(VLOOKUP(E60,TablaIndicadores[[Código]:[Unidad de medida]],3,0),"")</calculatedColumnFormula>
    </tableColumn>
    <tableColumn id="5" xr3:uid="{7B09A324-3416-4483-AF4A-1B84A68D60B7}" name="Cantidad" totalsRowFunction="custom" dataDxfId="3777" totalsRowDxfId="3776">
      <totalsRowFormula array="1">IF(AND(IF(C52="Incluir",TablaSTdA1.1521096464505546[Unidad de medida]&gt;=0,TablaSTdA1.1521096464505546[Unidad de medida]=""))=FALSE,"No rellene el indicador sin seleccionar que quiere incluir el subtipo de acción","")</totalsRowFormula>
    </tableColumn>
    <tableColumn id="7" xr3:uid="{4B0F3894-396B-4E0A-807F-1504A68B445A}" name="Incluido" dataDxfId="3775" totalsRowDxfId="3774" dataCellStyle="20% - Énfasis3"/>
  </tableColumns>
  <tableStyleInfo name="TableStyleLight9" showFirstColumn="0" showLastColumn="0" showRowStripes="1" showColumnStripes="0"/>
</table>
</file>

<file path=xl/tables/table2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6" xr:uid="{1C3809EB-5E45-4818-AE61-0CBB6D63C4D4}" name="TablaSTdA1.148531197465506547" displayName="TablaSTdA1.148531197465506547" ref="D68:I70" headerRowDxfId="3773" headerRowBorderDxfId="3772" tableBorderDxfId="3771" totalsRowBorderDxfId="3770">
  <autoFilter ref="D68:I70" xr:uid="{42E9B6F1-DF53-4168-8B21-F601DDFBCA60}"/>
  <tableColumns count="6">
    <tableColumn id="1" xr3:uid="{C3894DAF-DE17-43C5-AFA1-FD0FC80B4FCE}" name="Tipo de Indicador" totalsRowLabel="Resultado" dataDxfId="3769" totalsRowDxfId="3768"/>
    <tableColumn id="2" xr3:uid="{DC76743C-F8B8-49E6-9E96-AE6C42EAB3EA}" name="Código indicador" totalsRowLabel="RC014" dataDxfId="3767" totalsRowDxfId="3766"/>
    <tableColumn id="3" xr3:uid="{67E10717-66AE-4A48-8CCE-9765AAF9B6FD}" name="Indicador" dataDxfId="3765" totalsRowDxfId="3764" dataCellStyle="20% - Énfasis3">
      <calculatedColumnFormula>IFERROR(VLOOKUP(E69,TablaIndicadores[[Código]:[Unidad de medida]],2,0),"")</calculatedColumnFormula>
    </tableColumn>
    <tableColumn id="4" xr3:uid="{C480E69B-4B92-4F71-9156-DA6593879DDF}" name="Unidad de medida" dataDxfId="3763" totalsRowDxfId="3762" dataCellStyle="20% - Énfasis3">
      <calculatedColumnFormula>IFERROR(VLOOKUP(E69,TablaIndicadores[[Código]:[Unidad de medida]],3,0),"")</calculatedColumnFormula>
    </tableColumn>
    <tableColumn id="5" xr3:uid="{EFD970E6-6385-4112-9186-30806BE74C6B}" name="Cantidad" totalsRowFunction="custom" dataDxfId="3761" totalsRowDxfId="3760">
      <totalsRowFormula array="1">IF(AND(IF(C61="Incluir",TablaSTdA1.148531197465506547[Unidad de medida]&gt;=0,TablaSTdA1.148531197465506547[Unidad de medida]=""))=FALSE,"No rellene el indicador sin seleccionar que quiere incluir el subtipo de acción","")</totalsRowFormula>
    </tableColumn>
    <tableColumn id="7" xr3:uid="{4559B28D-3F50-4DC0-809D-22D3191B4C11}" name="Incluido" dataDxfId="3759" totalsRowDxfId="3758" dataCellStyle="20% - Énfasis3"/>
  </tableColumns>
  <tableStyleInfo name="TableStyleLight9" showFirstColumn="0" showLastColumn="0" showRowStripes="1" showColumnStripes="0"/>
</table>
</file>

<file path=xl/tables/table2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7" xr:uid="{8F7FEF57-6DFB-4357-8CE9-44D614A3C2CF}" name="TablaSTdA1.152541298466507548" displayName="TablaSTdA1.152541298466507548" ref="D79:I81" headerRowDxfId="3757" headerRowBorderDxfId="3756" tableBorderDxfId="3755" totalsRowBorderDxfId="3754">
  <autoFilter ref="D79:I81" xr:uid="{841A434A-E4A4-4475-B699-6C7E979BCFAB}"/>
  <tableColumns count="6">
    <tableColumn id="1" xr3:uid="{32FE6344-5020-42A6-ACDD-8AB7A98DCD36}" name="Tipo de Indicador" totalsRowLabel="Resultado" dataDxfId="3753" totalsRowDxfId="3752" dataCellStyle="20% - Énfasis3"/>
    <tableColumn id="2" xr3:uid="{494FAA54-A349-4DBA-93FD-A3B2BD51D98C}" name="Código indicador" totalsRowLabel="RC014" dataDxfId="3751" totalsRowDxfId="3750"/>
    <tableColumn id="3" xr3:uid="{CE0A9C38-ECF8-4F3D-A9A7-7E200EB52AA0}" name="Indicador" dataDxfId="3749" totalsRowDxfId="3748" dataCellStyle="20% - Énfasis3">
      <calculatedColumnFormula>IFERROR(VLOOKUP(E80,TablaIndicadores[[Código]:[Unidad de medida]],2,0),"")</calculatedColumnFormula>
    </tableColumn>
    <tableColumn id="4" xr3:uid="{F9B1DC2D-C513-4B05-A577-08BB0F4999EE}" name="Unidad de medida" dataDxfId="3747" totalsRowDxfId="3746" dataCellStyle="20% - Énfasis3">
      <calculatedColumnFormula>IFERROR(VLOOKUP(E80,TablaIndicadores[[Código]:[Unidad de medida]],3,0),"")</calculatedColumnFormula>
    </tableColumn>
    <tableColumn id="5" xr3:uid="{1B7C14C5-50DA-4F35-B1D4-392C5CA5EEE1}" name="Cantidad" totalsRowFunction="custom" dataDxfId="3745" totalsRowDxfId="3744">
      <totalsRowFormula array="1">IF(AND(IF(C72="Incluir",TablaSTdA1.152541298466507548[Unidad de medida]&gt;=0,TablaSTdA1.152541298466507548[Unidad de medida]=""))=FALSE,"No rellene el indicador sin seleccionar que quiere incluir el subtipo de acción","")</totalsRowFormula>
    </tableColumn>
    <tableColumn id="7" xr3:uid="{E9B3AE6F-7B93-4D19-AA24-FB8DEB988C8B}" name="Incluido" dataDxfId="3743" totalsRowDxfId="3742" dataCellStyle="20% - Énfasis3"/>
  </tableColumns>
  <tableStyleInfo name="TableStyleLight9" showFirstColumn="0" showLastColumn="0" showRowStripes="1" showColumnStripes="0"/>
</table>
</file>

<file path=xl/tables/table2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8" xr:uid="{002FC41D-8D54-4D73-BF6A-D216C6CFEE75}" name="TablaSTdA1.14853551399467508549" displayName="TablaSTdA1.14853551399467508549" ref="D88:I90" headerRowDxfId="3741" dataDxfId="3739" headerRowBorderDxfId="3740" tableBorderDxfId="3738" totalsRowBorderDxfId="3737" dataCellStyle="20% - Énfasis3">
  <autoFilter ref="D88:I90" xr:uid="{87A593CD-D0F2-482E-856A-FEEA60DFE682}"/>
  <tableColumns count="6">
    <tableColumn id="1" xr3:uid="{681CC6F9-82F9-49B0-A721-9A10801CA370}" name="Tipo de Indicador" totalsRowLabel="Resultado" dataDxfId="3736" totalsRowDxfId="3735"/>
    <tableColumn id="2" xr3:uid="{B544867F-7289-468F-BEA2-3F7FFB6F141E}" name="Código indicador" totalsRowLabel="RC014" dataDxfId="3734" totalsRowDxfId="3733"/>
    <tableColumn id="3" xr3:uid="{F0D3510F-9535-4352-B9C6-005EF29C62FD}" name="Indicador" dataDxfId="3732" totalsRowDxfId="3731" dataCellStyle="20% - Énfasis3">
      <calculatedColumnFormula>IFERROR(VLOOKUP(E89,TablaIndicadores[[Código]:[Unidad de medida]],2,0),"")</calculatedColumnFormula>
    </tableColumn>
    <tableColumn id="4" xr3:uid="{DC0BB2E3-E6C7-43CA-BAA0-0C9E5483819F}" name="Unidad de medida" dataDxfId="3730" totalsRowDxfId="3729" dataCellStyle="20% - Énfasis3">
      <calculatedColumnFormula>IFERROR(VLOOKUP(E89,TablaIndicadores[[Código]:[Unidad de medida]],3,0),"")</calculatedColumnFormula>
    </tableColumn>
    <tableColumn id="5" xr3:uid="{BF0E2B4D-9D10-4DA3-824F-AFC7FDE5361B}" name="Cantidad" totalsRowFunction="custom" dataDxfId="3728" totalsRowDxfId="3727">
      <totalsRowFormula array="1">IF(AND(IF(C81="Incluir",TablaSTdA1.14853551399467508549[Unidad de medida]&gt;=0,TablaSTdA1.14853551399467508549[Unidad de medida]=""))=FALSE,"No rellene el indicador sin seleccionar que quiere incluir el subtipo de acción","")</totalsRowFormula>
    </tableColumn>
    <tableColumn id="7" xr3:uid="{43C4CB4C-6F4C-4231-95D6-0D656D047D03}" name="Incluido" dataDxfId="3726" totalsRowDxfId="3725" dataCellStyle="20% - Énfasis3"/>
  </tableColumns>
  <tableStyleInfo name="TableStyleLight9" showFirstColumn="0" showLastColumn="0" showRowStripes="1" showColumnStripes="0"/>
</table>
</file>

<file path=xl/tables/table2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9" xr:uid="{E764091F-779E-45B9-953A-F7AD211E7DA4}" name="TablaSTdA1.14853555614100468509550" displayName="TablaSTdA1.14853555614100468509550" ref="D97:I99" headerRowDxfId="3724" dataDxfId="3722" headerRowBorderDxfId="3723" tableBorderDxfId="3721" totalsRowBorderDxfId="3720" dataCellStyle="20% - Énfasis3">
  <autoFilter ref="D97:I99" xr:uid="{DEA36D4B-04A8-43A7-9106-6A8935E26BEB}"/>
  <tableColumns count="6">
    <tableColumn id="1" xr3:uid="{5EAA349D-CACD-4624-BD08-67AF2879294F}" name="Tipo de Indicador" totalsRowLabel="Resultado" dataDxfId="3719" totalsRowDxfId="3718"/>
    <tableColumn id="2" xr3:uid="{654668FA-E136-494C-B3D7-BEF4432204E5}" name="Código indicador" totalsRowLabel="RC014" dataDxfId="3717" totalsRowDxfId="3716"/>
    <tableColumn id="3" xr3:uid="{1A99F241-EA74-4332-B586-F5EAD34EB09A}" name="Indicador" dataDxfId="3715" totalsRowDxfId="3714" dataCellStyle="20% - Énfasis3">
      <calculatedColumnFormula>IFERROR(VLOOKUP(E98,TablaIndicadores[[Código]:[Unidad de medida]],2,0),"")</calculatedColumnFormula>
    </tableColumn>
    <tableColumn id="4" xr3:uid="{309E4A66-061B-4797-8A47-81780E4702A4}" name="Unidad de medida" dataDxfId="3713" totalsRowDxfId="3712" dataCellStyle="20% - Énfasis3">
      <calculatedColumnFormula>IFERROR(VLOOKUP(E98,TablaIndicadores[[Código]:[Unidad de medida]],3,0),"")</calculatedColumnFormula>
    </tableColumn>
    <tableColumn id="5" xr3:uid="{6D630605-1CCE-43EF-B831-7F2EBED83BA7}" name="Cantidad" totalsRowFunction="custom" dataDxfId="3711" totalsRowDxfId="3710">
      <totalsRowFormula array="1">IF(AND(IF(C90="Incluir",TablaSTdA1.14853555614100468509550[Unidad de medida]&gt;=0,TablaSTdA1.14853555614100468509550[Unidad de medida]=""))=FALSE,"No rellene el indicador sin seleccionar que quiere incluir el subtipo de acción","")</totalsRowFormula>
    </tableColumn>
    <tableColumn id="7" xr3:uid="{70297925-DDDD-48C4-AAE8-A9F8C0A32FFB}" name="Incluido" dataDxfId="3709" totalsRowDxfId="3708" dataCellStyle="20% - Énfasis3"/>
  </tableColumns>
  <tableStyleInfo name="TableStyleLight9"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8B79E09A-40AC-4BA3-B8D3-F11C2E7E982D}" name="TablaSTdA1.152546162636423" displayName="TablaSTdA1.152546162636423" ref="D171:I173" headerRowDxfId="6997" dataDxfId="6995" headerRowBorderDxfId="6996" tableBorderDxfId="6994" totalsRowBorderDxfId="6993">
  <autoFilter ref="D171:I173" xr:uid="{0C2E3642-E261-4EC5-BC93-94C155FF95BD}"/>
  <tableColumns count="6">
    <tableColumn id="1" xr3:uid="{31B8A6B0-353E-4AAD-98FE-3CEF201BCEC7}" name="Tipo de Indicador" totalsRowLabel="Resultado" dataDxfId="6992" totalsRowDxfId="6991"/>
    <tableColumn id="2" xr3:uid="{A0CB32CD-7779-420B-A678-F82EE34F32F8}" name="Código indicador" totalsRowLabel="RC014" dataDxfId="6990" totalsRowDxfId="6989"/>
    <tableColumn id="3" xr3:uid="{88B4BF9D-727B-4A80-8C95-57846015DB85}" name="Indicador" dataDxfId="6988" totalsRowDxfId="6987" dataCellStyle="20% - Énfasis3">
      <calculatedColumnFormula>IFERROR(VLOOKUP(E172,TablaIndicadores[[Código]:[Unidad de medida]],2,0),"")</calculatedColumnFormula>
    </tableColumn>
    <tableColumn id="4" xr3:uid="{6212FB77-3243-4726-A729-8A7E183EA58F}" name="Unidad de medida" dataDxfId="6986" totalsRowDxfId="6985">
      <calculatedColumnFormula>IFERROR(VLOOKUP(E172,TablaIndicadores[[Código]:[Unidad de medida]],3,0),"")</calculatedColumnFormula>
    </tableColumn>
    <tableColumn id="5" xr3:uid="{2455F236-2D80-47D6-8D30-53CBCC8F3617}" name="Cantidad" totalsRowFunction="custom" dataDxfId="6984" totalsRowDxfId="6983">
      <totalsRowFormula array="1">IF(AND(IF(C164="Incluir",TablaSTdA1.152546162636423[Unidad de medida]&gt;=0,TablaSTdA1.152546162636423[Unidad de medida]=""))=FALSE,"No rellene el indicador sin seleccionar que quiere incluir el subtipo de acción","")</totalsRowFormula>
    </tableColumn>
    <tableColumn id="7" xr3:uid="{55709221-CFC0-4F38-8F9B-4A12AF2365F0}" name="Incluido" dataDxfId="6982" totalsRowDxfId="6981" dataCellStyle="20% - Énfasis3"/>
  </tableColumns>
  <tableStyleInfo name="TableStyleLight9" showFirstColumn="0" showLastColumn="0" showRowStripes="1" showColumnStripes="0"/>
</table>
</file>

<file path=xl/tables/table2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0" xr:uid="{68ADBBD7-C664-4FB3-AE8B-241478F6CDD8}" name="TablaSTdA1.1485355565715101469510551" displayName="TablaSTdA1.1485355565715101469510551" ref="D106:I108" headerRowDxfId="3707" dataDxfId="3705" headerRowBorderDxfId="3706" tableBorderDxfId="3704" totalsRowBorderDxfId="3703" dataCellStyle="20% - Énfasis3">
  <autoFilter ref="D106:I108" xr:uid="{6581E392-A142-4728-9795-A807192909F7}"/>
  <tableColumns count="6">
    <tableColumn id="1" xr3:uid="{4E11AD7D-36B3-446A-8D3C-6E9F45E48678}" name="Tipo de Indicador" totalsRowLabel="Resultado" dataDxfId="3702" totalsRowDxfId="3701"/>
    <tableColumn id="2" xr3:uid="{07958860-F815-406B-9CE9-183D2545078A}" name="Código indicador" totalsRowLabel="RC014" dataDxfId="3700" totalsRowDxfId="3699"/>
    <tableColumn id="3" xr3:uid="{12D89502-59F0-44D4-A00D-19ECB44E5ADA}" name="Indicador" dataDxfId="3698" totalsRowDxfId="3697" dataCellStyle="20% - Énfasis3">
      <calculatedColumnFormula>IFERROR(VLOOKUP(E107,TablaIndicadores[[Código]:[Unidad de medida]],2,0),"")</calculatedColumnFormula>
    </tableColumn>
    <tableColumn id="4" xr3:uid="{FD5DEBBA-D1BA-4EEC-AC3E-BD39DB63FED5}" name="Unidad de medida" dataDxfId="3696" totalsRowDxfId="3695" dataCellStyle="20% - Énfasis3">
      <calculatedColumnFormula>IFERROR(VLOOKUP(E107,TablaIndicadores[[Código]:[Unidad de medida]],3,0),"")</calculatedColumnFormula>
    </tableColumn>
    <tableColumn id="5" xr3:uid="{58864606-1627-4159-B569-434B98397D4E}" name="Cantidad" totalsRowFunction="custom" dataDxfId="3694" totalsRowDxfId="3693">
      <totalsRowFormula array="1">IF(AND(IF(C99="Incluir",TablaSTdA1.1485355565715101469510551[Unidad de medida]&gt;=0,TablaSTdA1.1485355565715101469510551[Unidad de medida]=""))=FALSE,"No rellene el indicador sin seleccionar que quiere incluir el subtipo de acción","")</totalsRowFormula>
    </tableColumn>
    <tableColumn id="7" xr3:uid="{3BA29B35-A0AF-49DD-A34E-BF6B27E7C557}" name="Incluido" dataDxfId="3692" totalsRowDxfId="3691" dataCellStyle="20% - Énfasis3"/>
  </tableColumns>
  <tableStyleInfo name="TableStyleLight9" showFirstColumn="0" showLastColumn="0" showRowStripes="1" showColumnStripes="0"/>
</table>
</file>

<file path=xl/tables/table2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1" xr:uid="{EB670DF2-9D27-4394-82D1-48A53C0CB9DE}" name="TablaSTdA1.148535556575816102470511552" displayName="TablaSTdA1.148535556575816102470511552" ref="D115:I117" headerRowDxfId="3690" dataDxfId="3688" headerRowBorderDxfId="3689" tableBorderDxfId="3687" totalsRowBorderDxfId="3686" dataCellStyle="20% - Énfasis3">
  <autoFilter ref="D115:I117" xr:uid="{93ECB9AF-BC8A-4D88-A632-C52C718F2C71}"/>
  <tableColumns count="6">
    <tableColumn id="1" xr3:uid="{CF4B3443-3BAE-4004-8217-014A05610ABA}" name="Tipo de Indicador" totalsRowLabel="Resultado" dataDxfId="3685" totalsRowDxfId="3684"/>
    <tableColumn id="2" xr3:uid="{459270F3-B921-40EF-A6F1-E33809971296}" name="Código indicador" totalsRowLabel="RC014" dataDxfId="3683" totalsRowDxfId="3682"/>
    <tableColumn id="3" xr3:uid="{D7AE9F67-4969-4AE2-9AE4-BC4447769BB8}" name="Indicador" dataDxfId="3681" totalsRowDxfId="3680" dataCellStyle="20% - Énfasis3">
      <calculatedColumnFormula>IFERROR(VLOOKUP(E116,TablaIndicadores[[Código]:[Unidad de medida]],2,0),"")</calculatedColumnFormula>
    </tableColumn>
    <tableColumn id="4" xr3:uid="{FD5959BB-35E7-414C-9618-70C6F4441702}" name="Unidad de medida" dataDxfId="3679" totalsRowDxfId="3678" dataCellStyle="20% - Énfasis3">
      <calculatedColumnFormula>IFERROR(VLOOKUP(E116,TablaIndicadores[[Código]:[Unidad de medida]],3,0),"")</calculatedColumnFormula>
    </tableColumn>
    <tableColumn id="5" xr3:uid="{95E8CB6E-DBD1-4A07-8E4F-2C138BE9C32C}" name="Cantidad" totalsRowFunction="custom" dataDxfId="3677" totalsRowDxfId="3676">
      <totalsRowFormula array="1">IF(AND(IF(C108="Incluir",TablaSTdA1.148535556575816102470511552[Unidad de medida]&gt;=0,TablaSTdA1.148535556575816102470511552[Unidad de medida]=""))=FALSE,"No rellene el indicador sin seleccionar que quiere incluir el subtipo de acción","")</totalsRowFormula>
    </tableColumn>
    <tableColumn id="7" xr3:uid="{BFAFF037-8196-473B-9390-464337F0C450}" name="Incluido" dataDxfId="3675" totalsRowDxfId="3674" dataCellStyle="20% - Énfasis3"/>
  </tableColumns>
  <tableStyleInfo name="TableStyleLight9" showFirstColumn="0" showLastColumn="0" showRowStripes="1" showColumnStripes="0"/>
</table>
</file>

<file path=xl/tables/table2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2" xr:uid="{111ED685-5AAC-49CF-8F75-BA288D516579}" name="TablaSTdA1.14853555657585917103471512553" displayName="TablaSTdA1.14853555657585917103471512553" ref="D124:I126" headerRowDxfId="3673" dataDxfId="3671" headerRowBorderDxfId="3672" tableBorderDxfId="3670" totalsRowBorderDxfId="3669" dataCellStyle="20% - Énfasis3">
  <autoFilter ref="D124:I126" xr:uid="{554BE6C9-C1EE-49BC-B5D3-B7CF164F53F0}"/>
  <tableColumns count="6">
    <tableColumn id="1" xr3:uid="{EB4FEEF3-721B-47DB-AF9E-6761D48A22A7}" name="Tipo de Indicador" totalsRowLabel="Resultado" dataDxfId="3668" totalsRowDxfId="3667"/>
    <tableColumn id="2" xr3:uid="{FD8263E8-B469-4693-A9D3-F6904313AD3A}" name="Código indicador" totalsRowLabel="RC014" dataDxfId="3666" totalsRowDxfId="3665"/>
    <tableColumn id="3" xr3:uid="{E55E0EEF-1CAB-4E66-95FB-166D94AA0914}" name="Indicador" dataDxfId="3664" totalsRowDxfId="3663" dataCellStyle="20% - Énfasis3">
      <calculatedColumnFormula>IFERROR(VLOOKUP(E125,TablaIndicadores[[Código]:[Unidad de medida]],2,0),"")</calculatedColumnFormula>
    </tableColumn>
    <tableColumn id="4" xr3:uid="{5EDB4E9F-D151-4724-9A0A-1707619554E4}" name="Unidad de medida" dataDxfId="3662" totalsRowDxfId="3661" dataCellStyle="20% - Énfasis3">
      <calculatedColumnFormula>IFERROR(VLOOKUP(E125,TablaIndicadores[[Código]:[Unidad de medida]],3,0),"")</calculatedColumnFormula>
    </tableColumn>
    <tableColumn id="5" xr3:uid="{3A384CB0-5CBB-4067-88D9-4655CDECEFEC}" name="Cantidad" totalsRowFunction="custom" dataDxfId="3660" totalsRowDxfId="3659">
      <totalsRowFormula array="1">IF(AND(IF(C117="Incluir",TablaSTdA1.14853555657585917103471512553[Unidad de medida]&gt;=0,TablaSTdA1.14853555657585917103471512553[Unidad de medida]=""))=FALSE,"No rellene el indicador sin seleccionar que quiere incluir el subtipo de acción","")</totalsRowFormula>
    </tableColumn>
    <tableColumn id="7" xr3:uid="{AB7FBC94-5575-48C7-8BF6-A7444B37088B}" name="Incluido" dataDxfId="3658" totalsRowDxfId="3657" dataCellStyle="20% - Énfasis3"/>
  </tableColumns>
  <tableStyleInfo name="TableStyleLight9" showFirstColumn="0" showLastColumn="0" showRowStripes="1" showColumnStripes="0"/>
</table>
</file>

<file path=xl/tables/table2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3" xr:uid="{60F6ACB9-11F3-43FE-9ED0-92505CD39004}" name="TablaSTdA1.1485355565758596018104472513554" displayName="TablaSTdA1.1485355565758596018104472513554" ref="D133:I135" headerRowDxfId="3656" dataDxfId="3654" headerRowBorderDxfId="3655" tableBorderDxfId="3653" totalsRowBorderDxfId="3652" dataCellStyle="20% - Énfasis3">
  <autoFilter ref="D133:I135" xr:uid="{9E2266F5-8C03-44DD-9193-189E2DA89D55}"/>
  <tableColumns count="6">
    <tableColumn id="1" xr3:uid="{E1BAC526-1B4C-4EDB-9F4A-51F4D99114D6}" name="Tipo de Indicador" totalsRowLabel="Resultado" dataDxfId="3651" totalsRowDxfId="3650"/>
    <tableColumn id="2" xr3:uid="{430E21E8-D1FA-4C3B-9C85-755B2765C702}" name="Código indicador" totalsRowLabel="RC014" dataDxfId="3649" totalsRowDxfId="3648"/>
    <tableColumn id="3" xr3:uid="{62845278-38D1-4A7A-B451-AE411B48E82A}" name="Indicador" dataDxfId="3647" totalsRowDxfId="3646" dataCellStyle="20% - Énfasis3">
      <calculatedColumnFormula>IFERROR(VLOOKUP(E134,TablaIndicadores[[Código]:[Unidad de medida]],2,0),"")</calculatedColumnFormula>
    </tableColumn>
    <tableColumn id="4" xr3:uid="{003237BB-5FBD-444A-8A16-252F5600B9FA}" name="Unidad de medida" dataDxfId="3645" totalsRowDxfId="3644" dataCellStyle="20% - Énfasis3">
      <calculatedColumnFormula>IFERROR(VLOOKUP(E134,TablaIndicadores[[Código]:[Unidad de medida]],3,0),"")</calculatedColumnFormula>
    </tableColumn>
    <tableColumn id="5" xr3:uid="{E84A04FA-6AD8-47E9-8E8C-9676A3B7C2A0}" name="Cantidad" totalsRowFunction="custom" dataDxfId="3643" totalsRowDxfId="3642">
      <totalsRowFormula array="1">IF(AND(IF(C126="Incluir",TablaSTdA1.1485355565758596018104472513554[Unidad de medida]&gt;=0,TablaSTdA1.1485355565758596018104472513554[Unidad de medida]=""))=FALSE,"No rellene el indicador sin seleccionar que quiere incluir el subtipo de acción","")</totalsRowFormula>
    </tableColumn>
    <tableColumn id="7" xr3:uid="{F077D644-4604-4E7C-9A06-229019FDABA0}" name="Incluido" dataDxfId="3641" totalsRowDxfId="3640" dataCellStyle="20% - Énfasis3"/>
  </tableColumns>
  <tableStyleInfo name="TableStyleLight9" showFirstColumn="0" showLastColumn="0" showRowStripes="1" showColumnStripes="0"/>
</table>
</file>

<file path=xl/tables/table2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4" xr:uid="{2A88CC6E-90F9-46FF-92CB-77468045282D}" name="TablaSTdA1.152546120105473514555" displayName="TablaSTdA1.152546120105473514555" ref="D144:I146" headerRowDxfId="3639" dataDxfId="3637" headerRowBorderDxfId="3638" tableBorderDxfId="3636" totalsRowBorderDxfId="3635" dataCellStyle="20% - Énfasis3">
  <autoFilter ref="D144:I146" xr:uid="{C5A14A54-2A8C-44BA-B0C4-CB68B2AB300A}"/>
  <tableColumns count="6">
    <tableColumn id="1" xr3:uid="{DD06F976-3E90-4198-BAE1-BF4FBA9530F1}" name="Tipo de Indicador" totalsRowLabel="Resultado" dataDxfId="3634" totalsRowDxfId="3633"/>
    <tableColumn id="2" xr3:uid="{52BD34D4-1E8F-4BE1-A654-F84D0B45EC70}" name="Código indicador" totalsRowLabel="RC014" dataDxfId="3632" totalsRowDxfId="3631"/>
    <tableColumn id="3" xr3:uid="{795BD3CF-426B-4AC2-A882-ADD77228EBB7}" name="Indicador" dataDxfId="3630" totalsRowDxfId="3629" dataCellStyle="20% - Énfasis3">
      <calculatedColumnFormula>IFERROR(VLOOKUP(E145,TablaIndicadores[[Código]:[Unidad de medida]],2,0),"")</calculatedColumnFormula>
    </tableColumn>
    <tableColumn id="4" xr3:uid="{2C3520C6-2AB3-4BB7-9522-98D558C5E4A4}" name="Unidad de medida" dataDxfId="3628" totalsRowDxfId="3627" dataCellStyle="20% - Énfasis3">
      <calculatedColumnFormula>IFERROR(VLOOKUP(E145,TablaIndicadores[[Código]:[Unidad de medida]],3,0),"")</calculatedColumnFormula>
    </tableColumn>
    <tableColumn id="5" xr3:uid="{C389BA75-F003-43F9-8348-8F99B005B019}" name="Cantidad" totalsRowFunction="custom" dataDxfId="3626" totalsRowDxfId="3625">
      <totalsRowFormula array="1">IF(AND(IF(C137="Incluir",TablaSTdA1.152546120105473514555[Unidad de medida]&gt;=0,TablaSTdA1.152546120105473514555[Unidad de medida]=""))=FALSE,"No rellene el indicador sin seleccionar que quiere incluir el subtipo de acción","")</totalsRowFormula>
    </tableColumn>
    <tableColumn id="7" xr3:uid="{D6A8A8A6-2F62-4D9F-B34B-4010E37DFBA7}" name="Incluido" dataDxfId="3624" totalsRowDxfId="3623" dataCellStyle="20% - Énfasis3"/>
  </tableColumns>
  <tableStyleInfo name="TableStyleLight9" showFirstColumn="0" showLastColumn="0" showRowStripes="1" showColumnStripes="0"/>
</table>
</file>

<file path=xl/tables/table2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5" xr:uid="{05C49563-87A0-4AA4-B4B6-92A2CD1DFE12}" name="TablaSTdA1.15254616221106474515556" displayName="TablaSTdA1.15254616221106474515556" ref="D153:I155" headerRowDxfId="3622" dataDxfId="3620" headerRowBorderDxfId="3621" tableBorderDxfId="3619" totalsRowBorderDxfId="3618" dataCellStyle="20% - Énfasis3">
  <autoFilter ref="D153:I155" xr:uid="{3D0A72F9-E111-4312-B272-8E0AE7862817}"/>
  <tableColumns count="6">
    <tableColumn id="1" xr3:uid="{17E1D10F-42B4-435F-B4E7-18040070067D}" name="Tipo de Indicador" totalsRowLabel="Resultado" dataDxfId="3617" totalsRowDxfId="3616"/>
    <tableColumn id="2" xr3:uid="{85CC0FAF-E2BB-4759-B620-A2B6D370D611}" name="Código indicador" totalsRowLabel="RC014" dataDxfId="3615" totalsRowDxfId="3614"/>
    <tableColumn id="3" xr3:uid="{540D6A77-B2EB-4BAB-882C-76F0FCAF7F0D}" name="Indicador" dataDxfId="3613" totalsRowDxfId="3612" dataCellStyle="20% - Énfasis3">
      <calculatedColumnFormula>IFERROR(VLOOKUP(E154,TablaIndicadores[[Código]:[Unidad de medida]],2,0),"")</calculatedColumnFormula>
    </tableColumn>
    <tableColumn id="4" xr3:uid="{96BDA1E2-F7E1-47C2-B1AD-205ED1C74B71}" name="Unidad de medida" dataDxfId="3611" totalsRowDxfId="3610" dataCellStyle="20% - Énfasis3">
      <calculatedColumnFormula>IFERROR(VLOOKUP(E154,TablaIndicadores[[Código]:[Unidad de medida]],3,0),"")</calculatedColumnFormula>
    </tableColumn>
    <tableColumn id="5" xr3:uid="{4B322FE6-7E1D-4240-B5EF-998F63CA5963}" name="Cantidad" totalsRowFunction="custom" dataDxfId="3609" totalsRowDxfId="3608">
      <totalsRowFormula array="1">IF(AND(IF(C146="Incluir",TablaSTdA1.15254616221106474515556[Unidad de medida]&gt;=0,TablaSTdA1.15254616221106474515556[Unidad de medida]=""))=FALSE,"No rellene el indicador sin seleccionar que quiere incluir el subtipo de acción","")</totalsRowFormula>
    </tableColumn>
    <tableColumn id="7" xr3:uid="{FA117848-EF0F-4DA4-A505-77BD56419A18}" name="Incluido" dataDxfId="3607" totalsRowDxfId="3606" dataCellStyle="20% - Énfasis3"/>
  </tableColumns>
  <tableStyleInfo name="TableStyleLight9" showFirstColumn="0" showLastColumn="0" showRowStripes="1" showColumnStripes="0"/>
</table>
</file>

<file path=xl/tables/table2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6" xr:uid="{C464FE6A-6697-485B-87E1-03B72900B259}" name="TablaSTdA1.1525461626322107475516557" displayName="TablaSTdA1.1525461626322107475516557" ref="D162:I164" headerRowDxfId="3605" dataDxfId="3603" headerRowBorderDxfId="3604" tableBorderDxfId="3602" totalsRowBorderDxfId="3601" dataCellStyle="20% - Énfasis3">
  <autoFilter ref="D162:I164" xr:uid="{F4B163C6-3327-4DE7-81E1-8B884E98BBD6}"/>
  <tableColumns count="6">
    <tableColumn id="1" xr3:uid="{990CEB53-A28D-4BF6-84F7-578DE0FA88CD}" name="Tipo de Indicador" totalsRowLabel="Resultado" dataDxfId="3600" totalsRowDxfId="3599"/>
    <tableColumn id="2" xr3:uid="{D2787BB1-B531-4BDF-86EA-AF81F29E3FDB}" name="Código indicador" totalsRowLabel="RC014" dataDxfId="3598" totalsRowDxfId="3597"/>
    <tableColumn id="3" xr3:uid="{AA004EBD-C4B3-4C04-A750-6819FFDC6B1D}" name="Indicador" dataDxfId="3596" totalsRowDxfId="3595" dataCellStyle="20% - Énfasis3">
      <calculatedColumnFormula>IFERROR(VLOOKUP(E163,TablaIndicadores[[Código]:[Unidad de medida]],2,0),"")</calculatedColumnFormula>
    </tableColumn>
    <tableColumn id="4" xr3:uid="{30DB56DD-6FB3-49DC-BED4-ABC42F7C2501}" name="Unidad de medida" dataDxfId="3594" totalsRowDxfId="3593" dataCellStyle="20% - Énfasis3">
      <calculatedColumnFormula>IFERROR(VLOOKUP(E163,TablaIndicadores[[Código]:[Unidad de medida]],3,0),"")</calculatedColumnFormula>
    </tableColumn>
    <tableColumn id="5" xr3:uid="{08B79718-8719-4E41-9E0B-8A3953C52A2E}" name="Cantidad" totalsRowFunction="custom" dataDxfId="3592" totalsRowDxfId="3591">
      <totalsRowFormula array="1">IF(AND(IF(C155="Incluir",TablaSTdA1.1525461626322107475516557[Unidad de medida]&gt;=0,TablaSTdA1.1525461626322107475516557[Unidad de medida]=""))=FALSE,"No rellene el indicador sin seleccionar que quiere incluir el subtipo de acción","")</totalsRowFormula>
    </tableColumn>
    <tableColumn id="7" xr3:uid="{62B548FD-09B9-450C-94B9-174EFEA7D018}" name="Incluido" dataDxfId="3590" totalsRowDxfId="3589" dataCellStyle="20% - Énfasis3"/>
  </tableColumns>
  <tableStyleInfo name="TableStyleLight9" showFirstColumn="0" showLastColumn="0" showRowStripes="1" showColumnStripes="0"/>
</table>
</file>

<file path=xl/tables/table2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7" xr:uid="{92731A2E-2BBE-4483-BF7B-38F22E59D3FE}" name="TablaSTdA1.152546162636423108476517558" displayName="TablaSTdA1.152546162636423108476517558" ref="D171:I173" headerRowDxfId="3588" dataDxfId="3586" headerRowBorderDxfId="3587" tableBorderDxfId="3585" totalsRowBorderDxfId="3584" dataCellStyle="20% - Énfasis3">
  <autoFilter ref="D171:I173" xr:uid="{0C2E3642-E261-4EC5-BC93-94C155FF95BD}"/>
  <tableColumns count="6">
    <tableColumn id="1" xr3:uid="{63475DBF-CCEF-4266-A970-B51CC651767B}" name="Tipo de Indicador" totalsRowLabel="Resultado" dataDxfId="3583" totalsRowDxfId="3582"/>
    <tableColumn id="2" xr3:uid="{AD622D82-1103-4EF4-B195-B891D63A64B6}" name="Código indicador" totalsRowLabel="RC014" dataDxfId="3581" totalsRowDxfId="3580"/>
    <tableColumn id="3" xr3:uid="{BF9FFED9-085F-4A15-AEE5-55217DEC2ACC}" name="Indicador" dataDxfId="3579" totalsRowDxfId="3578" dataCellStyle="20% - Énfasis3">
      <calculatedColumnFormula>IFERROR(VLOOKUP(E172,TablaIndicadores[[Código]:[Unidad de medida]],2,0),"")</calculatedColumnFormula>
    </tableColumn>
    <tableColumn id="4" xr3:uid="{0CD11DA5-6F32-4BDD-9920-06CCDA84923C}" name="Unidad de medida" dataDxfId="3577" totalsRowDxfId="3576" dataCellStyle="20% - Énfasis3">
      <calculatedColumnFormula>IFERROR(VLOOKUP(E172,TablaIndicadores[[Código]:[Unidad de medida]],3,0),"")</calculatedColumnFormula>
    </tableColumn>
    <tableColumn id="5" xr3:uid="{91E74F0F-0FB0-4F74-ADD1-651FC6FD2531}" name="Cantidad" totalsRowFunction="custom" dataDxfId="3575" totalsRowDxfId="3574">
      <totalsRowFormula array="1">IF(AND(IF(C164="Incluir",TablaSTdA1.152546162636423108476517558[Unidad de medida]&gt;=0,TablaSTdA1.152546162636423108476517558[Unidad de medida]=""))=FALSE,"No rellene el indicador sin seleccionar que quiere incluir el subtipo de acción","")</totalsRowFormula>
    </tableColumn>
    <tableColumn id="7" xr3:uid="{129BCD87-5187-41E8-B8F7-D84C26EA43DC}" name="Incluido" dataDxfId="3573" totalsRowDxfId="3572" dataCellStyle="20% - Énfasis3"/>
  </tableColumns>
  <tableStyleInfo name="TableStyleLight9" showFirstColumn="0" showLastColumn="0" showRowStripes="1" showColumnStripes="0"/>
</table>
</file>

<file path=xl/tables/table2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8" xr:uid="{695B45AF-2BCD-402C-8443-B81CD5811D2D}" name="TablaSTdA1.15254616263646524109477518559" displayName="TablaSTdA1.15254616263646524109477518559" ref="D180:I182" headerRowDxfId="3571" dataDxfId="3569" headerRowBorderDxfId="3570" tableBorderDxfId="3568" totalsRowBorderDxfId="3567" dataCellStyle="20% - Énfasis3">
  <autoFilter ref="D180:I182" xr:uid="{F356F671-86E7-486B-BF05-7FD307BD4A1B}"/>
  <tableColumns count="6">
    <tableColumn id="1" xr3:uid="{E4716D82-C47F-49DD-9B15-DF305C7D5547}" name="Tipo de Indicador" totalsRowLabel="Resultado" dataDxfId="3566" totalsRowDxfId="3565"/>
    <tableColumn id="2" xr3:uid="{59DCB310-D5AC-4FCE-AA52-BC0197A6753F}" name="Código indicador" totalsRowLabel="RC014" dataDxfId="3564" totalsRowDxfId="3563"/>
    <tableColumn id="3" xr3:uid="{8811240A-9AEA-4D99-91C5-731D501ADD34}" name="Indicador" dataDxfId="3562" totalsRowDxfId="3561" dataCellStyle="20% - Énfasis3">
      <calculatedColumnFormula>IFERROR(VLOOKUP(E181,TablaIndicadores[[Código]:[Unidad de medida]],2,0),"")</calculatedColumnFormula>
    </tableColumn>
    <tableColumn id="4" xr3:uid="{D36112F4-60BB-41FA-9D35-146821B1D744}" name="Unidad de medida" dataDxfId="3560" totalsRowDxfId="3559" dataCellStyle="20% - Énfasis3">
      <calculatedColumnFormula>IFERROR(VLOOKUP(E181,TablaIndicadores[[Código]:[Unidad de medida]],3,0),"")</calculatedColumnFormula>
    </tableColumn>
    <tableColumn id="5" xr3:uid="{8FC79D31-6C32-41D1-904C-4D7F23FD3E01}" name="Cantidad" totalsRowFunction="custom" dataDxfId="3558" totalsRowDxfId="3557">
      <totalsRowFormula array="1">IF(AND(IF(C173="Incluir",TablaSTdA1.15254616263646524109477518559[Unidad de medida]&gt;=0,TablaSTdA1.15254616263646524109477518559[Unidad de medida]=""))=FALSE,"No rellene el indicador sin seleccionar que quiere incluir el subtipo de acción","")</totalsRowFormula>
    </tableColumn>
    <tableColumn id="7" xr3:uid="{63D040B2-929C-4032-A0F2-73A57523E9D0}" name="Incluido" dataDxfId="3556" totalsRowDxfId="3555" dataCellStyle="20% - Énfasis3"/>
  </tableColumns>
  <tableStyleInfo name="TableStyleLight9" showFirstColumn="0" showLastColumn="0" showRowStripes="1" showColumnStripes="0"/>
</table>
</file>

<file path=xl/tables/table2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9" xr:uid="{F87D757E-3607-4749-9EAD-F5A666505557}" name="TablaSTdA1.15254616625110478519560" displayName="TablaSTdA1.15254616625110478519560" ref="D191:I193" headerRowDxfId="3554" dataDxfId="3552" headerRowBorderDxfId="3553" tableBorderDxfId="3551" totalsRowBorderDxfId="3550" dataCellStyle="20% - Énfasis3">
  <autoFilter ref="D191:I193" xr:uid="{8E7C725C-33A9-48F7-806E-089DA5811EA4}"/>
  <tableColumns count="6">
    <tableColumn id="1" xr3:uid="{32A68B27-9858-4B80-98EF-2F1620545839}" name="Tipo de Indicador" totalsRowLabel="Resultado" dataDxfId="3549" totalsRowDxfId="3548"/>
    <tableColumn id="2" xr3:uid="{F1F204C3-A09B-465D-A0ED-BDA84607258E}" name="Código indicador" totalsRowLabel="RC014" dataDxfId="3547" totalsRowDxfId="3546"/>
    <tableColumn id="3" xr3:uid="{7C50EC60-E760-4D02-A6D6-759F754B443D}" name="Indicador" dataDxfId="3545" totalsRowDxfId="3544" dataCellStyle="20% - Énfasis3">
      <calculatedColumnFormula>IFERROR(VLOOKUP(E192,TablaIndicadores[[Código]:[Unidad de medida]],2,0),"")</calculatedColumnFormula>
    </tableColumn>
    <tableColumn id="4" xr3:uid="{5CD3F2C9-3B9E-4531-85F0-5FCBF68AB6F5}" name="Unidad de medida" dataDxfId="3543" totalsRowDxfId="3542" dataCellStyle="20% - Énfasis3">
      <calculatedColumnFormula>IFERROR(VLOOKUP(E192,TablaIndicadores[[Código]:[Unidad de medida]],3,0),"")</calculatedColumnFormula>
    </tableColumn>
    <tableColumn id="5" xr3:uid="{86C785AE-4467-4E59-B5FA-8889507A8CDC}" name="Cantidad" totalsRowFunction="custom" dataDxfId="3541" totalsRowDxfId="3540">
      <totalsRowFormula array="1">IF(AND(IF(C184="Incluir",TablaSTdA1.15254616625110478519560[Unidad de medida]&gt;=0,TablaSTdA1.15254616625110478519560[Unidad de medida]=""))=FALSE,"No rellene el indicador sin seleccionar que quiere incluir el subtipo de acción","")</totalsRowFormula>
    </tableColumn>
    <tableColumn id="7" xr3:uid="{1D0945C6-377F-4B2F-9E02-9ADC38EECE8E}" name="Incluido" dataDxfId="3539" totalsRowDxfId="3538" dataCellStyle="20% - Énfasis3"/>
  </tableColumns>
  <tableStyleInfo name="TableStyleLight9"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0A7B7AB9-F99C-4B48-92D3-7CB80FD2C55C}" name="TablaSTdA1.15254616263646524" displayName="TablaSTdA1.15254616263646524" ref="D180:I182" headerRowDxfId="6980" dataDxfId="6978" headerRowBorderDxfId="6979" tableBorderDxfId="6977" totalsRowBorderDxfId="6976">
  <autoFilter ref="D180:I182" xr:uid="{F356F671-86E7-486B-BF05-7FD307BD4A1B}"/>
  <tableColumns count="6">
    <tableColumn id="1" xr3:uid="{65F62334-CB19-4803-A941-81A96E27C25B}" name="Tipo de Indicador" totalsRowLabel="Resultado" dataDxfId="6975" totalsRowDxfId="6974"/>
    <tableColumn id="2" xr3:uid="{4E387E14-2825-43E3-8A37-FC546843969D}" name="Código indicador" totalsRowLabel="RC014" dataDxfId="6973" totalsRowDxfId="6972"/>
    <tableColumn id="3" xr3:uid="{187DBF01-AE07-495E-B08E-194DFF2259BA}" name="Indicador" dataDxfId="6971" totalsRowDxfId="6970" dataCellStyle="20% - Énfasis3">
      <calculatedColumnFormula>IFERROR(VLOOKUP(E181,TablaIndicadores[[Código]:[Unidad de medida]],2,0),"")</calculatedColumnFormula>
    </tableColumn>
    <tableColumn id="4" xr3:uid="{990DBD2B-5A68-4561-A52F-64FE6526FF32}" name="Unidad de medida" dataDxfId="6969" totalsRowDxfId="6968">
      <calculatedColumnFormula>IFERROR(VLOOKUP(E181,TablaIndicadores[[Código]:[Unidad de medida]],3,0),"")</calculatedColumnFormula>
    </tableColumn>
    <tableColumn id="5" xr3:uid="{5DB3E06F-D5B7-406E-AE99-486FE6395FBC}" name="Cantidad" totalsRowFunction="custom" dataDxfId="6967" totalsRowDxfId="6966">
      <totalsRowFormula array="1">IF(AND(IF(C173="Incluir",TablaSTdA1.15254616263646524[Unidad de medida]&gt;=0,TablaSTdA1.15254616263646524[Unidad de medida]=""))=FALSE,"No rellene el indicador sin seleccionar que quiere incluir el subtipo de acción","")</totalsRowFormula>
    </tableColumn>
    <tableColumn id="7" xr3:uid="{6F694377-2284-4C9E-ADEE-2059FC3FB7D6}" name="Incluido" dataDxfId="6965" totalsRowDxfId="6964" dataCellStyle="20% - Énfasis3"/>
  </tableColumns>
  <tableStyleInfo name="TableStyleLight9" showFirstColumn="0" showLastColumn="0" showRowStripes="1" showColumnStripes="0"/>
</table>
</file>

<file path=xl/tables/table2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0" xr:uid="{8B446451-5CCC-4583-8D5F-077F04D97D54}" name="TablaSTdA1.1525461666726111479520561" displayName="TablaSTdA1.1525461666726111479520561" ref="D200:I202" headerRowDxfId="3537" dataDxfId="3535" headerRowBorderDxfId="3536" tableBorderDxfId="3534" totalsRowBorderDxfId="3533" dataCellStyle="20% - Énfasis3">
  <autoFilter ref="D200:I202" xr:uid="{718E4DC1-CFC5-4AEE-A222-F5B8AEE19899}"/>
  <tableColumns count="6">
    <tableColumn id="1" xr3:uid="{41EA8F4B-B153-4B62-B22A-69FA6A8A88E2}" name="Tipo de Indicador" totalsRowLabel="Resultado" dataDxfId="3532" totalsRowDxfId="3531"/>
    <tableColumn id="2" xr3:uid="{7D3E11EC-C49E-4C4E-9BF9-1E8FE1939226}" name="Código indicador" totalsRowLabel="RC014" dataDxfId="3530" totalsRowDxfId="3529"/>
    <tableColumn id="3" xr3:uid="{29747130-1632-44E9-A73F-F2972B0C4F6D}" name="Indicador" dataDxfId="3528" totalsRowDxfId="3527" dataCellStyle="20% - Énfasis3">
      <calculatedColumnFormula>IFERROR(VLOOKUP(E201,TablaIndicadores[[Código]:[Unidad de medida]],2,0),"")</calculatedColumnFormula>
    </tableColumn>
    <tableColumn id="4" xr3:uid="{3C3A05EB-7B19-44AB-952D-49FE0970694E}" name="Unidad de medida" dataDxfId="3526" totalsRowDxfId="3525" dataCellStyle="20% - Énfasis3">
      <calculatedColumnFormula>IFERROR(VLOOKUP(E201,TablaIndicadores[[Código]:[Unidad de medida]],3,0),"")</calculatedColumnFormula>
    </tableColumn>
    <tableColumn id="5" xr3:uid="{E4B3AF72-F3EB-4623-A168-3F6531B65242}" name="Cantidad" totalsRowFunction="custom" dataDxfId="3524" totalsRowDxfId="3523">
      <totalsRowFormula array="1">IF(AND(IF(C193="Incluir",TablaSTdA1.1525461666726111479520561[Unidad de medida]&gt;=0,TablaSTdA1.1525461666726111479520561[Unidad de medida]=""))=FALSE,"No rellene el indicador sin seleccionar que quiere incluir el subtipo de acción","")</totalsRowFormula>
    </tableColumn>
    <tableColumn id="7" xr3:uid="{7E6EB263-2A00-45DA-A738-BF50D1F109F9}" name="Incluido" dataDxfId="3522" totalsRowDxfId="3521" dataCellStyle="20% - Énfasis3"/>
  </tableColumns>
  <tableStyleInfo name="TableStyleLight9" showFirstColumn="0" showLastColumn="0" showRowStripes="1" showColumnStripes="0"/>
</table>
</file>

<file path=xl/tables/table2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1" xr:uid="{0C06BAEC-1A60-44A7-952A-3AFBE2D3A21B}" name="TablaSTdA1.152546166676827112480521562" displayName="TablaSTdA1.152546166676827112480521562" ref="D209:I211" headerRowDxfId="3520" dataDxfId="3518" headerRowBorderDxfId="3519" tableBorderDxfId="3517" totalsRowBorderDxfId="3516" dataCellStyle="20% - Énfasis3">
  <autoFilter ref="D209:I211" xr:uid="{B21F3934-1224-44CC-AA2E-935D2B9B447E}"/>
  <tableColumns count="6">
    <tableColumn id="1" xr3:uid="{403F7510-3B9E-4B71-A673-A67521D9C16E}" name="Tipo de Indicador" totalsRowLabel="Resultado" dataDxfId="3515" totalsRowDxfId="3514"/>
    <tableColumn id="2" xr3:uid="{E2E2C39C-FE52-4B4C-AC12-40D13AD0159E}" name="Código indicador" totalsRowLabel="RC014" dataDxfId="3513" totalsRowDxfId="3512"/>
    <tableColumn id="3" xr3:uid="{E0EFAECB-FF9E-4B43-B8B9-BF37A6C571B9}" name="Indicador" dataDxfId="3511" totalsRowDxfId="3510" dataCellStyle="20% - Énfasis3">
      <calculatedColumnFormula>IFERROR(VLOOKUP(E210,TablaIndicadores[[Código]:[Unidad de medida]],2,0),"")</calculatedColumnFormula>
    </tableColumn>
    <tableColumn id="4" xr3:uid="{81DF36A8-D23E-4298-AD54-D96A29DD4001}" name="Unidad de medida" dataDxfId="3509" totalsRowDxfId="3508" dataCellStyle="20% - Énfasis3">
      <calculatedColumnFormula>IFERROR(VLOOKUP(E210,TablaIndicadores[[Código]:[Unidad de medida]],3,0),"")</calculatedColumnFormula>
    </tableColumn>
    <tableColumn id="5" xr3:uid="{3D231266-C659-456D-B9E7-DF7CDE7EB6F9}" name="Cantidad" totalsRowFunction="custom" dataDxfId="3507" totalsRowDxfId="3506">
      <totalsRowFormula array="1">IF(AND(IF(C202="Incluir",TablaSTdA1.152546166676827112480521562[Unidad de medida]&gt;=0,TablaSTdA1.152546166676827112480521562[Unidad de medida]=""))=FALSE,"No rellene el indicador sin seleccionar que quiere incluir el subtipo de acción","")</totalsRowFormula>
    </tableColumn>
    <tableColumn id="7" xr3:uid="{7588C757-30E8-4929-BA57-60253B0934BB}" name="Incluido" dataDxfId="3505" totalsRowDxfId="3504" dataCellStyle="20% - Énfasis3"/>
  </tableColumns>
  <tableStyleInfo name="TableStyleLight9" showFirstColumn="0" showLastColumn="0" showRowStripes="1" showColumnStripes="0"/>
</table>
</file>

<file path=xl/tables/table2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2" xr:uid="{C8ECA62D-316F-4A5A-A836-5ECD9DED0745}" name="TablaSTdA1.15254616667686928113481522563" displayName="TablaSTdA1.15254616667686928113481522563" ref="D220:I222" headerRowDxfId="3503" dataDxfId="3501" headerRowBorderDxfId="3502" tableBorderDxfId="3500" totalsRowBorderDxfId="3499" dataCellStyle="20% - Énfasis3">
  <autoFilter ref="D220:I222" xr:uid="{F79E9E40-23B8-4F07-AAEA-E75BA12B9C24}"/>
  <tableColumns count="6">
    <tableColumn id="1" xr3:uid="{CAE118DF-234E-45E4-94A4-A076C65B28D8}" name="Tipo de Indicador" totalsRowLabel="Resultado" dataDxfId="3498" totalsRowDxfId="3497"/>
    <tableColumn id="2" xr3:uid="{7E6A79A7-3A36-40C7-BB27-544C020765BD}" name="Código indicador" totalsRowLabel="RC014" dataDxfId="3496" totalsRowDxfId="3495"/>
    <tableColumn id="3" xr3:uid="{12B61FDD-7DFE-44CA-90A8-148B6E0020E3}" name="Indicador" dataDxfId="3494" totalsRowDxfId="3493" dataCellStyle="20% - Énfasis3">
      <calculatedColumnFormula>IFERROR(VLOOKUP(E221,TablaIndicadores[[Código]:[Unidad de medida]],2,0),"")</calculatedColumnFormula>
    </tableColumn>
    <tableColumn id="4" xr3:uid="{CF07D945-EDB4-432C-B1E8-7EEDB9381E52}" name="Unidad de medida" dataDxfId="3492" totalsRowDxfId="3491" dataCellStyle="20% - Énfasis3">
      <calculatedColumnFormula>IFERROR(VLOOKUP(E221,TablaIndicadores[[Código]:[Unidad de medida]],3,0),"")</calculatedColumnFormula>
    </tableColumn>
    <tableColumn id="5" xr3:uid="{D895FD7B-4AF7-44EB-A0A0-920982413D48}" name="Cantidad" totalsRowFunction="custom" dataDxfId="3490" totalsRowDxfId="3489">
      <totalsRowFormula array="1">IF(AND(IF(C211="Incluir",TablaSTdA1.15254616667686928113481522563[Unidad de medida]&gt;=0,TablaSTdA1.15254616667686928113481522563[Unidad de medida]=""))=FALSE,"No rellene el indicador sin seleccionar que quiere incluir el subtipo de acción","")</totalsRowFormula>
    </tableColumn>
    <tableColumn id="7" xr3:uid="{1B2E21A8-45C8-4AFF-87F4-BABF2CBF4114}" name="Incluido" dataDxfId="3488" totalsRowDxfId="3487" dataCellStyle="20% - Énfasis3"/>
  </tableColumns>
  <tableStyleInfo name="TableStyleLight9" showFirstColumn="0" showLastColumn="0" showRowStripes="1" showColumnStripes="0"/>
</table>
</file>

<file path=xl/tables/table2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3" xr:uid="{119E1F69-4251-4C17-8B3E-0D864B8CA008}" name="TablaSTdA1.1525461666768697029114482523564" displayName="TablaSTdA1.1525461666768697029114482523564" ref="D229:I231" headerRowDxfId="3486" dataDxfId="3484" headerRowBorderDxfId="3485" tableBorderDxfId="3483" totalsRowBorderDxfId="3482" dataCellStyle="20% - Énfasis3">
  <autoFilter ref="D229:I231" xr:uid="{7E3E9E0B-0896-45AA-97F6-41A453B78B45}"/>
  <tableColumns count="6">
    <tableColumn id="1" xr3:uid="{FD1FA032-3FF4-4EC6-AFEC-99459398B0FF}" name="Tipo de Indicador" totalsRowLabel="Resultado" dataDxfId="3481" totalsRowDxfId="3480"/>
    <tableColumn id="2" xr3:uid="{53761DBF-E34D-4F91-9E6B-36ADCB4EBAEF}" name="Código indicador" totalsRowLabel="RC014" dataDxfId="3479" totalsRowDxfId="3478"/>
    <tableColumn id="3" xr3:uid="{572F8BEC-4F05-4C95-9CF5-A256ADB8B24D}" name="Indicador" dataDxfId="3477" totalsRowDxfId="3476" dataCellStyle="20% - Énfasis3">
      <calculatedColumnFormula>IFERROR(VLOOKUP(E230,TablaIndicadores[[Código]:[Unidad de medida]],2,0),"")</calculatedColumnFormula>
    </tableColumn>
    <tableColumn id="4" xr3:uid="{83B85515-7793-4852-A773-7BB8BF62FC9D}" name="Unidad de medida" dataDxfId="3475" totalsRowDxfId="3474" dataCellStyle="20% - Énfasis3">
      <calculatedColumnFormula>IFERROR(VLOOKUP(E230,TablaIndicadores[[Código]:[Unidad de medida]],3,0),"")</calculatedColumnFormula>
    </tableColumn>
    <tableColumn id="5" xr3:uid="{18D687D9-6DF9-46DD-BA8A-85A9D0251C37}" name="Cantidad" totalsRowFunction="custom" dataDxfId="3473" totalsRowDxfId="3472">
      <totalsRowFormula array="1">IF(AND(IF(C220="Incluir",TablaSTdA1.1525461666768697029114482523564[Unidad de medida]&gt;=0,TablaSTdA1.1525461666768697029114482523564[Unidad de medida]=""))=FALSE,"No rellene el indicador sin seleccionar que quiere incluir el subtipo de acción","")</totalsRowFormula>
    </tableColumn>
    <tableColumn id="7" xr3:uid="{D3FAAB43-FF48-45BB-B707-9CC492752B0F}" name="Incluido" dataDxfId="3471" totalsRowDxfId="3470" dataCellStyle="20% - Énfasis3"/>
  </tableColumns>
  <tableStyleInfo name="TableStyleLight9" showFirstColumn="0" showLastColumn="0" showRowStripes="1" showColumnStripes="0"/>
</table>
</file>

<file path=xl/tables/table2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4" xr:uid="{FDF23A56-67A8-4447-A2CD-570445846241}" name="TablaSTdA1.152546166676869707130115483524565" displayName="TablaSTdA1.152546166676869707130115483524565" ref="D238:I240" headerRowDxfId="3469" dataDxfId="3467" headerRowBorderDxfId="3468" tableBorderDxfId="3466" totalsRowBorderDxfId="3465" dataCellStyle="20% - Énfasis3">
  <autoFilter ref="D238:I240" xr:uid="{0F05FA43-6A18-460F-BEF5-EE127BE3BBEF}"/>
  <tableColumns count="6">
    <tableColumn id="1" xr3:uid="{084B0EF2-C644-4E63-9124-C92D65B45F86}" name="Tipo de Indicador" totalsRowLabel="Resultado" dataDxfId="3464" totalsRowDxfId="3463"/>
    <tableColumn id="2" xr3:uid="{8866862A-A0FE-4C64-951E-2066CEE7B74B}" name="Código indicador" totalsRowLabel="RC014" dataDxfId="3462" totalsRowDxfId="3461"/>
    <tableColumn id="3" xr3:uid="{D814A333-5811-437F-A643-53976828E984}" name="Indicador" dataDxfId="3460" totalsRowDxfId="3459" dataCellStyle="20% - Énfasis3">
      <calculatedColumnFormula>IFERROR(VLOOKUP(E239,TablaIndicadores[[Código]:[Unidad de medida]],2,0),"")</calculatedColumnFormula>
    </tableColumn>
    <tableColumn id="4" xr3:uid="{7C8A7FAA-F2C7-48CD-BEDC-F6F5F851F329}" name="Unidad de medida" dataDxfId="3458" totalsRowDxfId="3457" dataCellStyle="20% - Énfasis3">
      <calculatedColumnFormula>IFERROR(VLOOKUP(E239,TablaIndicadores[[Código]:[Unidad de medida]],3,0),"")</calculatedColumnFormula>
    </tableColumn>
    <tableColumn id="5" xr3:uid="{EFB2D68F-7BDF-433A-8BBB-3EBC8433A41F}" name="Cantidad" totalsRowFunction="custom" dataDxfId="3456" totalsRowDxfId="3455">
      <totalsRowFormula array="1">IF(AND(IF(C229="Incluir",TablaSTdA1.152546166676869707130115483524565[Unidad de medida]&gt;=0,TablaSTdA1.152546166676869707130115483524565[Unidad de medida]=""))=FALSE,"No rellene el indicador sin seleccionar que quiere incluir el subtipo de acción","")</totalsRowFormula>
    </tableColumn>
    <tableColumn id="7" xr3:uid="{0796AF08-9B94-45DE-888D-B905B6DC39C4}" name="Incluido" dataDxfId="3454" totalsRowDxfId="3453" dataCellStyle="20% - Énfasis3"/>
  </tableColumns>
  <tableStyleInfo name="TableStyleLight9" showFirstColumn="0" showLastColumn="0" showRowStripes="1" showColumnStripes="0"/>
</table>
</file>

<file path=xl/tables/table2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5" xr:uid="{69C3DD7B-F72B-4FA0-AE47-23464C308556}" name="TablaSTdA1.15254616263647231116484525566" displayName="TablaSTdA1.15254616263647231116484525566" ref="D247:I249" headerRowDxfId="3452" dataDxfId="3450" headerRowBorderDxfId="3451" tableBorderDxfId="3449" totalsRowBorderDxfId="3448" dataCellStyle="20% - Énfasis3">
  <autoFilter ref="D247:I249" xr:uid="{CFD436BC-1417-4552-8A56-990E2A292185}"/>
  <tableColumns count="6">
    <tableColumn id="1" xr3:uid="{F80FB68F-9A4F-4BA1-9F7F-36673A5D88C7}" name="Tipo de Indicador" totalsRowLabel="Resultado" dataDxfId="3447" totalsRowDxfId="3446"/>
    <tableColumn id="2" xr3:uid="{34264E6A-211A-4DBF-881F-C757D38137FA}" name="Código indicador" totalsRowLabel="RC014" dataDxfId="3445" totalsRowDxfId="3444"/>
    <tableColumn id="3" xr3:uid="{9DF0C804-DEB8-4969-8D80-C1805ACF2D16}" name="Indicador" dataDxfId="3443" totalsRowDxfId="3442" dataCellStyle="20% - Énfasis3">
      <calculatedColumnFormula>IFERROR(VLOOKUP(E248,TablaIndicadores[[Código]:[Unidad de medida]],2,0),"")</calculatedColumnFormula>
    </tableColumn>
    <tableColumn id="4" xr3:uid="{FE5A0141-8E10-45F3-81AF-9CE71C9E8708}" name="Unidad de medida" dataDxfId="3441" totalsRowDxfId="3440" dataCellStyle="20% - Énfasis3">
      <calculatedColumnFormula>IFERROR(VLOOKUP(E248,TablaIndicadores[[Código]:[Unidad de medida]],3,0),"")</calculatedColumnFormula>
    </tableColumn>
    <tableColumn id="5" xr3:uid="{6853DB89-BAEF-476B-B094-183C46315A12}" name="Cantidad" totalsRowFunction="custom" dataDxfId="3439" totalsRowDxfId="3438">
      <totalsRowFormula array="1">IF(AND(IF(C240="Incluir",TablaSTdA1.15254616263647231116484525566[Unidad de medida]&gt;=0,TablaSTdA1.15254616263647231116484525566[Unidad de medida]=""))=FALSE,"No rellene el indicador sin seleccionar que quiere incluir el subtipo de acción","")</totalsRowFormula>
    </tableColumn>
    <tableColumn id="7" xr3:uid="{D3516DF8-E258-4EA3-A089-C502B741E871}" name="Incluido" dataDxfId="3437" totalsRowDxfId="3436" dataCellStyle="20% - Énfasis3"/>
  </tableColumns>
  <tableStyleInfo name="TableStyleLight9" showFirstColumn="0" showLastColumn="0" showRowStripes="1" showColumnStripes="0"/>
</table>
</file>

<file path=xl/tables/table2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6" xr:uid="{5E49C004-D2F7-4724-A119-DDDA4BB2099F}" name="TablaSTdA1.1525461626364727332117485526567" displayName="TablaSTdA1.1525461626364727332117485526567" ref="D256:I258" headerRowDxfId="3435" dataDxfId="3433" headerRowBorderDxfId="3434" tableBorderDxfId="3432" totalsRowBorderDxfId="3431" dataCellStyle="20% - Énfasis3">
  <autoFilter ref="D256:I258" xr:uid="{82D64D55-554F-483F-9356-47430D58D139}"/>
  <tableColumns count="6">
    <tableColumn id="1" xr3:uid="{CF0BD751-8810-45F4-92A5-77DF0665FEB9}" name="Tipo de Indicador" totalsRowLabel="Resultado" dataDxfId="3430" totalsRowDxfId="3429"/>
    <tableColumn id="2" xr3:uid="{C82207AA-7305-4BBD-AB4B-BE56057571C8}" name="Código indicador" totalsRowLabel="RC014" dataDxfId="3428" totalsRowDxfId="3427"/>
    <tableColumn id="3" xr3:uid="{62A0B9B6-0D4B-4E5E-8264-74E726CB423A}" name="Indicador" dataDxfId="3426" totalsRowDxfId="3425" dataCellStyle="20% - Énfasis3">
      <calculatedColumnFormula>IFERROR(VLOOKUP(E257,TablaIndicadores[[Código]:[Unidad de medida]],2,0),"")</calculatedColumnFormula>
    </tableColumn>
    <tableColumn id="4" xr3:uid="{7B73BBE6-5B58-4B11-B56C-DCB18154E05D}" name="Unidad de medida" dataDxfId="3424" totalsRowDxfId="3423" dataCellStyle="20% - Énfasis3">
      <calculatedColumnFormula>IFERROR(VLOOKUP(E257,TablaIndicadores[[Código]:[Unidad de medida]],3,0),"")</calculatedColumnFormula>
    </tableColumn>
    <tableColumn id="5" xr3:uid="{909E7366-FF5D-4829-86D4-2CDED8038C51}" name="Cantidad" totalsRowFunction="custom" dataDxfId="3422" totalsRowDxfId="3421">
      <totalsRowFormula array="1">IF(AND(IF(C249="Incluir",TablaSTdA1.1525461626364727332117485526567[Unidad de medida]&gt;=0,TablaSTdA1.1525461626364727332117485526567[Unidad de medida]=""))=FALSE,"No rellene el indicador sin seleccionar que quiere incluir el subtipo de acción","")</totalsRowFormula>
    </tableColumn>
    <tableColumn id="7" xr3:uid="{C785D8BC-9822-4D1D-AEE4-23E76A020CA7}" name="Incluido" dataDxfId="3420" totalsRowDxfId="3419" dataCellStyle="20% - Énfasis3"/>
  </tableColumns>
  <tableStyleInfo name="TableStyleLight9" showFirstColumn="0" showLastColumn="0" showRowStripes="1" showColumnStripes="0"/>
</table>
</file>

<file path=xl/tables/table2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7" xr:uid="{A3630D6B-110C-4647-A2DD-3EDA25525226}" name="TablaSTdA1.152546162636472737533118486527568" displayName="TablaSTdA1.152546162636472737533118486527568" ref="D267:I269" headerRowDxfId="3418" dataDxfId="3416" headerRowBorderDxfId="3417" tableBorderDxfId="3415" totalsRowBorderDxfId="3414" dataCellStyle="20% - Énfasis3">
  <autoFilter ref="D267:I269" xr:uid="{03C060CF-033E-48A0-AC2C-92A6791A75F1}"/>
  <tableColumns count="6">
    <tableColumn id="1" xr3:uid="{ADAF18FC-1BB4-4DBD-9B36-445545C0466F}" name="Tipo de Indicador" totalsRowLabel="Resultado" dataDxfId="3413" totalsRowDxfId="3412"/>
    <tableColumn id="2" xr3:uid="{53B03D2E-E553-490A-917C-115C0347BE3F}" name="Código indicador" totalsRowLabel="RC014" dataDxfId="3411" totalsRowDxfId="3410"/>
    <tableColumn id="3" xr3:uid="{BE6D6A98-6240-4B59-85B0-63F78903E2D4}" name="Indicador" dataDxfId="3409" totalsRowDxfId="3408" dataCellStyle="20% - Énfasis3">
      <calculatedColumnFormula>IFERROR(VLOOKUP(E268,TablaIndicadores[[Código]:[Unidad de medida]],2,0),"")</calculatedColumnFormula>
    </tableColumn>
    <tableColumn id="4" xr3:uid="{D9E25B28-B330-4BDA-8557-05B0C455268C}" name="Unidad de medida" dataDxfId="3407" totalsRowDxfId="3406" dataCellStyle="20% - Énfasis3">
      <calculatedColumnFormula>IFERROR(VLOOKUP(E268,TablaIndicadores[[Código]:[Unidad de medida]],3,0),"")</calculatedColumnFormula>
    </tableColumn>
    <tableColumn id="5" xr3:uid="{42DE486E-5532-4EB9-A5F6-A21B9928F6DA}" name="Cantidad" totalsRowFunction="custom" dataDxfId="3405" totalsRowDxfId="3404">
      <totalsRowFormula array="1">IF(AND(IF(C260="Incluir",TablaSTdA1.152546162636472737533118486527568[Unidad de medida]&gt;=0,TablaSTdA1.152546162636472737533118486527568[Unidad de medida]=""))=FALSE,"No rellene el indicador sin seleccionar que quiere incluir el subtipo de acción","")</totalsRowFormula>
    </tableColumn>
    <tableColumn id="7" xr3:uid="{86C135FB-38AE-4790-86DC-06D0B83A2898}" name="Incluido" dataDxfId="3403" totalsRowDxfId="3402" dataCellStyle="20% - Énfasis3"/>
  </tableColumns>
  <tableStyleInfo name="TableStyleLight9" showFirstColumn="0" showLastColumn="0" showRowStripes="1" showColumnStripes="0"/>
</table>
</file>

<file path=xl/tables/table2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8" xr:uid="{A446F548-B039-4EA7-9628-826821E1F395}" name="TablaSTdA1.15254616263647273757634119487528569" displayName="TablaSTdA1.15254616263647273757634119487528569" ref="D276:I278" headerRowDxfId="3401" dataDxfId="3399" headerRowBorderDxfId="3400" tableBorderDxfId="3398" totalsRowBorderDxfId="3397" dataCellStyle="20% - Énfasis3">
  <autoFilter ref="D276:I278" xr:uid="{0944747C-24CE-43D4-BBAB-1C494CA9A55F}"/>
  <tableColumns count="6">
    <tableColumn id="1" xr3:uid="{2963D855-4242-4204-8E28-FCFE0AB5DB09}" name="Tipo de Indicador" totalsRowLabel="Resultado" dataDxfId="3396" totalsRowDxfId="3395"/>
    <tableColumn id="2" xr3:uid="{E975DB20-B8CC-42F4-9258-08416547D6A9}" name="Código indicador" totalsRowLabel="RC014" dataDxfId="3394" totalsRowDxfId="3393"/>
    <tableColumn id="3" xr3:uid="{1489AD8D-41AF-4981-AA62-8F9D4844FFFA}" name="Indicador" dataDxfId="3392" totalsRowDxfId="3391" dataCellStyle="20% - Énfasis3">
      <calculatedColumnFormula>IFERROR(VLOOKUP(E277,TablaIndicadores[[Código]:[Unidad de medida]],2,0),"")</calculatedColumnFormula>
    </tableColumn>
    <tableColumn id="4" xr3:uid="{1217B603-2245-4549-9026-D808E6F615E7}" name="Unidad de medida" dataDxfId="3390" totalsRowDxfId="3389" dataCellStyle="20% - Énfasis3">
      <calculatedColumnFormula>IFERROR(VLOOKUP(E277,TablaIndicadores[[Código]:[Unidad de medida]],3,0),"")</calculatedColumnFormula>
    </tableColumn>
    <tableColumn id="5" xr3:uid="{7EC13E5D-F91E-4B7A-AF32-6CD3C6C11F44}" name="Cantidad" totalsRowFunction="custom" dataDxfId="3388" totalsRowDxfId="3387">
      <totalsRowFormula array="1">IF(AND(IF(C269="Incluir",TablaSTdA1.15254616263647273757634119487528569[Unidad de medida]&gt;=0,TablaSTdA1.15254616263647273757634119487528569[Unidad de medida]=""))=FALSE,"No rellene el indicador sin seleccionar que quiere incluir el subtipo de acción","")</totalsRowFormula>
    </tableColumn>
    <tableColumn id="7" xr3:uid="{58DCF32C-5CA7-4F2A-851E-3D1618B27DD0}" name="Incluido" dataDxfId="3386" totalsRowDxfId="3385" dataCellStyle="20% - Énfasis3"/>
  </tableColumns>
  <tableStyleInfo name="TableStyleLight9" showFirstColumn="0" showLastColumn="0" showRowStripes="1" showColumnStripes="0"/>
</table>
</file>

<file path=xl/tables/table2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9" xr:uid="{A555C1DA-F2E4-432A-8BD7-7FBDF37B8735}" name="TablaSTdA1.1525461626364727375767735120488529570" displayName="TablaSTdA1.1525461626364727375767735120488529570" ref="D285:I287" headerRowDxfId="3384" dataDxfId="3382" headerRowBorderDxfId="3383" tableBorderDxfId="3381" totalsRowBorderDxfId="3380" dataCellStyle="20% - Énfasis3">
  <autoFilter ref="D285:I287" xr:uid="{3F3744ED-93D8-46A8-8B02-566B237D13C1}"/>
  <tableColumns count="6">
    <tableColumn id="1" xr3:uid="{381312C7-A980-4633-A951-541E7B3B62A4}" name="Tipo de Indicador" totalsRowLabel="Resultado" dataDxfId="3379" totalsRowDxfId="3378"/>
    <tableColumn id="2" xr3:uid="{6FB8E3ED-F04B-4C17-B1CF-A4A9783DBB1D}" name="Código indicador" totalsRowLabel="RC014" dataDxfId="3377" totalsRowDxfId="3376"/>
    <tableColumn id="3" xr3:uid="{78F8F85B-1B2F-4476-9A86-80AE10A6AD00}" name="Indicador" dataDxfId="3375" totalsRowDxfId="3374" dataCellStyle="20% - Énfasis3">
      <calculatedColumnFormula>IFERROR(VLOOKUP(E286,TablaIndicadores[[Código]:[Unidad de medida]],2,0),"")</calculatedColumnFormula>
    </tableColumn>
    <tableColumn id="4" xr3:uid="{65C268EF-C4F8-4355-871C-767CBB38BCA1}" name="Unidad de medida" dataDxfId="3373" totalsRowDxfId="3372" dataCellStyle="20% - Énfasis3">
      <calculatedColumnFormula>IFERROR(VLOOKUP(E286,TablaIndicadores[[Código]:[Unidad de medida]],3,0),"")</calculatedColumnFormula>
    </tableColumn>
    <tableColumn id="5" xr3:uid="{F5893649-0DD0-4E5E-A0C8-72724FC03975}" name="Cantidad" totalsRowFunction="custom" dataDxfId="3371" totalsRowDxfId="3370">
      <totalsRowFormula array="1">IF(AND(IF(C278="Incluir",TablaSTdA1.1525461626364727375767735120488529570[Unidad de medida]&gt;=0,TablaSTdA1.1525461626364727375767735120488529570[Unidad de medida]=""))=FALSE,"No rellene el indicador sin seleccionar que quiere incluir el subtipo de acción","")</totalsRowFormula>
    </tableColumn>
    <tableColumn id="7" xr3:uid="{3877C4BA-5553-4B2C-BF40-0C39B715A00D}" name="Incluido" dataDxfId="3369" totalsRowDxfId="3368" dataCellStyle="20% - Énfasis3"/>
  </tableColumns>
  <tableStyleInfo name="TableStyleLight9"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B925FDD0-CCEB-4814-9CF7-FB3BDB235381}" name="TablaSTdA1.15254616625" displayName="TablaSTdA1.15254616625" ref="D191:I193" headerRowDxfId="6963" dataDxfId="6961" headerRowBorderDxfId="6962" tableBorderDxfId="6960" totalsRowBorderDxfId="6959">
  <autoFilter ref="D191:I193" xr:uid="{8E7C725C-33A9-48F7-806E-089DA5811EA4}"/>
  <tableColumns count="6">
    <tableColumn id="1" xr3:uid="{8BFB385F-74C6-4643-BB73-4A11A3C58EC9}" name="Tipo de Indicador" totalsRowLabel="Resultado" dataDxfId="6958" totalsRowDxfId="6957"/>
    <tableColumn id="2" xr3:uid="{92C5F1D0-9C0B-4569-B494-9E44F8B271DA}" name="Código indicador" totalsRowLabel="RC014" dataDxfId="6956" totalsRowDxfId="6955"/>
    <tableColumn id="3" xr3:uid="{DE4977F8-368D-4369-B655-6338EF275F90}" name="Indicador" dataDxfId="6954" totalsRowDxfId="6953" dataCellStyle="20% - Énfasis3">
      <calculatedColumnFormula>IFERROR(VLOOKUP(E192,TablaIndicadores[[Código]:[Unidad de medida]],2,0),"")</calculatedColumnFormula>
    </tableColumn>
    <tableColumn id="4" xr3:uid="{5B83F1F5-46F1-403D-929A-0D37C8DED4E6}" name="Unidad de medida" dataDxfId="6952" totalsRowDxfId="6951">
      <calculatedColumnFormula>IFERROR(VLOOKUP(E192,TablaIndicadores[[Código]:[Unidad de medida]],3,0),"")</calculatedColumnFormula>
    </tableColumn>
    <tableColumn id="5" xr3:uid="{A708140B-2C88-483A-8634-0D9C2E131691}" name="Cantidad" totalsRowFunction="custom" dataDxfId="6950" totalsRowDxfId="6949">
      <totalsRowFormula array="1">IF(AND(IF(C184="Incluir",TablaSTdA1.15254616625[Unidad de medida]&gt;=0,TablaSTdA1.15254616625[Unidad de medida]=""))=FALSE,"No rellene el indicador sin seleccionar que quiere incluir el subtipo de acción","")</totalsRowFormula>
    </tableColumn>
    <tableColumn id="7" xr3:uid="{1079F9C7-9E1D-4FF7-97AA-1E17FBF5B75F}" name="Incluido" dataDxfId="6948" totalsRowDxfId="6947" dataCellStyle="20% - Énfasis3"/>
  </tableColumns>
  <tableStyleInfo name="TableStyleLight9" showFirstColumn="0" showLastColumn="0" showRowStripes="1" showColumnStripes="0"/>
</table>
</file>

<file path=xl/tables/table2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0" xr:uid="{BD9FD4E7-D502-4E30-BE9B-3BA036DB5708}" name="TablaSTdA1.152546162636472737576777836121489530571" displayName="TablaSTdA1.152546162636472737576777836121489530571" ref="D294:I296" headerRowDxfId="3367" dataDxfId="3365" headerRowBorderDxfId="3366" tableBorderDxfId="3364" totalsRowBorderDxfId="3363" dataCellStyle="20% - Énfasis3">
  <autoFilter ref="D294:I296" xr:uid="{C887D571-7038-4A1E-A5F5-828CD05195FE}"/>
  <tableColumns count="6">
    <tableColumn id="1" xr3:uid="{04D22A33-D83E-4428-A3E1-63DF8E14E59F}" name="Tipo de Indicador" totalsRowLabel="Resultado" dataDxfId="3362" totalsRowDxfId="3361"/>
    <tableColumn id="2" xr3:uid="{9818CA80-06E1-4DF6-A9D5-9DA3AD73A207}" name="Código indicador" totalsRowLabel="RC014" dataDxfId="3360" totalsRowDxfId="3359"/>
    <tableColumn id="3" xr3:uid="{66F17FC1-1D63-4842-8C5C-9DF843487FD1}" name="Indicador" dataDxfId="3358" totalsRowDxfId="3357" dataCellStyle="20% - Énfasis3">
      <calculatedColumnFormula>IFERROR(VLOOKUP(E295,TablaIndicadores[[Código]:[Unidad de medida]],2,0),"")</calculatedColumnFormula>
    </tableColumn>
    <tableColumn id="4" xr3:uid="{2BEC99C1-C7DD-4E0F-87B4-4EBB82506352}" name="Unidad de medida" dataDxfId="3356" totalsRowDxfId="3355" dataCellStyle="20% - Énfasis3">
      <calculatedColumnFormula>IFERROR(VLOOKUP(E295,TablaIndicadores[[Código]:[Unidad de medida]],3,0),"")</calculatedColumnFormula>
    </tableColumn>
    <tableColumn id="5" xr3:uid="{1B34AE57-03C2-406A-B8DD-F5FBD33DDE5A}" name="Cantidad" totalsRowFunction="custom" dataDxfId="3354" totalsRowDxfId="3353">
      <totalsRowFormula array="1">IF(AND(IF(C287="Incluir",TablaSTdA1.152546162636472737576777836121489530571[Unidad de medida]&gt;=0,TablaSTdA1.152546162636472737576777836121489530571[Unidad de medida]=""))=FALSE,"No rellene el indicador sin seleccionar que quiere incluir el subtipo de acción","")</totalsRowFormula>
    </tableColumn>
    <tableColumn id="7" xr3:uid="{AD0C2016-82A6-49B0-A636-079C9E637D77}" name="Incluido" dataDxfId="3352" totalsRowDxfId="3351" dataCellStyle="20% - Énfasis3"/>
  </tableColumns>
  <tableStyleInfo name="TableStyleLight9" showFirstColumn="0" showLastColumn="0" showRowStripes="1" showColumnStripes="0"/>
</table>
</file>

<file path=xl/tables/table2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1" xr:uid="{8DADF4CB-7137-4279-8C7B-4CC060DFA3FD}" name="TablaSTdA1.15254616263647273757677787937122490531572" displayName="TablaSTdA1.15254616263647273757677787937122490531572" ref="D303:I305" headerRowDxfId="3350" dataDxfId="3348" headerRowBorderDxfId="3349" tableBorderDxfId="3347" totalsRowBorderDxfId="3346" dataCellStyle="20% - Énfasis3">
  <autoFilter ref="D303:I305" xr:uid="{5E6D0167-0592-4639-A9A4-7F4C661344FB}"/>
  <tableColumns count="6">
    <tableColumn id="1" xr3:uid="{5BEC9106-F26C-4178-B7BC-1E157FDD11C8}" name="Tipo de Indicador" totalsRowLabel="Resultado" dataDxfId="3345" totalsRowDxfId="3344"/>
    <tableColumn id="2" xr3:uid="{E7892E3B-38BB-413D-B398-24E669261B75}" name="Código indicador" totalsRowLabel="RC014" dataDxfId="3343" totalsRowDxfId="3342"/>
    <tableColumn id="3" xr3:uid="{635D7E45-882D-4420-984B-B2E7E7B825D6}" name="Indicador" dataDxfId="3341" totalsRowDxfId="3340" dataCellStyle="20% - Énfasis3">
      <calculatedColumnFormula>IFERROR(VLOOKUP(E304,TablaIndicadores[[Código]:[Unidad de medida]],2,0),"")</calculatedColumnFormula>
    </tableColumn>
    <tableColumn id="4" xr3:uid="{ACA11841-8DF9-466E-9911-C503303297A4}" name="Unidad de medida" dataDxfId="3339" totalsRowDxfId="3338" dataCellStyle="20% - Énfasis3">
      <calculatedColumnFormula>IFERROR(VLOOKUP(E304,TablaIndicadores[[Código]:[Unidad de medida]],3,0),"")</calculatedColumnFormula>
    </tableColumn>
    <tableColumn id="5" xr3:uid="{82D087F6-CBA7-4A85-BF80-8E9298595112}" name="Cantidad" totalsRowFunction="custom" dataDxfId="3337" totalsRowDxfId="3336">
      <totalsRowFormula array="1">IF(AND(IF(C296="Incluir",TablaSTdA1.15254616263647273757677787937122490531572[Unidad de medida]&gt;=0,TablaSTdA1.15254616263647273757677787937122490531572[Unidad de medida]=""))=FALSE,"No rellene el indicador sin seleccionar que quiere incluir el subtipo de acción","")</totalsRowFormula>
    </tableColumn>
    <tableColumn id="7" xr3:uid="{8BB4CC35-C440-4192-9D7B-EDDFD08AC528}" name="Incluido" dataDxfId="3335" totalsRowDxfId="3334" dataCellStyle="20% - Énfasis3"/>
  </tableColumns>
  <tableStyleInfo name="TableStyleLight9" showFirstColumn="0" showLastColumn="0" showRowStripes="1" showColumnStripes="0"/>
</table>
</file>

<file path=xl/tables/table2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2" xr:uid="{0B30BF40-D61C-411B-8668-863E75FC8B8D}" name="TablaSTdA1.15254616263647273758038123491532573" displayName="TablaSTdA1.15254616263647273758038123491532573" ref="D314:I316" headerRowDxfId="3333" dataDxfId="3331" headerRowBorderDxfId="3332" tableBorderDxfId="3330" totalsRowBorderDxfId="3329" dataCellStyle="20% - Énfasis3">
  <autoFilter ref="D314:I316" xr:uid="{0ADB81C9-3D3F-4978-BB71-4CC96B39EB10}"/>
  <tableColumns count="6">
    <tableColumn id="1" xr3:uid="{61070AAF-8939-465E-8D1B-5A3A5CA63741}" name="Tipo de Indicador" totalsRowLabel="Resultado" dataDxfId="3328" totalsRowDxfId="3327"/>
    <tableColumn id="2" xr3:uid="{22156C5D-014D-4516-96F3-978317F71CC3}" name="Código indicador" totalsRowLabel="RC014" dataDxfId="3326" totalsRowDxfId="3325"/>
    <tableColumn id="3" xr3:uid="{C4521074-93B3-48E7-BC98-E94D722273CB}" name="Indicador" dataDxfId="3324" totalsRowDxfId="3323" dataCellStyle="20% - Énfasis3">
      <calculatedColumnFormula>IFERROR(VLOOKUP(E315,TablaIndicadores[[Código]:[Unidad de medida]],2,0),"")</calculatedColumnFormula>
    </tableColumn>
    <tableColumn id="4" xr3:uid="{D3E65DA9-60D3-432E-A6CD-F34E63C0CD7D}" name="Unidad de medida" dataDxfId="3322" totalsRowDxfId="3321" dataCellStyle="20% - Énfasis3">
      <calculatedColumnFormula>IFERROR(VLOOKUP(E315,TablaIndicadores[[Código]:[Unidad de medida]],3,0),"")</calculatedColumnFormula>
    </tableColumn>
    <tableColumn id="5" xr3:uid="{3A1E5A72-55EB-4601-A8BD-61679BAB438A}" name="Cantidad" totalsRowFunction="custom" dataDxfId="3320" totalsRowDxfId="3319">
      <totalsRowFormula array="1">IF(AND(IF(C307="Incluir",TablaSTdA1.15254616263647273758038123491532573[Unidad de medida]&gt;=0,TablaSTdA1.15254616263647273758038123491532573[Unidad de medida]=""))=FALSE,"No rellene el indicador sin seleccionar que quiere incluir el subtipo de acción","")</totalsRowFormula>
    </tableColumn>
    <tableColumn id="7" xr3:uid="{BB9F1ED3-7FD5-468C-B2E9-556678B5F51B}" name="Incluido" dataDxfId="3318" totalsRowDxfId="3317" dataCellStyle="20% - Énfasis3"/>
  </tableColumns>
  <tableStyleInfo name="TableStyleLight9" showFirstColumn="0" showLastColumn="0" showRowStripes="1" showColumnStripes="0"/>
</table>
</file>

<file path=xl/tables/table2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3" xr:uid="{030DDFD3-2047-440A-8DDA-F2A9270A53B2}" name="TablaSTdA1.1525461626364727375808139124492533574" displayName="TablaSTdA1.1525461626364727375808139124492533574" ref="D323:I325" headerRowDxfId="3316" dataDxfId="3314" headerRowBorderDxfId="3315" tableBorderDxfId="3313" totalsRowBorderDxfId="3312" dataCellStyle="20% - Énfasis3">
  <autoFilter ref="D323:I325" xr:uid="{1EC163A3-46E7-49EF-8D3A-E86403A81E27}"/>
  <tableColumns count="6">
    <tableColumn id="1" xr3:uid="{C9FEFB08-3A90-44FD-B924-84129E02EBA0}" name="Tipo de Indicador" totalsRowLabel="Resultado" dataDxfId="3311" totalsRowDxfId="3310"/>
    <tableColumn id="2" xr3:uid="{93123994-BBE4-42C5-8718-2E7778B72D61}" name="Código indicador" totalsRowLabel="RC014" dataDxfId="3309" totalsRowDxfId="3308"/>
    <tableColumn id="3" xr3:uid="{3C064497-6E36-4C26-88D6-A79375EAE7E7}" name="Indicador" dataDxfId="3307" totalsRowDxfId="3306" dataCellStyle="20% - Énfasis3">
      <calculatedColumnFormula>IFERROR(VLOOKUP(E324,TablaIndicadores[[Código]:[Unidad de medida]],2,0),"")</calculatedColumnFormula>
    </tableColumn>
    <tableColumn id="4" xr3:uid="{6D1432C1-646E-45D5-9AD2-1C9E0013A65D}" name="Unidad de medida" dataDxfId="3305" totalsRowDxfId="3304" dataCellStyle="20% - Énfasis3">
      <calculatedColumnFormula>IFERROR(VLOOKUP(E324,TablaIndicadores[[Código]:[Unidad de medida]],3,0),"")</calculatedColumnFormula>
    </tableColumn>
    <tableColumn id="5" xr3:uid="{769B4D4B-E823-4284-A85F-F5959F2B48D2}" name="Cantidad" totalsRowFunction="custom" dataDxfId="3303" totalsRowDxfId="3302">
      <totalsRowFormula array="1">IF(AND(IF(C316="Incluir",TablaSTdA1.1525461626364727375808139124492533574[Unidad de medida]&gt;=0,TablaSTdA1.1525461626364727375808139124492533574[Unidad de medida]=""))=FALSE,"No rellene el indicador sin seleccionar que quiere incluir el subtipo de acción","")</totalsRowFormula>
    </tableColumn>
    <tableColumn id="7" xr3:uid="{82F7EF19-B1F4-4EAE-A84E-5A3025E406C7}" name="Incluido" dataDxfId="3301" totalsRowDxfId="3300" dataCellStyle="20% - Énfasis3"/>
  </tableColumns>
  <tableStyleInfo name="TableStyleLight9" showFirstColumn="0" showLastColumn="0" showRowStripes="1" showColumnStripes="0"/>
</table>
</file>

<file path=xl/tables/table2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4" xr:uid="{57BD5855-C048-4BE0-A8D9-535B8E5B00AE}" name="TablaSTdA1.152546162636472737580818240125493534575" displayName="TablaSTdA1.152546162636472737580818240125493534575" ref="D332:I334" headerRowDxfId="3299" dataDxfId="3297" headerRowBorderDxfId="3298" tableBorderDxfId="3296" totalsRowBorderDxfId="3295" dataCellStyle="20% - Énfasis3">
  <autoFilter ref="D332:I334" xr:uid="{9450DB46-D38B-49E3-9F13-C69DFD5D8BE7}"/>
  <tableColumns count="6">
    <tableColumn id="1" xr3:uid="{31C14E86-E49E-4FA7-99C9-C592F3DE077E}" name="Tipo de Indicador" totalsRowLabel="Resultado" dataDxfId="3294" totalsRowDxfId="3293"/>
    <tableColumn id="2" xr3:uid="{959CA748-820F-4C22-96A4-DE38A200A00E}" name="Código indicador" totalsRowLabel="RC014" dataDxfId="3292" totalsRowDxfId="3291"/>
    <tableColumn id="3" xr3:uid="{CC91E40D-684E-4B47-894F-D4B83DE9D8EF}" name="Indicador" dataDxfId="3290" totalsRowDxfId="3289" dataCellStyle="20% - Énfasis3">
      <calculatedColumnFormula>IFERROR(VLOOKUP(E333,TablaIndicadores[[Código]:[Unidad de medida]],2,0),"")</calculatedColumnFormula>
    </tableColumn>
    <tableColumn id="4" xr3:uid="{1B9BC752-2161-40E2-9ECA-8669F3AA5FC6}" name="Unidad de medida" dataDxfId="3288" totalsRowDxfId="3287" dataCellStyle="20% - Énfasis3">
      <calculatedColumnFormula>IFERROR(VLOOKUP(E333,TablaIndicadores[[Código]:[Unidad de medida]],3,0),"")</calculatedColumnFormula>
    </tableColumn>
    <tableColumn id="5" xr3:uid="{C3296C00-158F-4420-BC86-27DBD807B7E2}" name="Cantidad" totalsRowFunction="custom" dataDxfId="3286" totalsRowDxfId="3285">
      <totalsRowFormula array="1">IF(AND(IF(C325="Incluir",TablaSTdA1.152546162636472737580818240125493534575[Unidad de medida]&gt;=0,TablaSTdA1.152546162636472737580818240125493534575[Unidad de medida]=""))=FALSE,"No rellene el indicador sin seleccionar que quiere incluir el subtipo de acción","")</totalsRowFormula>
    </tableColumn>
    <tableColumn id="7" xr3:uid="{BEF5B7EB-2C3F-41E8-B377-CC55C24EA54E}" name="Incluido" dataDxfId="3284" totalsRowDxfId="3283" dataCellStyle="20% - Énfasis3"/>
  </tableColumns>
  <tableStyleInfo name="TableStyleLight9" showFirstColumn="0" showLastColumn="0" showRowStripes="1" showColumnStripes="0"/>
</table>
</file>

<file path=xl/tables/table2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5" xr:uid="{20ACCE42-D708-4DA8-82AD-E648667D787E}" name="TablaSTdA1.1525461626364727375808341126494535576" displayName="TablaSTdA1.1525461626364727375808341126494535576" ref="D345:I347" headerRowDxfId="3282" dataDxfId="3280" headerRowBorderDxfId="3281" tableBorderDxfId="3279" totalsRowBorderDxfId="3278" dataCellStyle="20% - Énfasis3">
  <autoFilter ref="D345:I347" xr:uid="{01E36018-DDB6-4086-95F7-B93D9EAFA70D}"/>
  <tableColumns count="6">
    <tableColumn id="1" xr3:uid="{C1379833-A1CA-4A81-9A40-4C1C1988D109}" name="Tipo de Indicador" totalsRowLabel="Resultado" dataDxfId="3277" totalsRowDxfId="3276"/>
    <tableColumn id="2" xr3:uid="{7EF7526B-E8BC-46B9-A8D7-FFBB307F0ECE}" name="Código indicador" totalsRowLabel="RC014" dataDxfId="3275" totalsRowDxfId="3274"/>
    <tableColumn id="3" xr3:uid="{C85CFCCF-EBCC-49DC-96CF-F50AFEE4C9DE}" name="Indicador" dataDxfId="3273" totalsRowDxfId="3272" dataCellStyle="20% - Énfasis3">
      <calculatedColumnFormula>IFERROR(VLOOKUP(E346,TablaIndicadores[[Código]:[Unidad de medida]],2,0),"")</calculatedColumnFormula>
    </tableColumn>
    <tableColumn id="4" xr3:uid="{380D669E-BB33-4BFC-B3F1-2036F05C8C83}" name="Unidad de medida" dataDxfId="3271" totalsRowDxfId="3270" dataCellStyle="20% - Énfasis3">
      <calculatedColumnFormula>IFERROR(VLOOKUP(E346,TablaIndicadores[[Código]:[Unidad de medida]],3,0),"")</calculatedColumnFormula>
    </tableColumn>
    <tableColumn id="5" xr3:uid="{FF034077-831C-4646-AB66-924F0EA79985}" name="Cantidad" totalsRowFunction="custom" dataDxfId="3269" totalsRowDxfId="3268">
      <totalsRowFormula array="1">IF(AND(IF(C338="Incluir",TablaSTdA1.1525461626364727375808341126494535576[Unidad de medida]&gt;=0,TablaSTdA1.1525461626364727375808341126494535576[Unidad de medida]=""))=FALSE,"No rellene el indicador sin seleccionar que quiere incluir el subtipo de acción","")</totalsRowFormula>
    </tableColumn>
    <tableColumn id="7" xr3:uid="{AA478689-A770-4BB5-A817-CEC0D5E38922}" name="Incluido" dataDxfId="3267" totalsRowDxfId="3266" dataCellStyle="20% - Énfasis3"/>
  </tableColumns>
  <tableStyleInfo name="TableStyleLight9" showFirstColumn="0" showLastColumn="0" showRowStripes="1" showColumnStripes="0"/>
</table>
</file>

<file path=xl/tables/table2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6" xr:uid="{517B7B96-1D02-4A2C-BA2F-D8C05DA2AD11}" name="TablaSTdA1.152546162636472737580818442127495536577" displayName="TablaSTdA1.152546162636472737580818442127495536577" ref="D354:I356" headerRowDxfId="3265" dataDxfId="3263" headerRowBorderDxfId="3264" tableBorderDxfId="3262" totalsRowBorderDxfId="3261" dataCellStyle="20% - Énfasis3">
  <autoFilter ref="D354:I356" xr:uid="{E000F314-4192-44DA-9326-0DF92C200DAE}"/>
  <tableColumns count="6">
    <tableColumn id="1" xr3:uid="{F891459A-75D1-456A-87C6-A81A3FD0E968}" name="Tipo de Indicador" totalsRowLabel="Resultado" dataDxfId="3260" totalsRowDxfId="3259"/>
    <tableColumn id="2" xr3:uid="{A37EFF68-A365-4B59-B9E3-35130D6D7BD7}" name="Código indicador" totalsRowLabel="RC014" dataDxfId="3258" totalsRowDxfId="3257"/>
    <tableColumn id="3" xr3:uid="{CD895C76-D607-41E6-B28C-C13F879E41FD}" name="Indicador" dataDxfId="3256" totalsRowDxfId="3255" dataCellStyle="20% - Énfasis3">
      <calculatedColumnFormula>IFERROR(VLOOKUP(E355,TablaIndicadores[[Código]:[Unidad de medida]],2,0),"")</calculatedColumnFormula>
    </tableColumn>
    <tableColumn id="4" xr3:uid="{95EEE463-726C-4C5D-875B-2E54D19034CD}" name="Unidad de medida" dataDxfId="3254" totalsRowDxfId="3253" dataCellStyle="20% - Énfasis3">
      <calculatedColumnFormula>IFERROR(VLOOKUP(E355,TablaIndicadores[[Código]:[Unidad de medida]],3,0),"")</calculatedColumnFormula>
    </tableColumn>
    <tableColumn id="5" xr3:uid="{DFF6D8E7-806B-430D-8DD8-E27DC53DF558}" name="Cantidad" totalsRowFunction="custom" dataDxfId="3252" totalsRowDxfId="3251">
      <totalsRowFormula array="1">IF(AND(IF(C347="Incluir",TablaSTdA1.152546162636472737580818442127495536577[Unidad de medida]&gt;=0,TablaSTdA1.152546162636472737580818442127495536577[Unidad de medida]=""))=FALSE,"No rellene el indicador sin seleccionar que quiere incluir el subtipo de acción","")</totalsRowFormula>
    </tableColumn>
    <tableColumn id="7" xr3:uid="{67578129-F33D-4A5D-A550-8F7C4608C20A}" name="Incluido" dataDxfId="3250" totalsRowDxfId="3249" dataCellStyle="20% - Énfasis3"/>
  </tableColumns>
  <tableStyleInfo name="TableStyleLight9" showFirstColumn="0" showLastColumn="0" showRowStripes="1" showColumnStripes="0"/>
</table>
</file>

<file path=xl/tables/table2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7" xr:uid="{80487CA3-B730-4040-8990-87692F7DD178}" name="TablaSTdA1.15254616263647273758081828543128496537578" displayName="TablaSTdA1.15254616263647273758081828543128496537578" ref="D363:I365" headerRowDxfId="3248" dataDxfId="3246" headerRowBorderDxfId="3247" tableBorderDxfId="3245" totalsRowBorderDxfId="3244" dataCellStyle="20% - Énfasis3">
  <autoFilter ref="D363:I365" xr:uid="{BA12B7DE-B207-478D-83AC-1DD99CD2915D}"/>
  <tableColumns count="6">
    <tableColumn id="1" xr3:uid="{A126692D-3E6B-4A72-9861-9B1B019807C4}" name="Tipo de Indicador" totalsRowLabel="Resultado" dataDxfId="3243" totalsRowDxfId="3242"/>
    <tableColumn id="2" xr3:uid="{77612147-9F10-4500-9033-CDE8BCC5D161}" name="Código indicador" totalsRowLabel="RC014" dataDxfId="3241" totalsRowDxfId="3240"/>
    <tableColumn id="3" xr3:uid="{5AE52642-25A6-401A-83CC-55D989031456}" name="Indicador" dataDxfId="3239" totalsRowDxfId="3238" dataCellStyle="20% - Énfasis3">
      <calculatedColumnFormula>IFERROR(VLOOKUP(E364,TablaIndicadores[[Código]:[Unidad de medida]],2,0),"")</calculatedColumnFormula>
    </tableColumn>
    <tableColumn id="4" xr3:uid="{98AF0B88-04AD-40A4-B126-436A325288C2}" name="Unidad de medida" dataDxfId="3237" totalsRowDxfId="3236" dataCellStyle="20% - Énfasis3">
      <calculatedColumnFormula>IFERROR(VLOOKUP(E364,TablaIndicadores[[Código]:[Unidad de medida]],3,0),"")</calculatedColumnFormula>
    </tableColumn>
    <tableColumn id="5" xr3:uid="{45498AD3-3C25-4F81-A392-DBEE223C89B9}" name="Cantidad" totalsRowFunction="custom" dataDxfId="3235" totalsRowDxfId="3234">
      <totalsRowFormula array="1">IF(AND(IF(C356="Incluir",TablaSTdA1.15254616263647273758081828543128496537578[Unidad de medida]&gt;=0,TablaSTdA1.15254616263647273758081828543128496537578[Unidad de medida]=""))=FALSE,"No rellene el indicador sin seleccionar que quiere incluir el subtipo de acción","")</totalsRowFormula>
    </tableColumn>
    <tableColumn id="7" xr3:uid="{0B63C291-5125-49D6-9515-D9D8AB3D5D7C}" name="Incluido" dataDxfId="3233" totalsRowDxfId="3232" dataCellStyle="20% - Énfasis3"/>
  </tableColumns>
  <tableStyleInfo name="TableStyleLight9" showFirstColumn="0" showLastColumn="0" showRowStripes="1" showColumnStripes="0"/>
</table>
</file>

<file path=xl/tables/table2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8" xr:uid="{5326C741-1A8E-496D-AE84-11629654C294}" name="TablaSTdA1.152546162636472737580838644129497538579" displayName="TablaSTdA1.152546162636472737580838644129497538579" ref="D376:I378" headerRowDxfId="3231" dataDxfId="3229" headerRowBorderDxfId="3230" tableBorderDxfId="3228" totalsRowBorderDxfId="3227" dataCellStyle="20% - Énfasis3">
  <autoFilter ref="D376:I378" xr:uid="{55599391-BDCE-475E-9EEC-5A2EB4D1B171}"/>
  <tableColumns count="6">
    <tableColumn id="1" xr3:uid="{18935550-1D46-4E18-A0EE-E612C8053B45}" name="Tipo de Indicador" totalsRowLabel="Resultado" dataDxfId="3226" totalsRowDxfId="3225"/>
    <tableColumn id="2" xr3:uid="{74A73BA4-A0CA-4600-84F1-691AF5AF23C0}" name="Código indicador" totalsRowLabel="RC014" dataDxfId="3224" totalsRowDxfId="3223"/>
    <tableColumn id="3" xr3:uid="{98CBE025-390F-4BB4-84C7-05426C410E1C}" name="Indicador" dataDxfId="3222" totalsRowDxfId="3221" dataCellStyle="20% - Énfasis3">
      <calculatedColumnFormula>IFERROR(VLOOKUP(E377,TablaIndicadores[[Código]:[Unidad de medida]],2,0),"")</calculatedColumnFormula>
    </tableColumn>
    <tableColumn id="4" xr3:uid="{B8009AAD-97E2-4073-88DB-1CAFBE34CB59}" name="Unidad de medida" dataDxfId="3220" totalsRowDxfId="3219" dataCellStyle="20% - Énfasis3">
      <calculatedColumnFormula>IFERROR(VLOOKUP(E377,TablaIndicadores[[Código]:[Unidad de medida]],3,0),"")</calculatedColumnFormula>
    </tableColumn>
    <tableColumn id="5" xr3:uid="{56515AF6-6C9E-48EE-B8E3-E9A481B44877}" name="Cantidad" totalsRowFunction="custom" dataDxfId="3218" totalsRowDxfId="3217">
      <totalsRowFormula array="1">IF(AND(IF(C369="Incluir",TablaSTdA1.152546162636472737580838644129497538579[Unidad de medida]&gt;=0,TablaSTdA1.152546162636472737580838644129497538579[Unidad de medida]=""))=FALSE,"No rellene el indicador sin seleccionar que quiere incluir el subtipo de acción","")</totalsRowFormula>
    </tableColumn>
    <tableColumn id="7" xr3:uid="{18DAA9A5-CEB3-476A-A425-39A3FDD807F0}" name="Incluido" dataDxfId="3216" totalsRowDxfId="3215" dataCellStyle="20% - Énfasis3"/>
  </tableColumns>
  <tableStyleInfo name="TableStyleLight9" showFirstColumn="0" showLastColumn="0" showRowStripes="1" showColumnStripes="0"/>
</table>
</file>

<file path=xl/tables/table2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9" xr:uid="{2F4492B1-4E3C-4D5B-A8C6-69B54D549DA3}" name="TablaSTdA1.15254616263647273758081848745130498539580" displayName="TablaSTdA1.15254616263647273758081848745130498539580" ref="D385:I387" headerRowDxfId="3214" dataDxfId="3212" headerRowBorderDxfId="3213" tableBorderDxfId="3211" totalsRowBorderDxfId="3210" dataCellStyle="20% - Énfasis3">
  <autoFilter ref="D385:I387" xr:uid="{9E27734E-9381-485D-AD0C-417FA7E38DD4}"/>
  <tableColumns count="6">
    <tableColumn id="1" xr3:uid="{8764D355-5553-43F9-9355-8753B322E75B}" name="Tipo de Indicador" totalsRowLabel="Resultado" dataDxfId="3209" totalsRowDxfId="3208"/>
    <tableColumn id="2" xr3:uid="{284C8215-86D3-47EB-95A5-BD3260482F49}" name="Código indicador" totalsRowLabel="RC014" dataDxfId="3207" totalsRowDxfId="3206"/>
    <tableColumn id="3" xr3:uid="{558DB9C8-E245-434D-9D41-936DBADAA7BC}" name="Indicador" dataDxfId="3205" totalsRowDxfId="3204" dataCellStyle="20% - Énfasis3">
      <calculatedColumnFormula>IFERROR(VLOOKUP(E386,TablaIndicadores[[Código]:[Unidad de medida]],2,0),"")</calculatedColumnFormula>
    </tableColumn>
    <tableColumn id="4" xr3:uid="{451AC4E8-2C06-4B6C-BCE6-A3B9C31D2897}" name="Unidad de medida" dataDxfId="3203" totalsRowDxfId="3202" dataCellStyle="20% - Énfasis3">
      <calculatedColumnFormula>IFERROR(VLOOKUP(E386,TablaIndicadores[[Código]:[Unidad de medida]],3,0),"")</calculatedColumnFormula>
    </tableColumn>
    <tableColumn id="5" xr3:uid="{2BE4D747-F330-4823-BE93-E0E9DB441621}" name="Cantidad" totalsRowFunction="custom" dataDxfId="3201" totalsRowDxfId="3200">
      <totalsRowFormula array="1">IF(AND(IF(C378="Incluir",TablaSTdA1.15254616263647273758081848745130498539580[Unidad de medida]&gt;=0,TablaSTdA1.15254616263647273758081848745130498539580[Unidad de medida]=""))=FALSE,"No rellene el indicador sin seleccionar que quiere incluir el subtipo de acción","")</totalsRowFormula>
    </tableColumn>
    <tableColumn id="7" xr3:uid="{71A06BDF-2D72-439B-B36B-1052DB11B4DE}" name="Incluido" dataDxfId="3199" totalsRowDxfId="3198" dataCellStyle="20% - Énfasis3"/>
  </tableColumns>
  <tableStyleInfo name="TableStyleLight9"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B2914D5-488F-4CC3-8F97-9C3DD1C22249}" name="TablaSTdA1.1525461666726" displayName="TablaSTdA1.1525461666726" ref="D200:I202" headerRowDxfId="6946" dataDxfId="6944" headerRowBorderDxfId="6945" tableBorderDxfId="6943" totalsRowBorderDxfId="6942">
  <autoFilter ref="D200:I202" xr:uid="{718E4DC1-CFC5-4AEE-A222-F5B8AEE19899}"/>
  <tableColumns count="6">
    <tableColumn id="1" xr3:uid="{3652B971-0034-44E4-A950-E0C6F6437D93}" name="Tipo de Indicador" totalsRowLabel="Resultado" dataDxfId="6941" totalsRowDxfId="6940"/>
    <tableColumn id="2" xr3:uid="{71A80B75-9EDE-4E86-B903-A4C67CA874BF}" name="Código indicador" totalsRowLabel="RC014" dataDxfId="6939" totalsRowDxfId="6938"/>
    <tableColumn id="3" xr3:uid="{D2EF16B7-106A-4423-B3CD-023E87A835A1}" name="Indicador" dataDxfId="6937" totalsRowDxfId="6936" dataCellStyle="20% - Énfasis3">
      <calculatedColumnFormula>IFERROR(VLOOKUP(E201,TablaIndicadores[[Código]:[Unidad de medida]],2,0),"")</calculatedColumnFormula>
    </tableColumn>
    <tableColumn id="4" xr3:uid="{23B1F155-261E-4085-ACC2-A210F43B8901}" name="Unidad de medida" dataDxfId="6935" totalsRowDxfId="6934">
      <calculatedColumnFormula>IFERROR(VLOOKUP(E201,TablaIndicadores[[Código]:[Unidad de medida]],3,0),"")</calculatedColumnFormula>
    </tableColumn>
    <tableColumn id="5" xr3:uid="{50694D14-9306-41B4-BEEE-70631AC0D21C}" name="Cantidad" totalsRowFunction="custom" dataDxfId="6933" totalsRowDxfId="6932">
      <totalsRowFormula array="1">IF(AND(IF(C193="Incluir",TablaSTdA1.1525461666726[Unidad de medida]&gt;=0,TablaSTdA1.1525461666726[Unidad de medida]=""))=FALSE,"No rellene el indicador sin seleccionar que quiere incluir el subtipo de acción","")</totalsRowFormula>
    </tableColumn>
    <tableColumn id="7" xr3:uid="{AA457326-E167-46CB-956E-3D76D32CAD39}" name="Incluido" dataDxfId="6931" totalsRowDxfId="6930" dataCellStyle="20% - Énfasis3"/>
  </tableColumns>
  <tableStyleInfo name="TableStyleLight9" showFirstColumn="0" showLastColumn="0" showRowStripes="1" showColumnStripes="0"/>
</table>
</file>

<file path=xl/tables/table2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0" xr:uid="{D211FD67-A91B-4AE8-BD1F-B78F848B8248}" name="TablaSTdA1.1525461626364727375808182858846131499540581" displayName="TablaSTdA1.1525461626364727375808182858846131499540581" ref="D394:I396" headerRowDxfId="3197" dataDxfId="3195" headerRowBorderDxfId="3196" tableBorderDxfId="3194" totalsRowBorderDxfId="3193" dataCellStyle="20% - Énfasis3">
  <autoFilter ref="D394:I396" xr:uid="{EF914FFC-553E-4BD7-AD24-6B2EB27CD20A}"/>
  <tableColumns count="6">
    <tableColumn id="1" xr3:uid="{DAE8B892-21E2-4222-9E5D-6487FCCB5692}" name="Tipo de Indicador" totalsRowLabel="Resultado" dataDxfId="3192" totalsRowDxfId="3191"/>
    <tableColumn id="2" xr3:uid="{F1FF963C-88EF-4E38-A583-04D268CFC36B}" name="Código indicador" totalsRowLabel="RC014" dataDxfId="3190" totalsRowDxfId="3189"/>
    <tableColumn id="3" xr3:uid="{725EF81C-4E17-4857-8676-5EA3C25A0A0D}" name="Indicador" dataDxfId="3188" totalsRowDxfId="3187" dataCellStyle="20% - Énfasis3">
      <calculatedColumnFormula>IFERROR(VLOOKUP(E395,TablaIndicadores[[Código]:[Unidad de medida]],2,0),"")</calculatedColumnFormula>
    </tableColumn>
    <tableColumn id="4" xr3:uid="{D51A9010-B7DC-492E-B153-F1EFFEEDA90E}" name="Unidad de medida" dataDxfId="3186" totalsRowDxfId="3185" dataCellStyle="20% - Énfasis3">
      <calculatedColumnFormula>IFERROR(VLOOKUP(E395,TablaIndicadores[[Código]:[Unidad de medida]],3,0),"")</calculatedColumnFormula>
    </tableColumn>
    <tableColumn id="5" xr3:uid="{EFB67FC3-BD26-48A4-BC29-E6FD603CF128}" name="Cantidad" totalsRowFunction="custom" dataDxfId="3184" totalsRowDxfId="3183">
      <totalsRowFormula array="1">IF(AND(IF(C387="Incluir",TablaSTdA1.1525461626364727375808182858846131499540581[Unidad de medida]&gt;=0,TablaSTdA1.1525461626364727375808182858846131499540581[Unidad de medida]=""))=FALSE,"No rellene el indicador sin seleccionar que quiere incluir el subtipo de acción","")</totalsRowFormula>
    </tableColumn>
    <tableColumn id="7" xr3:uid="{04DB2130-1C5A-4A6C-9E75-BD664C97B47E}" name="Incluido" dataDxfId="3182" totalsRowDxfId="3181" dataCellStyle="20% - Énfasis3"/>
  </tableColumns>
  <tableStyleInfo name="TableStyleLight9" showFirstColumn="0" showLastColumn="0" showRowStripes="1" showColumnStripes="0"/>
</table>
</file>

<file path=xl/tables/table2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1" xr:uid="{7BFB66AA-2ABB-414E-A1AC-39AB08B5BFF3}" name="TablaSTdA1.152546162636472737580818285888947132500541582" displayName="TablaSTdA1.152546162636472737580818285888947132500541582" ref="D403:I405" headerRowDxfId="3180" dataDxfId="3178" headerRowBorderDxfId="3179" tableBorderDxfId="3177" totalsRowBorderDxfId="3176" dataCellStyle="20% - Énfasis3">
  <autoFilter ref="D403:I405" xr:uid="{BC062379-FBF9-418C-955F-CB85386705AC}"/>
  <tableColumns count="6">
    <tableColumn id="1" xr3:uid="{10CAADA1-254B-467B-A614-BCE7C7A70B44}" name="Tipo de Indicador" totalsRowLabel="Resultado" dataDxfId="3175" totalsRowDxfId="3174"/>
    <tableColumn id="2" xr3:uid="{7E68F71F-F385-4720-82CF-77D154C490A3}" name="Código indicador" totalsRowLabel="RC014" dataDxfId="3173" totalsRowDxfId="3172"/>
    <tableColumn id="3" xr3:uid="{EE8CB845-4687-4C3B-A8D6-8AABAD5EA0B1}" name="Indicador" dataDxfId="3171" totalsRowDxfId="3170" dataCellStyle="20% - Énfasis3">
      <calculatedColumnFormula>IFERROR(VLOOKUP(E404,TablaIndicadores[[Código]:[Unidad de medida]],2,0),"")</calculatedColumnFormula>
    </tableColumn>
    <tableColumn id="4" xr3:uid="{5ADAB7F3-1344-41C6-A341-E94A91ECD611}" name="Unidad de medida" dataDxfId="3169" totalsRowDxfId="3168" dataCellStyle="20% - Énfasis3">
      <calculatedColumnFormula>IFERROR(VLOOKUP(E404,TablaIndicadores[[Código]:[Unidad de medida]],3,0),"")</calculatedColumnFormula>
    </tableColumn>
    <tableColumn id="5" xr3:uid="{AFAE0CF0-59D7-454D-89AA-EFBEE0730363}" name="Cantidad" totalsRowFunction="custom" dataDxfId="3167" totalsRowDxfId="3166">
      <totalsRowFormula array="1">IF(AND(IF(C396="Incluir",TablaSTdA1.152546162636472737580818285888947132500541582[Unidad de medida]&gt;=0,TablaSTdA1.152546162636472737580818285888947132500541582[Unidad de medida]=""))=FALSE,"No rellene el indicador sin seleccionar que quiere incluir el subtipo de acción","")</totalsRowFormula>
    </tableColumn>
    <tableColumn id="7" xr3:uid="{0421AEC5-EC0B-495E-88CA-848C13FF270B}" name="Incluido" dataDxfId="3165" totalsRowDxfId="3164" dataCellStyle="20% - Énfasis3"/>
  </tableColumns>
  <tableStyleInfo name="TableStyleLight9" showFirstColumn="0" showLastColumn="0" showRowStripes="1" showColumnStripes="0"/>
</table>
</file>

<file path=xl/tables/table2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2" xr:uid="{A9E33123-FD1B-4010-A113-50D4E9037E05}" name="TablaSTdA1.1489460501542583" displayName="TablaSTdA1.1489460501542583" ref="D17:I19" headerRowDxfId="3163" headerRowBorderDxfId="3162" tableBorderDxfId="3161" totalsRowBorderDxfId="3160">
  <autoFilter ref="D17:I19" xr:uid="{B80A10F8-3515-48D8-845B-9A7A9BA736D1}"/>
  <tableColumns count="6">
    <tableColumn id="1" xr3:uid="{CA0E0B2B-9B86-49BF-8CE8-57E112B4C87D}" name="Tipo de Indicador" totalsRowLabel="Resultado" dataDxfId="3159" totalsRowDxfId="3158"/>
    <tableColumn id="2" xr3:uid="{E39CC6BF-8A7E-4F7B-8D83-EC7B01769649}" name="Código indicador" totalsRowLabel="RC014" dataDxfId="3157" totalsRowDxfId="3156"/>
    <tableColumn id="3" xr3:uid="{433448DB-51B5-48D7-84C8-42879374A250}" name="Indicador" dataDxfId="3155" dataCellStyle="20% - Énfasis3">
      <calculatedColumnFormula>IFERROR(VLOOKUP(E18,TablaIndicadores[[Código]:[Unidad de medida]],2,0),"")</calculatedColumnFormula>
    </tableColumn>
    <tableColumn id="4" xr3:uid="{24DC866F-6F4D-4D94-9394-5B09E7DE5083}" name="Unidad de medida" dataDxfId="3154" totalsRowDxfId="3153" dataCellStyle="20% - Énfasis3">
      <calculatedColumnFormula>IFERROR(VLOOKUP(E18,TablaIndicadores[[Código]:[Unidad de medida]],3,0),"")</calculatedColumnFormula>
    </tableColumn>
    <tableColumn id="5" xr3:uid="{18FABFFF-BA00-42F9-8DD4-92187FD851D3}" name="Cantidad" totalsRowFunction="custom" dataDxfId="3152" totalsRowDxfId="3151">
      <totalsRowFormula array="1">IF(AND(IF(C10="Incluir",TablaSTdA1.1489460501542583[Unidad de medida]&gt;=0,TablaSTdA1.1489460501542583[Unidad de medida]=""))=FALSE,"No rellene el indicador sin seleccionar que quiere incluir el subtipo de acción","")</totalsRowFormula>
    </tableColumn>
    <tableColumn id="7" xr3:uid="{5C6FCEB5-4D13-46A8-922E-C6CB1551699F}" name="Incluido" dataDxfId="3150" dataCellStyle="20% - Énfasis3"/>
  </tableColumns>
  <tableStyleInfo name="TableStyleLight9" showFirstColumn="0" showLastColumn="0" showRowStripes="1" showColumnStripes="0"/>
</table>
</file>

<file path=xl/tables/table2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3" xr:uid="{BBF27DFC-F5CF-47C7-B945-81E1FECFC88F}" name="TablaSTdA1.148593461502543584" displayName="TablaSTdA1.148593461502543584" ref="D26:I28" dataDxfId="3148" headerRowBorderDxfId="3149" tableBorderDxfId="3147" totalsRowBorderDxfId="3146" dataCellStyle="20% - Énfasis3" totalsRowCellStyle="20% - Énfasis3">
  <autoFilter ref="D26:I28" xr:uid="{9AC2EDAC-35BA-4E89-BB69-8CCC777A48A1}"/>
  <tableColumns count="6">
    <tableColumn id="1" xr3:uid="{A9EAF1D6-1463-40E3-B8CF-F2C0B7DAD90B}" name="Tipo de Indicador" totalsRowLabel="Resultado" dataDxfId="3145" totalsRowDxfId="3144" dataCellStyle="20% - Énfasis3"/>
    <tableColumn id="2" xr3:uid="{22500CFF-C00E-45B5-8711-FCE17DEF8640}" name="Código indicador" totalsRowLabel="RC014" dataDxfId="3143" totalsRowDxfId="3142" dataCellStyle="20% - Énfasis3"/>
    <tableColumn id="3" xr3:uid="{81E0D8BC-D640-4F21-B12A-BF5F2EB81D64}" name="Indicador" dataDxfId="3141" dataCellStyle="20% - Énfasis3">
      <calculatedColumnFormula>IFERROR(VLOOKUP(E27,TablaIndicadores[[Código]:[Unidad de medida]],2,0),"")</calculatedColumnFormula>
    </tableColumn>
    <tableColumn id="4" xr3:uid="{4F70248A-FE01-4F10-9587-8CC1986B9639}" name="Unidad de medida" dataDxfId="3140" dataCellStyle="20% - Énfasis3">
      <calculatedColumnFormula>IFERROR(VLOOKUP(E27,TablaIndicadores[[Código]:[Unidad de medida]],3,0),"")</calculatedColumnFormula>
    </tableColumn>
    <tableColumn id="5" xr3:uid="{8731D5FB-601E-4137-8421-120420F981ED}" name="Cantidad" totalsRowFunction="custom" dataDxfId="3139" totalsRowDxfId="3138" dataCellStyle="20% - Énfasis3">
      <totalsRowFormula array="1">IF(AND(IF(C19="Incluir",TablaSTdA1.148593461502543584[Unidad de medida]&gt;=0,TablaSTdA1.148593461502543584[Unidad de medida]=""))=FALSE,"No rellene el indicador sin seleccionar que quiere incluir el subtipo de acción","")</totalsRowFormula>
    </tableColumn>
    <tableColumn id="7" xr3:uid="{4EF5D15A-D385-464B-9DCE-79986B4F79F6}" name="Incluido" dataDxfId="3137" dataCellStyle="20% - Énfasis3"/>
  </tableColumns>
  <tableStyleInfo name="TableStyleLight9" showFirstColumn="0" showLastColumn="0" showRowStripes="1" showColumnStripes="0"/>
</table>
</file>

<file path=xl/tables/table2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4" xr:uid="{D41E5B63-1E6E-4098-AAE3-B0DEFC3C5F2D}" name="TablaSTdA1.14850694462503544585" displayName="TablaSTdA1.14850694462503544585" ref="D37:I39" headerRowDxfId="3136" dataDxfId="3134" headerRowBorderDxfId="3135" tableBorderDxfId="3133" totalsRowBorderDxfId="3132" headerRowCellStyle="20% - Énfasis3" dataCellStyle="20% - Énfasis3">
  <autoFilter ref="D37:I39" xr:uid="{D620C009-EFCF-4E5F-86D1-AB65F9F6F23A}"/>
  <tableColumns count="6">
    <tableColumn id="1" xr3:uid="{D4F8D7B4-01A0-4339-A23A-403020C0CA18}" name="Tipo de Indicador" totalsRowLabel="Resultado" dataDxfId="3131" totalsRowDxfId="3130"/>
    <tableColumn id="2" xr3:uid="{FE2199C2-45A1-4B41-85D1-337A420F761F}" name="Código indicador" totalsRowLabel="RC014" dataDxfId="3129" totalsRowDxfId="3128"/>
    <tableColumn id="3" xr3:uid="{C34EC463-273F-4B12-94A4-1DD6DDD6F75B}" name="Indicador" dataDxfId="3127" dataCellStyle="20% - Énfasis3">
      <calculatedColumnFormula>IFERROR(VLOOKUP(E38,TablaIndicadores[[Código]:[Unidad de medida]],2,0),"")</calculatedColumnFormula>
    </tableColumn>
    <tableColumn id="4" xr3:uid="{0CDE230C-F6E2-4458-99F9-2C3F31F0BDE4}" name="Unidad de medida" dataDxfId="3126" dataCellStyle="20% - Énfasis3">
      <calculatedColumnFormula>IFERROR(VLOOKUP(E38,TablaIndicadores[[Código]:[Unidad de medida]],3,0),"")</calculatedColumnFormula>
    </tableColumn>
    <tableColumn id="5" xr3:uid="{CE689EC0-1A40-4866-9CC5-6E4ED996D061}" name="Cantidad" totalsRowFunction="custom" dataDxfId="3125">
      <totalsRowFormula array="1">IF(AND(IF(C28="Incluir",TablaSTdA1.14850694462503544585[Unidad de medida]&gt;=0,TablaSTdA1.14850694462503544585[Unidad de medida]=""))=FALSE,"No rellene el indicador sin seleccionar que quiere incluir el subtipo de acción","")</totalsRowFormula>
    </tableColumn>
    <tableColumn id="7" xr3:uid="{98233C71-353F-4216-8297-3010C3B5CF84}" name="Incluido" dataDxfId="3124" dataCellStyle="20% - Énfasis3"/>
  </tableColumns>
  <tableStyleInfo name="TableStyleLight9" showFirstColumn="0" showLastColumn="0" showRowStripes="1" showColumnStripes="0"/>
</table>
</file>

<file path=xl/tables/table2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5" xr:uid="{C0530757-4EB8-4391-9150-3933F2457DC3}" name="TablaSTdA1.1485051895463504545586" displayName="TablaSTdA1.1485051895463504545586" ref="D46:I48" headerRowDxfId="3123" dataDxfId="3121" headerRowBorderDxfId="3122" tableBorderDxfId="3120" totalsRowBorderDxfId="3119" headerRowCellStyle="20% - Énfasis3" dataCellStyle="20% - Énfasis3">
  <autoFilter ref="D46:I48" xr:uid="{CD7D4C66-593F-4407-BBA4-6C6B24365FE3}"/>
  <tableColumns count="6">
    <tableColumn id="1" xr3:uid="{D971503F-E865-4158-BDE0-011F52BB0411}" name="Tipo de Indicador" totalsRowLabel="Resultado" dataDxfId="3118" totalsRowDxfId="3117"/>
    <tableColumn id="2" xr3:uid="{9F94FD02-742A-4B34-86A6-8EB345BDD195}" name="Código indicador" totalsRowLabel="RC014" dataDxfId="3116" totalsRowDxfId="3115"/>
    <tableColumn id="3" xr3:uid="{ECED50BA-C9AE-46FA-A764-E6AAA0DD2145}" name="Indicador" dataDxfId="3114" totalsRowDxfId="3113" dataCellStyle="20% - Énfasis3">
      <calculatedColumnFormula>IFERROR(VLOOKUP(E47,TablaIndicadores[[Código]:[Unidad de medida]],2,0),"")</calculatedColumnFormula>
    </tableColumn>
    <tableColumn id="4" xr3:uid="{37DE1C1C-5809-4814-BCE4-2F6448A8B99E}" name="Unidad de medida" dataDxfId="3112" totalsRowDxfId="3111" dataCellStyle="20% - Énfasis3">
      <calculatedColumnFormula>IFERROR(VLOOKUP(E47,TablaIndicadores[[Código]:[Unidad de medida]],3,0),"")</calculatedColumnFormula>
    </tableColumn>
    <tableColumn id="5" xr3:uid="{70AB61FA-C734-4296-B074-6A954B1FBA42}" name="Cantidad" totalsRowFunction="custom" dataDxfId="3110" totalsRowDxfId="3109">
      <totalsRowFormula array="1">IF(AND(IF(C37="Incluir",TablaSTdA1.1485051895463504545586[Unidad de medida]&gt;=0,TablaSTdA1.1485051895463504545586[Unidad de medida]=""))=FALSE,"No rellene el indicador sin seleccionar que quiere incluir el subtipo de acción","")</totalsRowFormula>
    </tableColumn>
    <tableColumn id="7" xr3:uid="{B0EFD503-73E5-4861-A1B1-DF778EFB8B72}" name="Incluido" dataDxfId="3108" totalsRowDxfId="3107" dataCellStyle="20% - Énfasis3"/>
  </tableColumns>
  <tableStyleInfo name="TableStyleLight9" showFirstColumn="0" showLastColumn="0" showRowStripes="1" showColumnStripes="0"/>
</table>
</file>

<file path=xl/tables/table2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6" xr:uid="{EEDFF3FF-FD13-47A4-8B54-87225CB50511}" name="TablaSTdA1.1521096464505546587" displayName="TablaSTdA1.1521096464505546587" ref="D59:I61" headerRowDxfId="3106" headerRowBorderDxfId="3105" tableBorderDxfId="3104" totalsRowBorderDxfId="3103">
  <autoFilter ref="D59:I61" xr:uid="{EE5B3FD1-721B-49E7-AA08-E2E7737E61E9}"/>
  <tableColumns count="6">
    <tableColumn id="1" xr3:uid="{DD9DD0AE-40B2-43C1-BB19-C6F3409AB973}" name="Tipo de Indicador" totalsRowLabel="Resultado" dataDxfId="3102" totalsRowDxfId="3101"/>
    <tableColumn id="2" xr3:uid="{08805FF4-AE1C-4A19-A47D-B40FDF173122}" name="Código indicador" totalsRowLabel="RC014" dataDxfId="3100" totalsRowDxfId="3099"/>
    <tableColumn id="3" xr3:uid="{E0FB1ACC-604F-4A71-B230-2B9741F402DB}" name="Indicador" dataDxfId="3098" totalsRowDxfId="3097" dataCellStyle="20% - Énfasis3">
      <calculatedColumnFormula>IFERROR(VLOOKUP(E60,TablaIndicadores[[Código]:[Unidad de medida]],2,0),"")</calculatedColumnFormula>
    </tableColumn>
    <tableColumn id="4" xr3:uid="{A4C5D346-989A-4085-A20A-E12A6EAD9CFF}" name="Unidad de medida" dataDxfId="3096" totalsRowDxfId="3095" dataCellStyle="20% - Énfasis3">
      <calculatedColumnFormula>IFERROR(VLOOKUP(E60,TablaIndicadores[[Código]:[Unidad de medida]],3,0),"")</calculatedColumnFormula>
    </tableColumn>
    <tableColumn id="5" xr3:uid="{887662E5-DBFB-4E30-8101-6E9B0F52ED11}" name="Cantidad" totalsRowFunction="custom" dataDxfId="3094" totalsRowDxfId="3093">
      <totalsRowFormula array="1">IF(AND(IF(C52="Incluir",TablaSTdA1.1521096464505546587[Unidad de medida]&gt;=0,TablaSTdA1.1521096464505546587[Unidad de medida]=""))=FALSE,"No rellene el indicador sin seleccionar que quiere incluir el subtipo de acción","")</totalsRowFormula>
    </tableColumn>
    <tableColumn id="7" xr3:uid="{6CCEF9DF-539C-419D-8E87-2CA77632F539}" name="Incluido" dataDxfId="3092" totalsRowDxfId="3091" dataCellStyle="20% - Énfasis3"/>
  </tableColumns>
  <tableStyleInfo name="TableStyleLight9" showFirstColumn="0" showLastColumn="0" showRowStripes="1" showColumnStripes="0"/>
</table>
</file>

<file path=xl/tables/table2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7" xr:uid="{A0D0DD03-5956-4905-B8CD-550FB4E23A96}" name="TablaSTdA1.148531197465506547588" displayName="TablaSTdA1.148531197465506547588" ref="D68:I70" headerRowDxfId="3090" headerRowBorderDxfId="3089" tableBorderDxfId="3088" totalsRowBorderDxfId="3087">
  <autoFilter ref="D68:I70" xr:uid="{42E9B6F1-DF53-4168-8B21-F601DDFBCA60}"/>
  <tableColumns count="6">
    <tableColumn id="1" xr3:uid="{313688FC-B4FD-412E-8CE0-A45950C5A5B7}" name="Tipo de Indicador" totalsRowLabel="Resultado" dataDxfId="3086" totalsRowDxfId="3085"/>
    <tableColumn id="2" xr3:uid="{1C11D450-F4C1-4ECA-ACAD-3240FA5F96F7}" name="Código indicador" totalsRowLabel="RC014" dataDxfId="3084" totalsRowDxfId="3083"/>
    <tableColumn id="3" xr3:uid="{17B005E6-3286-48C6-98CF-6B4A717FA53C}" name="Indicador" dataDxfId="3082" totalsRowDxfId="3081" dataCellStyle="20% - Énfasis3">
      <calculatedColumnFormula>IFERROR(VLOOKUP(E69,TablaIndicadores[[Código]:[Unidad de medida]],2,0),"")</calculatedColumnFormula>
    </tableColumn>
    <tableColumn id="4" xr3:uid="{42696D86-4D61-490E-B2A2-16EE2D42064F}" name="Unidad de medida" dataDxfId="3080" totalsRowDxfId="3079" dataCellStyle="20% - Énfasis3">
      <calculatedColumnFormula>IFERROR(VLOOKUP(E69,TablaIndicadores[[Código]:[Unidad de medida]],3,0),"")</calculatedColumnFormula>
    </tableColumn>
    <tableColumn id="5" xr3:uid="{5A74DF69-D829-4C42-861C-CCDD5BC3B082}" name="Cantidad" totalsRowFunction="custom" dataDxfId="3078" totalsRowDxfId="3077">
      <totalsRowFormula array="1">IF(AND(IF(C61="Incluir",TablaSTdA1.148531197465506547588[Unidad de medida]&gt;=0,TablaSTdA1.148531197465506547588[Unidad de medida]=""))=FALSE,"No rellene el indicador sin seleccionar que quiere incluir el subtipo de acción","")</totalsRowFormula>
    </tableColumn>
    <tableColumn id="7" xr3:uid="{4C695639-816E-45A7-8D69-CD090F275FA6}" name="Incluido" dataDxfId="3076" totalsRowDxfId="3075" dataCellStyle="20% - Énfasis3"/>
  </tableColumns>
  <tableStyleInfo name="TableStyleLight9" showFirstColumn="0" showLastColumn="0" showRowStripes="1" showColumnStripes="0"/>
</table>
</file>

<file path=xl/tables/table2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8" xr:uid="{CCE74071-18D9-4A00-970F-C95E4AA64732}" name="TablaSTdA1.152541298466507548589" displayName="TablaSTdA1.152541298466507548589" ref="D79:I81" headerRowDxfId="3074" headerRowBorderDxfId="3073" tableBorderDxfId="3072" totalsRowBorderDxfId="3071">
  <autoFilter ref="D79:I81" xr:uid="{841A434A-E4A4-4475-B699-6C7E979BCFAB}"/>
  <tableColumns count="6">
    <tableColumn id="1" xr3:uid="{53886D26-CCBF-4397-925D-5090636800A3}" name="Tipo de Indicador" totalsRowLabel="Resultado" dataDxfId="3070" totalsRowDxfId="3069" dataCellStyle="20% - Énfasis3"/>
    <tableColumn id="2" xr3:uid="{B0D38DE2-42E6-4B12-BEE9-A554AB10D332}" name="Código indicador" totalsRowLabel="RC014" dataDxfId="3068" totalsRowDxfId="3067"/>
    <tableColumn id="3" xr3:uid="{B3C9302F-24C1-4610-920F-39D1C3C32EE2}" name="Indicador" dataDxfId="3066" totalsRowDxfId="3065" dataCellStyle="20% - Énfasis3">
      <calculatedColumnFormula>IFERROR(VLOOKUP(E80,TablaIndicadores[[Código]:[Unidad de medida]],2,0),"")</calculatedColumnFormula>
    </tableColumn>
    <tableColumn id="4" xr3:uid="{C0372B10-3A8F-45FE-A8A6-5AB05EF1F983}" name="Unidad de medida" dataDxfId="3064" totalsRowDxfId="3063" dataCellStyle="20% - Énfasis3">
      <calculatedColumnFormula>IFERROR(VLOOKUP(E80,TablaIndicadores[[Código]:[Unidad de medida]],3,0),"")</calculatedColumnFormula>
    </tableColumn>
    <tableColumn id="5" xr3:uid="{25EC0829-2E28-4387-96DF-461FD5628ED6}" name="Cantidad" totalsRowFunction="custom" dataDxfId="3062" totalsRowDxfId="3061">
      <totalsRowFormula array="1">IF(AND(IF(C72="Incluir",TablaSTdA1.152541298466507548589[Unidad de medida]&gt;=0,TablaSTdA1.152541298466507548589[Unidad de medida]=""))=FALSE,"No rellene el indicador sin seleccionar que quiere incluir el subtipo de acción","")</totalsRowFormula>
    </tableColumn>
    <tableColumn id="7" xr3:uid="{439251D4-ECD1-4171-9010-8A68D1972C89}" name="Incluido" dataDxfId="3060" totalsRowDxfId="3059" dataCellStyle="20% - Énfasis3"/>
  </tableColumns>
  <tableStyleInfo name="TableStyleLight9" showFirstColumn="0" showLastColumn="0" showRowStripes="1" showColumnStripes="0"/>
</table>
</file>

<file path=xl/tables/table2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9" xr:uid="{9ACB9814-063A-4ABA-BF68-6DA1630680C2}" name="TablaSTdA1.14853551399467508549590" displayName="TablaSTdA1.14853551399467508549590" ref="D88:I90" headerRowDxfId="3058" dataDxfId="3056" headerRowBorderDxfId="3057" tableBorderDxfId="3055" totalsRowBorderDxfId="3054" dataCellStyle="20% - Énfasis3">
  <autoFilter ref="D88:I90" xr:uid="{87A593CD-D0F2-482E-856A-FEEA60DFE682}"/>
  <tableColumns count="6">
    <tableColumn id="1" xr3:uid="{B631DBA1-7845-402C-ABDC-5B4CE65F8CF2}" name="Tipo de Indicador" totalsRowLabel="Resultado" dataDxfId="3053" totalsRowDxfId="3052"/>
    <tableColumn id="2" xr3:uid="{14244D43-FF4F-417B-BF28-EC8168227AA7}" name="Código indicador" totalsRowLabel="RC014" dataDxfId="3051" totalsRowDxfId="3050"/>
    <tableColumn id="3" xr3:uid="{D1D2FD3C-A86F-432D-A0C7-FA1C8FAB8CD1}" name="Indicador" dataDxfId="3049" totalsRowDxfId="3048" dataCellStyle="20% - Énfasis3">
      <calculatedColumnFormula>IFERROR(VLOOKUP(E89,TablaIndicadores[[Código]:[Unidad de medida]],2,0),"")</calculatedColumnFormula>
    </tableColumn>
    <tableColumn id="4" xr3:uid="{A161170F-8850-442D-B5C1-014260F38C2F}" name="Unidad de medida" dataDxfId="3047" totalsRowDxfId="3046" dataCellStyle="20% - Énfasis3">
      <calculatedColumnFormula>IFERROR(VLOOKUP(E89,TablaIndicadores[[Código]:[Unidad de medida]],3,0),"")</calculatedColumnFormula>
    </tableColumn>
    <tableColumn id="5" xr3:uid="{1FE8DE3C-F92A-413C-AB05-2330189DE078}" name="Cantidad" totalsRowFunction="custom" dataDxfId="3045" totalsRowDxfId="3044">
      <totalsRowFormula array="1">IF(AND(IF(C81="Incluir",TablaSTdA1.14853551399467508549590[Unidad de medida]&gt;=0,TablaSTdA1.14853551399467508549590[Unidad de medida]=""))=FALSE,"No rellene el indicador sin seleccionar que quiere incluir el subtipo de acción","")</totalsRowFormula>
    </tableColumn>
    <tableColumn id="7" xr3:uid="{7F265C11-05E3-4D8C-97CD-A8AB3630027A}" name="Incluido" dataDxfId="3043" totalsRowDxfId="3042" dataCellStyle="20% - Énfasis3"/>
  </tableColumns>
  <tableStyleInfo name="TableStyleLight9"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72319E5E-4A97-4171-81D6-D84D33EC9FD1}" name="TablaSTdA1.152546166676827" displayName="TablaSTdA1.152546166676827" ref="D209:I211" headerRowDxfId="6929" dataDxfId="6927" headerRowBorderDxfId="6928" tableBorderDxfId="6926" totalsRowBorderDxfId="6925">
  <autoFilter ref="D209:I211" xr:uid="{B21F3934-1224-44CC-AA2E-935D2B9B447E}"/>
  <tableColumns count="6">
    <tableColumn id="1" xr3:uid="{C95AE687-B38C-4A5F-BA1D-CBF191C3E034}" name="Tipo de Indicador" totalsRowLabel="Resultado" dataDxfId="6924" totalsRowDxfId="6923"/>
    <tableColumn id="2" xr3:uid="{6E8C2AE0-A91E-42CD-B690-F19B4E8846A4}" name="Código indicador" totalsRowLabel="RC014" dataDxfId="6922" totalsRowDxfId="6921"/>
    <tableColumn id="3" xr3:uid="{F9A11EA5-5157-4094-8A0A-5ACBCFE4A568}" name="Indicador" dataDxfId="6920" totalsRowDxfId="6919" dataCellStyle="20% - Énfasis3">
      <calculatedColumnFormula>IFERROR(VLOOKUP(E210,TablaIndicadores[[Código]:[Unidad de medida]],2,0),"")</calculatedColumnFormula>
    </tableColumn>
    <tableColumn id="4" xr3:uid="{4E15D504-15A6-4C82-92FF-1C7475D13619}" name="Unidad de medida" dataDxfId="6918" totalsRowDxfId="6917">
      <calculatedColumnFormula>IFERROR(VLOOKUP(E210,TablaIndicadores[[Código]:[Unidad de medida]],3,0),"")</calculatedColumnFormula>
    </tableColumn>
    <tableColumn id="5" xr3:uid="{471567DF-28D2-4983-BCB8-BA7D3139E9DE}" name="Cantidad" totalsRowFunction="custom" dataDxfId="6916" totalsRowDxfId="6915">
      <totalsRowFormula array="1">IF(AND(IF(C202="Incluir",TablaSTdA1.152546166676827[Unidad de medida]&gt;=0,TablaSTdA1.152546166676827[Unidad de medida]=""))=FALSE,"No rellene el indicador sin seleccionar que quiere incluir el subtipo de acción","")</totalsRowFormula>
    </tableColumn>
    <tableColumn id="7" xr3:uid="{62387C27-6A83-4B43-AF70-7F20321CC6D9}" name="Incluido" dataDxfId="6914" totalsRowDxfId="6913" dataCellStyle="20% - Énfasis3"/>
  </tableColumns>
  <tableStyleInfo name="TableStyleLight9" showFirstColumn="0" showLastColumn="0" showRowStripes="1" showColumnStripes="0"/>
</table>
</file>

<file path=xl/tables/table2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0" xr:uid="{7364782E-E7AA-4503-93BD-67FEB068E715}" name="TablaSTdA1.14853555614100468509550591" displayName="TablaSTdA1.14853555614100468509550591" ref="D97:I99" headerRowDxfId="3041" dataDxfId="3039" headerRowBorderDxfId="3040" tableBorderDxfId="3038" totalsRowBorderDxfId="3037" dataCellStyle="20% - Énfasis3">
  <autoFilter ref="D97:I99" xr:uid="{DEA36D4B-04A8-43A7-9106-6A8935E26BEB}"/>
  <tableColumns count="6">
    <tableColumn id="1" xr3:uid="{EDA9E198-CDE7-4EC2-B40C-A95803480B53}" name="Tipo de Indicador" totalsRowLabel="Resultado" dataDxfId="3036" totalsRowDxfId="3035"/>
    <tableColumn id="2" xr3:uid="{BBADD6FC-2467-4026-BCAD-A55AF6A64DCD}" name="Código indicador" totalsRowLabel="RC014" dataDxfId="3034" totalsRowDxfId="3033"/>
    <tableColumn id="3" xr3:uid="{DA735936-F988-4D93-BD1B-5E80A289C5B0}" name="Indicador" dataDxfId="3032" totalsRowDxfId="3031" dataCellStyle="20% - Énfasis3">
      <calculatedColumnFormula>IFERROR(VLOOKUP(E98,TablaIndicadores[[Código]:[Unidad de medida]],2,0),"")</calculatedColumnFormula>
    </tableColumn>
    <tableColumn id="4" xr3:uid="{58B1CC89-7AB0-4815-9283-F9AD07004CBF}" name="Unidad de medida" dataDxfId="3030" totalsRowDxfId="3029" dataCellStyle="20% - Énfasis3">
      <calculatedColumnFormula>IFERROR(VLOOKUP(E98,TablaIndicadores[[Código]:[Unidad de medida]],3,0),"")</calculatedColumnFormula>
    </tableColumn>
    <tableColumn id="5" xr3:uid="{5E71E759-5A40-4CAA-9165-15E6844848A7}" name="Cantidad" totalsRowFunction="custom" dataDxfId="3028" totalsRowDxfId="3027">
      <totalsRowFormula array="1">IF(AND(IF(C90="Incluir",TablaSTdA1.14853555614100468509550591[Unidad de medida]&gt;=0,TablaSTdA1.14853555614100468509550591[Unidad de medida]=""))=FALSE,"No rellene el indicador sin seleccionar que quiere incluir el subtipo de acción","")</totalsRowFormula>
    </tableColumn>
    <tableColumn id="7" xr3:uid="{663A72A2-6C13-4375-B90D-84EFF4FDB69A}" name="Incluido" dataDxfId="3026" totalsRowDxfId="3025" dataCellStyle="20% - Énfasis3"/>
  </tableColumns>
  <tableStyleInfo name="TableStyleLight9" showFirstColumn="0" showLastColumn="0" showRowStripes="1" showColumnStripes="0"/>
</table>
</file>

<file path=xl/tables/table2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1" xr:uid="{51348EB9-07E3-41FC-8930-BF552746DB9A}" name="TablaSTdA1.1485355565715101469510551592" displayName="TablaSTdA1.1485355565715101469510551592" ref="D106:I108" headerRowDxfId="3024" dataDxfId="3022" headerRowBorderDxfId="3023" tableBorderDxfId="3021" totalsRowBorderDxfId="3020" dataCellStyle="20% - Énfasis3">
  <autoFilter ref="D106:I108" xr:uid="{6581E392-A142-4728-9795-A807192909F7}"/>
  <tableColumns count="6">
    <tableColumn id="1" xr3:uid="{E9E18606-BF6A-40CE-B391-EA9C394F30DD}" name="Tipo de Indicador" totalsRowLabel="Resultado" dataDxfId="3019" totalsRowDxfId="3018"/>
    <tableColumn id="2" xr3:uid="{A15D2C12-A0E3-4387-B1C2-C47588044D7D}" name="Código indicador" totalsRowLabel="RC014" dataDxfId="3017" totalsRowDxfId="3016"/>
    <tableColumn id="3" xr3:uid="{3925A91D-5D7D-4417-9087-5E233512D542}" name="Indicador" dataDxfId="3015" totalsRowDxfId="3014" dataCellStyle="20% - Énfasis3">
      <calculatedColumnFormula>IFERROR(VLOOKUP(E107,TablaIndicadores[[Código]:[Unidad de medida]],2,0),"")</calculatedColumnFormula>
    </tableColumn>
    <tableColumn id="4" xr3:uid="{4C99C330-66C7-4452-8CAB-5CCD447AAE0E}" name="Unidad de medida" dataDxfId="3013" totalsRowDxfId="3012" dataCellStyle="20% - Énfasis3">
      <calculatedColumnFormula>IFERROR(VLOOKUP(E107,TablaIndicadores[[Código]:[Unidad de medida]],3,0),"")</calculatedColumnFormula>
    </tableColumn>
    <tableColumn id="5" xr3:uid="{192A5281-2AD7-4B34-B733-5FC0379B0CB3}" name="Cantidad" totalsRowFunction="custom" dataDxfId="3011" totalsRowDxfId="3010">
      <totalsRowFormula array="1">IF(AND(IF(C99="Incluir",TablaSTdA1.1485355565715101469510551592[Unidad de medida]&gt;=0,TablaSTdA1.1485355565715101469510551592[Unidad de medida]=""))=FALSE,"No rellene el indicador sin seleccionar que quiere incluir el subtipo de acción","")</totalsRowFormula>
    </tableColumn>
    <tableColumn id="7" xr3:uid="{4803D90A-CDE7-4BEC-BFF0-B8ECDBF716E5}" name="Incluido" dataDxfId="3009" totalsRowDxfId="3008" dataCellStyle="20% - Énfasis3"/>
  </tableColumns>
  <tableStyleInfo name="TableStyleLight9" showFirstColumn="0" showLastColumn="0" showRowStripes="1" showColumnStripes="0"/>
</table>
</file>

<file path=xl/tables/table2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2" xr:uid="{6F33088C-73DD-4794-A9B5-150885A79A79}" name="TablaSTdA1.148535556575816102470511552593" displayName="TablaSTdA1.148535556575816102470511552593" ref="D115:I117" headerRowDxfId="3007" dataDxfId="3005" headerRowBorderDxfId="3006" tableBorderDxfId="3004" totalsRowBorderDxfId="3003" dataCellStyle="20% - Énfasis3">
  <autoFilter ref="D115:I117" xr:uid="{93ECB9AF-BC8A-4D88-A632-C52C718F2C71}"/>
  <tableColumns count="6">
    <tableColumn id="1" xr3:uid="{6901E47B-7053-438A-BC97-DEC9DC13D558}" name="Tipo de Indicador" totalsRowLabel="Resultado" dataDxfId="3002" totalsRowDxfId="3001"/>
    <tableColumn id="2" xr3:uid="{9EBD8C78-95D0-4B0C-8320-3F0940E22120}" name="Código indicador" totalsRowLabel="RC014" dataDxfId="3000" totalsRowDxfId="2999"/>
    <tableColumn id="3" xr3:uid="{3B459B5F-951C-48E4-A385-1807CB6F04DA}" name="Indicador" dataDxfId="2998" totalsRowDxfId="2997" dataCellStyle="20% - Énfasis3">
      <calculatedColumnFormula>IFERROR(VLOOKUP(E116,TablaIndicadores[[Código]:[Unidad de medida]],2,0),"")</calculatedColumnFormula>
    </tableColumn>
    <tableColumn id="4" xr3:uid="{BDA8F225-764D-470F-B18D-123FEBD3E411}" name="Unidad de medida" dataDxfId="2996" totalsRowDxfId="2995" dataCellStyle="20% - Énfasis3">
      <calculatedColumnFormula>IFERROR(VLOOKUP(E116,TablaIndicadores[[Código]:[Unidad de medida]],3,0),"")</calculatedColumnFormula>
    </tableColumn>
    <tableColumn id="5" xr3:uid="{04403B5A-E418-4F34-BBD2-D77EA7060938}" name="Cantidad" totalsRowFunction="custom" dataDxfId="2994" totalsRowDxfId="2993">
      <totalsRowFormula array="1">IF(AND(IF(C108="Incluir",TablaSTdA1.148535556575816102470511552593[Unidad de medida]&gt;=0,TablaSTdA1.148535556575816102470511552593[Unidad de medida]=""))=FALSE,"No rellene el indicador sin seleccionar que quiere incluir el subtipo de acción","")</totalsRowFormula>
    </tableColumn>
    <tableColumn id="7" xr3:uid="{10A8E222-3834-48B2-ADAF-3195B0BDA68C}" name="Incluido" dataDxfId="2992" totalsRowDxfId="2991" dataCellStyle="20% - Énfasis3"/>
  </tableColumns>
  <tableStyleInfo name="TableStyleLight9" showFirstColumn="0" showLastColumn="0" showRowStripes="1" showColumnStripes="0"/>
</table>
</file>

<file path=xl/tables/table2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3" xr:uid="{B15871FB-7ED1-493E-B169-6EC23B2ED877}" name="TablaSTdA1.14853555657585917103471512553594" displayName="TablaSTdA1.14853555657585917103471512553594" ref="D124:I126" headerRowDxfId="2990" dataDxfId="2988" headerRowBorderDxfId="2989" tableBorderDxfId="2987" totalsRowBorderDxfId="2986" dataCellStyle="20% - Énfasis3">
  <autoFilter ref="D124:I126" xr:uid="{554BE6C9-C1EE-49BC-B5D3-B7CF164F53F0}"/>
  <tableColumns count="6">
    <tableColumn id="1" xr3:uid="{C373D8B6-2F09-4E4B-BCF3-BA6546123A5A}" name="Tipo de Indicador" totalsRowLabel="Resultado" dataDxfId="2985" totalsRowDxfId="2984"/>
    <tableColumn id="2" xr3:uid="{EB51634D-F4A5-4699-B816-3CAED5A2170D}" name="Código indicador" totalsRowLabel="RC014" dataDxfId="2983" totalsRowDxfId="2982"/>
    <tableColumn id="3" xr3:uid="{7691DD7A-166A-4855-840B-32D076C382FA}" name="Indicador" dataDxfId="2981" totalsRowDxfId="2980" dataCellStyle="20% - Énfasis3">
      <calculatedColumnFormula>IFERROR(VLOOKUP(E125,TablaIndicadores[[Código]:[Unidad de medida]],2,0),"")</calculatedColumnFormula>
    </tableColumn>
    <tableColumn id="4" xr3:uid="{50FF425C-4936-4FDF-847F-EAFEE8441BF9}" name="Unidad de medida" dataDxfId="2979" totalsRowDxfId="2978" dataCellStyle="20% - Énfasis3">
      <calculatedColumnFormula>IFERROR(VLOOKUP(E125,TablaIndicadores[[Código]:[Unidad de medida]],3,0),"")</calculatedColumnFormula>
    </tableColumn>
    <tableColumn id="5" xr3:uid="{313AEE35-B9C8-46B4-B868-72E294F4A58B}" name="Cantidad" totalsRowFunction="custom" dataDxfId="2977" totalsRowDxfId="2976">
      <totalsRowFormula array="1">IF(AND(IF(C117="Incluir",TablaSTdA1.14853555657585917103471512553594[Unidad de medida]&gt;=0,TablaSTdA1.14853555657585917103471512553594[Unidad de medida]=""))=FALSE,"No rellene el indicador sin seleccionar que quiere incluir el subtipo de acción","")</totalsRowFormula>
    </tableColumn>
    <tableColumn id="7" xr3:uid="{1C4DCEB6-511F-42BE-9C22-ED7303578CAC}" name="Incluido" dataDxfId="2975" totalsRowDxfId="2974" dataCellStyle="20% - Énfasis3"/>
  </tableColumns>
  <tableStyleInfo name="TableStyleLight9" showFirstColumn="0" showLastColumn="0" showRowStripes="1" showColumnStripes="0"/>
</table>
</file>

<file path=xl/tables/table2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4" xr:uid="{39491526-85EC-47A5-8AD6-0D6D3F2B6624}" name="TablaSTdA1.1485355565758596018104472513554595" displayName="TablaSTdA1.1485355565758596018104472513554595" ref="D133:I135" headerRowDxfId="2973" dataDxfId="2971" headerRowBorderDxfId="2972" tableBorderDxfId="2970" totalsRowBorderDxfId="2969" dataCellStyle="20% - Énfasis3">
  <autoFilter ref="D133:I135" xr:uid="{9E2266F5-8C03-44DD-9193-189E2DA89D55}"/>
  <tableColumns count="6">
    <tableColumn id="1" xr3:uid="{6249290D-8043-4575-82F7-3D22CC63D005}" name="Tipo de Indicador" totalsRowLabel="Resultado" dataDxfId="2968" totalsRowDxfId="2967"/>
    <tableColumn id="2" xr3:uid="{050EC857-6B74-44C4-BB27-446078EED25B}" name="Código indicador" totalsRowLabel="RC014" dataDxfId="2966" totalsRowDxfId="2965"/>
    <tableColumn id="3" xr3:uid="{D7404B56-5D24-4C26-B14C-B8139FC13D9B}" name="Indicador" dataDxfId="2964" totalsRowDxfId="2963" dataCellStyle="20% - Énfasis3">
      <calculatedColumnFormula>IFERROR(VLOOKUP(E134,TablaIndicadores[[Código]:[Unidad de medida]],2,0),"")</calculatedColumnFormula>
    </tableColumn>
    <tableColumn id="4" xr3:uid="{6A30A118-3A7A-4B38-A820-9A0279107B09}" name="Unidad de medida" dataDxfId="2962" totalsRowDxfId="2961" dataCellStyle="20% - Énfasis3">
      <calculatedColumnFormula>IFERROR(VLOOKUP(E134,TablaIndicadores[[Código]:[Unidad de medida]],3,0),"")</calculatedColumnFormula>
    </tableColumn>
    <tableColumn id="5" xr3:uid="{EDB111C5-B799-43F9-AF60-E81E4FBCF2E1}" name="Cantidad" totalsRowFunction="custom" dataDxfId="2960" totalsRowDxfId="2959">
      <totalsRowFormula array="1">IF(AND(IF(C126="Incluir",TablaSTdA1.1485355565758596018104472513554595[Unidad de medida]&gt;=0,TablaSTdA1.1485355565758596018104472513554595[Unidad de medida]=""))=FALSE,"No rellene el indicador sin seleccionar que quiere incluir el subtipo de acción","")</totalsRowFormula>
    </tableColumn>
    <tableColumn id="7" xr3:uid="{19E26DEC-F7AC-4BA7-80A3-A780D14F9A34}" name="Incluido" dataDxfId="2958" totalsRowDxfId="2957" dataCellStyle="20% - Énfasis3"/>
  </tableColumns>
  <tableStyleInfo name="TableStyleLight9" showFirstColumn="0" showLastColumn="0" showRowStripes="1" showColumnStripes="0"/>
</table>
</file>

<file path=xl/tables/table2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5" xr:uid="{B9E0AE90-80F8-4B49-9DB9-ABB2481E6387}" name="TablaSTdA1.152546120105473514555596" displayName="TablaSTdA1.152546120105473514555596" ref="D144:I146" headerRowDxfId="2956" dataDxfId="2954" headerRowBorderDxfId="2955" tableBorderDxfId="2953" totalsRowBorderDxfId="2952" dataCellStyle="20% - Énfasis3">
  <autoFilter ref="D144:I146" xr:uid="{C5A14A54-2A8C-44BA-B0C4-CB68B2AB300A}"/>
  <tableColumns count="6">
    <tableColumn id="1" xr3:uid="{363A9946-91B3-441C-A3AB-E3782BD79C0C}" name="Tipo de Indicador" totalsRowLabel="Resultado" dataDxfId="2951" totalsRowDxfId="2950"/>
    <tableColumn id="2" xr3:uid="{D5650EA8-45C1-49AB-88F4-BA76005B2A97}" name="Código indicador" totalsRowLabel="RC014" dataDxfId="2949" totalsRowDxfId="2948"/>
    <tableColumn id="3" xr3:uid="{4C2BBA2C-C377-4251-81E4-48048E04E134}" name="Indicador" dataDxfId="2947" totalsRowDxfId="2946" dataCellStyle="20% - Énfasis3">
      <calculatedColumnFormula>IFERROR(VLOOKUP(E145,TablaIndicadores[[Código]:[Unidad de medida]],2,0),"")</calculatedColumnFormula>
    </tableColumn>
    <tableColumn id="4" xr3:uid="{1FD07188-B395-4A74-8FF9-89A978BE6D53}" name="Unidad de medida" dataDxfId="2945" totalsRowDxfId="2944" dataCellStyle="20% - Énfasis3">
      <calculatedColumnFormula>IFERROR(VLOOKUP(E145,TablaIndicadores[[Código]:[Unidad de medida]],3,0),"")</calculatedColumnFormula>
    </tableColumn>
    <tableColumn id="5" xr3:uid="{EBBCB074-AB08-4DB6-B68A-8BE8BBFF51C0}" name="Cantidad" totalsRowFunction="custom" dataDxfId="2943" totalsRowDxfId="2942">
      <totalsRowFormula array="1">IF(AND(IF(C137="Incluir",TablaSTdA1.152546120105473514555596[Unidad de medida]&gt;=0,TablaSTdA1.152546120105473514555596[Unidad de medida]=""))=FALSE,"No rellene el indicador sin seleccionar que quiere incluir el subtipo de acción","")</totalsRowFormula>
    </tableColumn>
    <tableColumn id="7" xr3:uid="{7055E674-A833-4F55-B4F1-08A9AF6DF0A0}" name="Incluido" dataDxfId="2941" totalsRowDxfId="2940" dataCellStyle="20% - Énfasis3"/>
  </tableColumns>
  <tableStyleInfo name="TableStyleLight9" showFirstColumn="0" showLastColumn="0" showRowStripes="1" showColumnStripes="0"/>
</table>
</file>

<file path=xl/tables/table2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6" xr:uid="{170CA08E-7675-4655-947D-8169EE60534E}" name="TablaSTdA1.15254616221106474515556597" displayName="TablaSTdA1.15254616221106474515556597" ref="D153:I155" headerRowDxfId="2939" dataDxfId="2937" headerRowBorderDxfId="2938" tableBorderDxfId="2936" totalsRowBorderDxfId="2935" dataCellStyle="20% - Énfasis3">
  <autoFilter ref="D153:I155" xr:uid="{3D0A72F9-E111-4312-B272-8E0AE7862817}"/>
  <tableColumns count="6">
    <tableColumn id="1" xr3:uid="{84D199FE-EF61-45D4-A16D-9A42F2A83E10}" name="Tipo de Indicador" totalsRowLabel="Resultado" dataDxfId="2934" totalsRowDxfId="2933"/>
    <tableColumn id="2" xr3:uid="{17E69CAF-C725-4FB6-9052-541697148274}" name="Código indicador" totalsRowLabel="RC014" dataDxfId="2932" totalsRowDxfId="2931"/>
    <tableColumn id="3" xr3:uid="{B459EE86-A2C8-4209-AB40-852AD9464AEF}" name="Indicador" dataDxfId="2930" totalsRowDxfId="2929" dataCellStyle="20% - Énfasis3">
      <calculatedColumnFormula>IFERROR(VLOOKUP(E154,TablaIndicadores[[Código]:[Unidad de medida]],2,0),"")</calculatedColumnFormula>
    </tableColumn>
    <tableColumn id="4" xr3:uid="{EB80AB90-436C-4E0A-8F1F-36EB2423B72B}" name="Unidad de medida" dataDxfId="2928" totalsRowDxfId="2927" dataCellStyle="20% - Énfasis3">
      <calculatedColumnFormula>IFERROR(VLOOKUP(E154,TablaIndicadores[[Código]:[Unidad de medida]],3,0),"")</calculatedColumnFormula>
    </tableColumn>
    <tableColumn id="5" xr3:uid="{87895762-3C96-4066-B97B-C643AAC32002}" name="Cantidad" totalsRowFunction="custom" dataDxfId="2926" totalsRowDxfId="2925">
      <totalsRowFormula array="1">IF(AND(IF(C146="Incluir",TablaSTdA1.15254616221106474515556597[Unidad de medida]&gt;=0,TablaSTdA1.15254616221106474515556597[Unidad de medida]=""))=FALSE,"No rellene el indicador sin seleccionar que quiere incluir el subtipo de acción","")</totalsRowFormula>
    </tableColumn>
    <tableColumn id="7" xr3:uid="{21AA02D6-9751-46F0-BD2A-59A57DF3BD42}" name="Incluido" dataDxfId="2924" totalsRowDxfId="2923" dataCellStyle="20% - Énfasis3"/>
  </tableColumns>
  <tableStyleInfo name="TableStyleLight9" showFirstColumn="0" showLastColumn="0" showRowStripes="1" showColumnStripes="0"/>
</table>
</file>

<file path=xl/tables/table2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7" xr:uid="{BCAE1407-85CE-465D-9DFD-797D8AB7BAE9}" name="TablaSTdA1.1525461626322107475516557598" displayName="TablaSTdA1.1525461626322107475516557598" ref="D162:I164" headerRowDxfId="2922" dataDxfId="2920" headerRowBorderDxfId="2921" tableBorderDxfId="2919" totalsRowBorderDxfId="2918" dataCellStyle="20% - Énfasis3">
  <autoFilter ref="D162:I164" xr:uid="{F4B163C6-3327-4DE7-81E1-8B884E98BBD6}"/>
  <tableColumns count="6">
    <tableColumn id="1" xr3:uid="{38ADC20C-CD5B-40DB-9870-2868EB6E3B53}" name="Tipo de Indicador" totalsRowLabel="Resultado" dataDxfId="2917" totalsRowDxfId="2916"/>
    <tableColumn id="2" xr3:uid="{BC739D4A-6ECD-4D72-A9EC-16D66D14DFA2}" name="Código indicador" totalsRowLabel="RC014" dataDxfId="2915" totalsRowDxfId="2914"/>
    <tableColumn id="3" xr3:uid="{7439FF2B-06CB-4B42-BC3F-539528AD20DE}" name="Indicador" dataDxfId="2913" totalsRowDxfId="2912" dataCellStyle="20% - Énfasis3">
      <calculatedColumnFormula>IFERROR(VLOOKUP(E163,TablaIndicadores[[Código]:[Unidad de medida]],2,0),"")</calculatedColumnFormula>
    </tableColumn>
    <tableColumn id="4" xr3:uid="{7C431716-58D0-4E1A-97C3-A97B20ED1D92}" name="Unidad de medida" dataDxfId="2911" totalsRowDxfId="2910" dataCellStyle="20% - Énfasis3">
      <calculatedColumnFormula>IFERROR(VLOOKUP(E163,TablaIndicadores[[Código]:[Unidad de medida]],3,0),"")</calculatedColumnFormula>
    </tableColumn>
    <tableColumn id="5" xr3:uid="{391F491D-8A56-47F7-923C-7420958F8CF9}" name="Cantidad" totalsRowFunction="custom" dataDxfId="2909" totalsRowDxfId="2908">
      <totalsRowFormula array="1">IF(AND(IF(C155="Incluir",TablaSTdA1.1525461626322107475516557598[Unidad de medida]&gt;=0,TablaSTdA1.1525461626322107475516557598[Unidad de medida]=""))=FALSE,"No rellene el indicador sin seleccionar que quiere incluir el subtipo de acción","")</totalsRowFormula>
    </tableColumn>
    <tableColumn id="7" xr3:uid="{F5F457D4-AFC4-4FBE-A28D-390AE166BF14}" name="Incluido" dataDxfId="2907" totalsRowDxfId="2906" dataCellStyle="20% - Énfasis3"/>
  </tableColumns>
  <tableStyleInfo name="TableStyleLight9" showFirstColumn="0" showLastColumn="0" showRowStripes="1" showColumnStripes="0"/>
</table>
</file>

<file path=xl/tables/table2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8" xr:uid="{D7E54282-82A9-4CA0-9ED2-05EF788D05C4}" name="TablaSTdA1.152546162636423108476517558599" displayName="TablaSTdA1.152546162636423108476517558599" ref="D171:I173" headerRowDxfId="2905" dataDxfId="2903" headerRowBorderDxfId="2904" tableBorderDxfId="2902" totalsRowBorderDxfId="2901" dataCellStyle="20% - Énfasis3">
  <autoFilter ref="D171:I173" xr:uid="{0C2E3642-E261-4EC5-BC93-94C155FF95BD}"/>
  <tableColumns count="6">
    <tableColumn id="1" xr3:uid="{5663AFE5-A70D-4048-AC96-2DE1EF9474D9}" name="Tipo de Indicador" totalsRowLabel="Resultado" dataDxfId="2900" totalsRowDxfId="2899"/>
    <tableColumn id="2" xr3:uid="{DCE745D3-4442-4041-A9F0-858CC29AD1FA}" name="Código indicador" totalsRowLabel="RC014" dataDxfId="2898" totalsRowDxfId="2897"/>
    <tableColumn id="3" xr3:uid="{5C01C879-B3D0-4F4F-B1F9-2762F9AB3D10}" name="Indicador" dataDxfId="2896" totalsRowDxfId="2895" dataCellStyle="20% - Énfasis3">
      <calculatedColumnFormula>IFERROR(VLOOKUP(E172,TablaIndicadores[[Código]:[Unidad de medida]],2,0),"")</calculatedColumnFormula>
    </tableColumn>
    <tableColumn id="4" xr3:uid="{BEAAD410-92E8-4811-8332-B4641993F19B}" name="Unidad de medida" dataDxfId="2894" totalsRowDxfId="2893" dataCellStyle="20% - Énfasis3">
      <calculatedColumnFormula>IFERROR(VLOOKUP(E172,TablaIndicadores[[Código]:[Unidad de medida]],3,0),"")</calculatedColumnFormula>
    </tableColumn>
    <tableColumn id="5" xr3:uid="{12C675D8-B341-4BF5-9794-CC3C5383FB17}" name="Cantidad" totalsRowFunction="custom" dataDxfId="2892" totalsRowDxfId="2891">
      <totalsRowFormula array="1">IF(AND(IF(C164="Incluir",TablaSTdA1.152546162636423108476517558599[Unidad de medida]&gt;=0,TablaSTdA1.152546162636423108476517558599[Unidad de medida]=""))=FALSE,"No rellene el indicador sin seleccionar que quiere incluir el subtipo de acción","")</totalsRowFormula>
    </tableColumn>
    <tableColumn id="7" xr3:uid="{4945E8C9-EF48-41F6-BCCD-6043D49F366E}" name="Incluido" dataDxfId="2890" totalsRowDxfId="2889" dataCellStyle="20% - Énfasis3"/>
  </tableColumns>
  <tableStyleInfo name="TableStyleLight9" showFirstColumn="0" showLastColumn="0" showRowStripes="1" showColumnStripes="0"/>
</table>
</file>

<file path=xl/tables/table2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9" xr:uid="{B2B5A746-69FB-4B47-B19B-D37454E69DB1}" name="TablaSTdA1.15254616263646524109477518559600" displayName="TablaSTdA1.15254616263646524109477518559600" ref="D180:I182" headerRowDxfId="2888" dataDxfId="2886" headerRowBorderDxfId="2887" tableBorderDxfId="2885" totalsRowBorderDxfId="2884" dataCellStyle="20% - Énfasis3">
  <autoFilter ref="D180:I182" xr:uid="{F356F671-86E7-486B-BF05-7FD307BD4A1B}"/>
  <tableColumns count="6">
    <tableColumn id="1" xr3:uid="{E3AF7BAC-83DB-408C-B080-2B774D53E6D7}" name="Tipo de Indicador" totalsRowLabel="Resultado" dataDxfId="2883" totalsRowDxfId="2882"/>
    <tableColumn id="2" xr3:uid="{A7604C57-773E-478C-BEA4-84B347E3DD53}" name="Código indicador" totalsRowLabel="RC014" dataDxfId="2881" totalsRowDxfId="2880"/>
    <tableColumn id="3" xr3:uid="{36DDD239-E97F-4299-B7C7-7F126361853B}" name="Indicador" dataDxfId="2879" totalsRowDxfId="2878" dataCellStyle="20% - Énfasis3">
      <calculatedColumnFormula>IFERROR(VLOOKUP(E181,TablaIndicadores[[Código]:[Unidad de medida]],2,0),"")</calculatedColumnFormula>
    </tableColumn>
    <tableColumn id="4" xr3:uid="{DD46A219-E5D1-44EB-A81B-CFCBCF7FDB37}" name="Unidad de medida" dataDxfId="2877" totalsRowDxfId="2876" dataCellStyle="20% - Énfasis3">
      <calculatedColumnFormula>IFERROR(VLOOKUP(E181,TablaIndicadores[[Código]:[Unidad de medida]],3,0),"")</calculatedColumnFormula>
    </tableColumn>
    <tableColumn id="5" xr3:uid="{E1AEE43D-80BF-4519-9502-909D9FAB84DB}" name="Cantidad" totalsRowFunction="custom" dataDxfId="2875" totalsRowDxfId="2874">
      <totalsRowFormula array="1">IF(AND(IF(C173="Incluir",TablaSTdA1.15254616263646524109477518559600[Unidad de medida]&gt;=0,TablaSTdA1.15254616263646524109477518559600[Unidad de medida]=""))=FALSE,"No rellene el indicador sin seleccionar que quiere incluir el subtipo de acción","")</totalsRowFormula>
    </tableColumn>
    <tableColumn id="7" xr3:uid="{1BCFA51A-A736-4ACB-BCD4-FB32BA3D1C31}" name="Incluido" dataDxfId="2873" totalsRowDxfId="2872" dataCellStyle="20% - Énfasis3"/>
  </tableColumns>
  <tableStyleInfo name="TableStyleLight9"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1E5B909C-6580-41DE-8061-B050C6DE1E8E}" name="TablaSTdA1.15254616667686928" displayName="TablaSTdA1.15254616667686928" ref="D220:I222" headerRowDxfId="6912" dataDxfId="6910" headerRowBorderDxfId="6911" tableBorderDxfId="6909" totalsRowBorderDxfId="6908">
  <autoFilter ref="D220:I222" xr:uid="{F79E9E40-23B8-4F07-AAEA-E75BA12B9C24}"/>
  <tableColumns count="6">
    <tableColumn id="1" xr3:uid="{1808DB2D-F72C-4894-86F9-294F7DE329A7}" name="Tipo de Indicador" totalsRowLabel="Resultado" dataDxfId="6907" totalsRowDxfId="6906"/>
    <tableColumn id="2" xr3:uid="{231F34E2-76F4-469E-B913-13451AA481FA}" name="Código indicador" totalsRowLabel="RC014" dataDxfId="6905" totalsRowDxfId="6904"/>
    <tableColumn id="3" xr3:uid="{CB761A6D-AF6C-4FAF-8748-7C7BAC2A7FB0}" name="Indicador" dataDxfId="6903" totalsRowDxfId="6902" dataCellStyle="20% - Énfasis3">
      <calculatedColumnFormula>IFERROR(VLOOKUP(E221,TablaIndicadores[[Código]:[Unidad de medida]],2,0),"")</calculatedColumnFormula>
    </tableColumn>
    <tableColumn id="4" xr3:uid="{65FC5E9F-E9BC-4D41-9133-899AD1BD94CB}" name="Unidad de medida" dataDxfId="6901" totalsRowDxfId="6900">
      <calculatedColumnFormula>IFERROR(VLOOKUP(E221,TablaIndicadores[[Código]:[Unidad de medida]],3,0),"")</calculatedColumnFormula>
    </tableColumn>
    <tableColumn id="5" xr3:uid="{2822992F-4DAA-44E4-B5E2-DA09BE5CAFB1}" name="Cantidad" totalsRowFunction="custom" dataDxfId="6899" totalsRowDxfId="6898">
      <totalsRowFormula array="1">IF(AND(IF(C211="Incluir",TablaSTdA1.15254616667686928[Unidad de medida]&gt;=0,TablaSTdA1.15254616667686928[Unidad de medida]=""))=FALSE,"No rellene el indicador sin seleccionar que quiere incluir el subtipo de acción","")</totalsRowFormula>
    </tableColumn>
    <tableColumn id="7" xr3:uid="{105BBB41-AAD3-4C6F-B3A9-0FAD55792D0E}" name="Incluido" dataDxfId="6897" totalsRowDxfId="6896" dataCellStyle="20% - Énfasis3"/>
  </tableColumns>
  <tableStyleInfo name="TableStyleLight9" showFirstColumn="0" showLastColumn="0" showRowStripes="1" showColumnStripes="0"/>
</table>
</file>

<file path=xl/tables/table2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0" xr:uid="{4E4B5A57-5A66-4767-8D69-C284CE797A48}" name="TablaSTdA1.15254616625110478519560601" displayName="TablaSTdA1.15254616625110478519560601" ref="D191:I193" headerRowDxfId="2871" dataDxfId="2869" headerRowBorderDxfId="2870" tableBorderDxfId="2868" totalsRowBorderDxfId="2867" dataCellStyle="20% - Énfasis3">
  <autoFilter ref="D191:I193" xr:uid="{8E7C725C-33A9-48F7-806E-089DA5811EA4}"/>
  <tableColumns count="6">
    <tableColumn id="1" xr3:uid="{EAF3E961-F060-4F9E-B88A-DDF22E676D7D}" name="Tipo de Indicador" totalsRowLabel="Resultado" dataDxfId="2866" totalsRowDxfId="2865"/>
    <tableColumn id="2" xr3:uid="{C9610479-586C-4609-A6BA-45F5BEFA5EB9}" name="Código indicador" totalsRowLabel="RC014" dataDxfId="2864" totalsRowDxfId="2863"/>
    <tableColumn id="3" xr3:uid="{B507DB4A-209B-44EF-B400-F530AA15237C}" name="Indicador" dataDxfId="2862" totalsRowDxfId="2861" dataCellStyle="20% - Énfasis3">
      <calculatedColumnFormula>IFERROR(VLOOKUP(E192,TablaIndicadores[[Código]:[Unidad de medida]],2,0),"")</calculatedColumnFormula>
    </tableColumn>
    <tableColumn id="4" xr3:uid="{DD6FBED3-14B3-4413-A2C6-81FF590E73E4}" name="Unidad de medida" dataDxfId="2860" totalsRowDxfId="2859" dataCellStyle="20% - Énfasis3">
      <calculatedColumnFormula>IFERROR(VLOOKUP(E192,TablaIndicadores[[Código]:[Unidad de medida]],3,0),"")</calculatedColumnFormula>
    </tableColumn>
    <tableColumn id="5" xr3:uid="{B985EBEC-3D46-479E-BF93-63F59D107202}" name="Cantidad" totalsRowFunction="custom" dataDxfId="2858" totalsRowDxfId="2857">
      <totalsRowFormula array="1">IF(AND(IF(C184="Incluir",TablaSTdA1.15254616625110478519560601[Unidad de medida]&gt;=0,TablaSTdA1.15254616625110478519560601[Unidad de medida]=""))=FALSE,"No rellene el indicador sin seleccionar que quiere incluir el subtipo de acción","")</totalsRowFormula>
    </tableColumn>
    <tableColumn id="7" xr3:uid="{B7000C95-0598-4A51-940A-9710D460263E}" name="Incluido" dataDxfId="2856" totalsRowDxfId="2855" dataCellStyle="20% - Énfasis3"/>
  </tableColumns>
  <tableStyleInfo name="TableStyleLight9" showFirstColumn="0" showLastColumn="0" showRowStripes="1" showColumnStripes="0"/>
</table>
</file>

<file path=xl/tables/table2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1" xr:uid="{B388679D-828E-4DBE-9718-C0E794F46D22}" name="TablaSTdA1.1525461666726111479520561602" displayName="TablaSTdA1.1525461666726111479520561602" ref="D200:I202" headerRowDxfId="2854" dataDxfId="2852" headerRowBorderDxfId="2853" tableBorderDxfId="2851" totalsRowBorderDxfId="2850" dataCellStyle="20% - Énfasis3">
  <autoFilter ref="D200:I202" xr:uid="{718E4DC1-CFC5-4AEE-A222-F5B8AEE19899}"/>
  <tableColumns count="6">
    <tableColumn id="1" xr3:uid="{211C0431-E490-4D69-A25E-6E9E37E8683A}" name="Tipo de Indicador" totalsRowLabel="Resultado" dataDxfId="2849" totalsRowDxfId="2848"/>
    <tableColumn id="2" xr3:uid="{09CEA220-0BD5-415A-9AF7-1EBA0D6F9DA7}" name="Código indicador" totalsRowLabel="RC014" dataDxfId="2847" totalsRowDxfId="2846"/>
    <tableColumn id="3" xr3:uid="{0B84A778-6B84-463E-B03A-AB9A085F4BFD}" name="Indicador" dataDxfId="2845" totalsRowDxfId="2844" dataCellStyle="20% - Énfasis3">
      <calculatedColumnFormula>IFERROR(VLOOKUP(E201,TablaIndicadores[[Código]:[Unidad de medida]],2,0),"")</calculatedColumnFormula>
    </tableColumn>
    <tableColumn id="4" xr3:uid="{E3D1EF83-8363-492E-97BD-70D376954B3A}" name="Unidad de medida" dataDxfId="2843" totalsRowDxfId="2842" dataCellStyle="20% - Énfasis3">
      <calculatedColumnFormula>IFERROR(VLOOKUP(E201,TablaIndicadores[[Código]:[Unidad de medida]],3,0),"")</calculatedColumnFormula>
    </tableColumn>
    <tableColumn id="5" xr3:uid="{ED2CC6EB-BA87-4ED2-B4E1-EE4067BE4CAD}" name="Cantidad" totalsRowFunction="custom" dataDxfId="2841" totalsRowDxfId="2840">
      <totalsRowFormula array="1">IF(AND(IF(C193="Incluir",TablaSTdA1.1525461666726111479520561602[Unidad de medida]&gt;=0,TablaSTdA1.1525461666726111479520561602[Unidad de medida]=""))=FALSE,"No rellene el indicador sin seleccionar que quiere incluir el subtipo de acción","")</totalsRowFormula>
    </tableColumn>
    <tableColumn id="7" xr3:uid="{539A3644-0B14-49C1-9F69-4AFAE715E70A}" name="Incluido" dataDxfId="2839" totalsRowDxfId="2838" dataCellStyle="20% - Énfasis3"/>
  </tableColumns>
  <tableStyleInfo name="TableStyleLight9" showFirstColumn="0" showLastColumn="0" showRowStripes="1" showColumnStripes="0"/>
</table>
</file>

<file path=xl/tables/table2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2" xr:uid="{33E081F0-AFD6-4A94-8898-8465D470C850}" name="TablaSTdA1.152546166676827112480521562603" displayName="TablaSTdA1.152546166676827112480521562603" ref="D209:I211" headerRowDxfId="2837" dataDxfId="2835" headerRowBorderDxfId="2836" tableBorderDxfId="2834" totalsRowBorderDxfId="2833" dataCellStyle="20% - Énfasis3">
  <autoFilter ref="D209:I211" xr:uid="{B21F3934-1224-44CC-AA2E-935D2B9B447E}"/>
  <tableColumns count="6">
    <tableColumn id="1" xr3:uid="{324545AB-1148-4652-9FE0-3B33E418C72B}" name="Tipo de Indicador" totalsRowLabel="Resultado" dataDxfId="2832" totalsRowDxfId="2831"/>
    <tableColumn id="2" xr3:uid="{C746E8DD-D5E1-4BD9-9DA6-965F412F9222}" name="Código indicador" totalsRowLabel="RC014" dataDxfId="2830" totalsRowDxfId="2829"/>
    <tableColumn id="3" xr3:uid="{E24CA34D-E5CC-4F78-B8C7-DCE1F43649CA}" name="Indicador" dataDxfId="2828" totalsRowDxfId="2827" dataCellStyle="20% - Énfasis3">
      <calculatedColumnFormula>IFERROR(VLOOKUP(E210,TablaIndicadores[[Código]:[Unidad de medida]],2,0),"")</calculatedColumnFormula>
    </tableColumn>
    <tableColumn id="4" xr3:uid="{5341B9B0-5E8B-46D6-BCE9-60AA29B689E7}" name="Unidad de medida" dataDxfId="2826" totalsRowDxfId="2825" dataCellStyle="20% - Énfasis3">
      <calculatedColumnFormula>IFERROR(VLOOKUP(E210,TablaIndicadores[[Código]:[Unidad de medida]],3,0),"")</calculatedColumnFormula>
    </tableColumn>
    <tableColumn id="5" xr3:uid="{59204A82-0FE4-463F-848D-4374D869BCB5}" name="Cantidad" totalsRowFunction="custom" dataDxfId="2824" totalsRowDxfId="2823">
      <totalsRowFormula array="1">IF(AND(IF(C202="Incluir",TablaSTdA1.152546166676827112480521562603[Unidad de medida]&gt;=0,TablaSTdA1.152546166676827112480521562603[Unidad de medida]=""))=FALSE,"No rellene el indicador sin seleccionar que quiere incluir el subtipo de acción","")</totalsRowFormula>
    </tableColumn>
    <tableColumn id="7" xr3:uid="{68783467-E232-4DBC-957F-D76E4B5E247C}" name="Incluido" dataDxfId="2822" totalsRowDxfId="2821" dataCellStyle="20% - Énfasis3"/>
  </tableColumns>
  <tableStyleInfo name="TableStyleLight9" showFirstColumn="0" showLastColumn="0" showRowStripes="1" showColumnStripes="0"/>
</table>
</file>

<file path=xl/tables/table2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3" xr:uid="{C6BD1D3A-319E-4DD1-A339-C5AE6A6FA55D}" name="TablaSTdA1.15254616667686928113481522563604" displayName="TablaSTdA1.15254616667686928113481522563604" ref="D220:I222" headerRowDxfId="2820" dataDxfId="2818" headerRowBorderDxfId="2819" tableBorderDxfId="2817" totalsRowBorderDxfId="2816" dataCellStyle="20% - Énfasis3">
  <autoFilter ref="D220:I222" xr:uid="{F79E9E40-23B8-4F07-AAEA-E75BA12B9C24}"/>
  <tableColumns count="6">
    <tableColumn id="1" xr3:uid="{25AFC325-28C3-40A9-B73C-6E78EC788C21}" name="Tipo de Indicador" totalsRowLabel="Resultado" dataDxfId="2815" totalsRowDxfId="2814"/>
    <tableColumn id="2" xr3:uid="{6734EE1A-96E5-43DC-BCFA-C1E11EF96B54}" name="Código indicador" totalsRowLabel="RC014" dataDxfId="2813" totalsRowDxfId="2812"/>
    <tableColumn id="3" xr3:uid="{693FF570-07DF-44D2-BB9A-B59D8F8D01C1}" name="Indicador" dataDxfId="2811" totalsRowDxfId="2810" dataCellStyle="20% - Énfasis3">
      <calculatedColumnFormula>IFERROR(VLOOKUP(E221,TablaIndicadores[[Código]:[Unidad de medida]],2,0),"")</calculatedColumnFormula>
    </tableColumn>
    <tableColumn id="4" xr3:uid="{10E82884-51E3-4616-BEE4-6F40216DEFB3}" name="Unidad de medida" dataDxfId="2809" totalsRowDxfId="2808" dataCellStyle="20% - Énfasis3">
      <calculatedColumnFormula>IFERROR(VLOOKUP(E221,TablaIndicadores[[Código]:[Unidad de medida]],3,0),"")</calculatedColumnFormula>
    </tableColumn>
    <tableColumn id="5" xr3:uid="{86DAA0AB-3B73-46B0-8724-E9F68E4E4A70}" name="Cantidad" totalsRowFunction="custom" dataDxfId="2807" totalsRowDxfId="2806">
      <totalsRowFormula array="1">IF(AND(IF(C211="Incluir",TablaSTdA1.15254616667686928113481522563604[Unidad de medida]&gt;=0,TablaSTdA1.15254616667686928113481522563604[Unidad de medida]=""))=FALSE,"No rellene el indicador sin seleccionar que quiere incluir el subtipo de acción","")</totalsRowFormula>
    </tableColumn>
    <tableColumn id="7" xr3:uid="{A55D5049-4FEE-4013-BDC2-A82790973A85}" name="Incluido" dataDxfId="2805" totalsRowDxfId="2804" dataCellStyle="20% - Énfasis3"/>
  </tableColumns>
  <tableStyleInfo name="TableStyleLight9" showFirstColumn="0" showLastColumn="0" showRowStripes="1" showColumnStripes="0"/>
</table>
</file>

<file path=xl/tables/table2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4" xr:uid="{B16A3F7F-CAE2-4394-9ECF-6242DD3B8159}" name="TablaSTdA1.1525461666768697029114482523564605" displayName="TablaSTdA1.1525461666768697029114482523564605" ref="D229:I231" headerRowDxfId="2803" dataDxfId="2801" headerRowBorderDxfId="2802" tableBorderDxfId="2800" totalsRowBorderDxfId="2799" dataCellStyle="20% - Énfasis3">
  <autoFilter ref="D229:I231" xr:uid="{7E3E9E0B-0896-45AA-97F6-41A453B78B45}"/>
  <tableColumns count="6">
    <tableColumn id="1" xr3:uid="{12E7C0D7-F0BB-41F1-B623-B1C229DD33C2}" name="Tipo de Indicador" totalsRowLabel="Resultado" dataDxfId="2798" totalsRowDxfId="2797"/>
    <tableColumn id="2" xr3:uid="{A5933729-4930-4417-A0E5-8D2976BA5947}" name="Código indicador" totalsRowLabel="RC014" dataDxfId="2796" totalsRowDxfId="2795"/>
    <tableColumn id="3" xr3:uid="{2F0F51D8-13B0-470B-BC12-08CE5FCA5B8E}" name="Indicador" dataDxfId="2794" totalsRowDxfId="2793" dataCellStyle="20% - Énfasis3">
      <calculatedColumnFormula>IFERROR(VLOOKUP(E230,TablaIndicadores[[Código]:[Unidad de medida]],2,0),"")</calculatedColumnFormula>
    </tableColumn>
    <tableColumn id="4" xr3:uid="{62673980-E3EA-40E4-B47E-F468D298E6C0}" name="Unidad de medida" dataDxfId="2792" totalsRowDxfId="2791" dataCellStyle="20% - Énfasis3">
      <calculatedColumnFormula>IFERROR(VLOOKUP(E230,TablaIndicadores[[Código]:[Unidad de medida]],3,0),"")</calculatedColumnFormula>
    </tableColumn>
    <tableColumn id="5" xr3:uid="{9C0E861C-AF04-46D9-8092-AEC9454A9A83}" name="Cantidad" totalsRowFunction="custom" dataDxfId="2790" totalsRowDxfId="2789">
      <totalsRowFormula array="1">IF(AND(IF(C220="Incluir",TablaSTdA1.1525461666768697029114482523564605[Unidad de medida]&gt;=0,TablaSTdA1.1525461666768697029114482523564605[Unidad de medida]=""))=FALSE,"No rellene el indicador sin seleccionar que quiere incluir el subtipo de acción","")</totalsRowFormula>
    </tableColumn>
    <tableColumn id="7" xr3:uid="{510B4841-7162-4250-8C90-082003CBF0A0}" name="Incluido" dataDxfId="2788" totalsRowDxfId="2787" dataCellStyle="20% - Énfasis3"/>
  </tableColumns>
  <tableStyleInfo name="TableStyleLight9" showFirstColumn="0" showLastColumn="0" showRowStripes="1" showColumnStripes="0"/>
</table>
</file>

<file path=xl/tables/table2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5" xr:uid="{F618E2AF-A45F-4465-92B0-5E39899D8DC9}" name="TablaSTdA1.152546166676869707130115483524565606" displayName="TablaSTdA1.152546166676869707130115483524565606" ref="D238:I240" headerRowDxfId="2786" dataDxfId="2784" headerRowBorderDxfId="2785" tableBorderDxfId="2783" totalsRowBorderDxfId="2782" dataCellStyle="20% - Énfasis3">
  <autoFilter ref="D238:I240" xr:uid="{0F05FA43-6A18-460F-BEF5-EE127BE3BBEF}"/>
  <tableColumns count="6">
    <tableColumn id="1" xr3:uid="{5AB3CA55-FC85-4616-B48B-358E1CFCCEB7}" name="Tipo de Indicador" totalsRowLabel="Resultado" dataDxfId="2781" totalsRowDxfId="2780"/>
    <tableColumn id="2" xr3:uid="{003D8FF4-1771-4DB3-BAB5-1743973BDBC6}" name="Código indicador" totalsRowLabel="RC014" dataDxfId="2779" totalsRowDxfId="2778"/>
    <tableColumn id="3" xr3:uid="{E3D895F5-BF9E-492B-B2FD-E7934F19E90C}" name="Indicador" dataDxfId="2777" totalsRowDxfId="2776" dataCellStyle="20% - Énfasis3">
      <calculatedColumnFormula>IFERROR(VLOOKUP(E239,TablaIndicadores[[Código]:[Unidad de medida]],2,0),"")</calculatedColumnFormula>
    </tableColumn>
    <tableColumn id="4" xr3:uid="{0DF38BA6-1B82-42C4-B57D-FBE9FABB91E9}" name="Unidad de medida" dataDxfId="2775" totalsRowDxfId="2774" dataCellStyle="20% - Énfasis3">
      <calculatedColumnFormula>IFERROR(VLOOKUP(E239,TablaIndicadores[[Código]:[Unidad de medida]],3,0),"")</calculatedColumnFormula>
    </tableColumn>
    <tableColumn id="5" xr3:uid="{2056A62E-9E48-4695-AE8E-E524050D826A}" name="Cantidad" totalsRowFunction="custom" dataDxfId="2773" totalsRowDxfId="2772">
      <totalsRowFormula array="1">IF(AND(IF(C229="Incluir",TablaSTdA1.152546166676869707130115483524565606[Unidad de medida]&gt;=0,TablaSTdA1.152546166676869707130115483524565606[Unidad de medida]=""))=FALSE,"No rellene el indicador sin seleccionar que quiere incluir el subtipo de acción","")</totalsRowFormula>
    </tableColumn>
    <tableColumn id="7" xr3:uid="{0D452C33-684E-4102-8A20-41B71D7C5494}" name="Incluido" dataDxfId="2771" totalsRowDxfId="2770" dataCellStyle="20% - Énfasis3"/>
  </tableColumns>
  <tableStyleInfo name="TableStyleLight9" showFirstColumn="0" showLastColumn="0" showRowStripes="1" showColumnStripes="0"/>
</table>
</file>

<file path=xl/tables/table2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6" xr:uid="{A8B08C5A-8661-4919-A720-1C57338D7516}" name="TablaSTdA1.15254616263647231116484525566607" displayName="TablaSTdA1.15254616263647231116484525566607" ref="D247:I249" headerRowDxfId="2769" dataDxfId="2767" headerRowBorderDxfId="2768" tableBorderDxfId="2766" totalsRowBorderDxfId="2765" dataCellStyle="20% - Énfasis3">
  <autoFilter ref="D247:I249" xr:uid="{CFD436BC-1417-4552-8A56-990E2A292185}"/>
  <tableColumns count="6">
    <tableColumn id="1" xr3:uid="{4A0E3A91-FCF9-498F-9678-4D3DC9890125}" name="Tipo de Indicador" totalsRowLabel="Resultado" dataDxfId="2764" totalsRowDxfId="2763"/>
    <tableColumn id="2" xr3:uid="{321EE078-EB5C-4B3D-BE7E-B19209F6B5E9}" name="Código indicador" totalsRowLabel="RC014" dataDxfId="2762" totalsRowDxfId="2761"/>
    <tableColumn id="3" xr3:uid="{50F39AC3-1B68-46A4-97B3-B78745DF8444}" name="Indicador" dataDxfId="2760" totalsRowDxfId="2759" dataCellStyle="20% - Énfasis3">
      <calculatedColumnFormula>IFERROR(VLOOKUP(E248,TablaIndicadores[[Código]:[Unidad de medida]],2,0),"")</calculatedColumnFormula>
    </tableColumn>
    <tableColumn id="4" xr3:uid="{AB858F70-B74C-46AB-A410-4AB08A0D9BE8}" name="Unidad de medida" dataDxfId="2758" totalsRowDxfId="2757" dataCellStyle="20% - Énfasis3">
      <calculatedColumnFormula>IFERROR(VLOOKUP(E248,TablaIndicadores[[Código]:[Unidad de medida]],3,0),"")</calculatedColumnFormula>
    </tableColumn>
    <tableColumn id="5" xr3:uid="{5355BBFB-462F-498F-AE7B-FC758BC268F4}" name="Cantidad" totalsRowFunction="custom" dataDxfId="2756" totalsRowDxfId="2755">
      <totalsRowFormula array="1">IF(AND(IF(C240="Incluir",TablaSTdA1.15254616263647231116484525566607[Unidad de medida]&gt;=0,TablaSTdA1.15254616263647231116484525566607[Unidad de medida]=""))=FALSE,"No rellene el indicador sin seleccionar que quiere incluir el subtipo de acción","")</totalsRowFormula>
    </tableColumn>
    <tableColumn id="7" xr3:uid="{EC4AAD30-4C47-43D7-91BD-B9F0DE1F3DD9}" name="Incluido" dataDxfId="2754" totalsRowDxfId="2753" dataCellStyle="20% - Énfasis3"/>
  </tableColumns>
  <tableStyleInfo name="TableStyleLight9" showFirstColumn="0" showLastColumn="0" showRowStripes="1" showColumnStripes="0"/>
</table>
</file>

<file path=xl/tables/table2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7" xr:uid="{3771B1F7-5680-4B59-AAAC-A78F5F72A20C}" name="TablaSTdA1.1525461626364727332117485526567608" displayName="TablaSTdA1.1525461626364727332117485526567608" ref="D256:I258" headerRowDxfId="2752" dataDxfId="2750" headerRowBorderDxfId="2751" tableBorderDxfId="2749" totalsRowBorderDxfId="2748" dataCellStyle="20% - Énfasis3">
  <autoFilter ref="D256:I258" xr:uid="{82D64D55-554F-483F-9356-47430D58D139}"/>
  <tableColumns count="6">
    <tableColumn id="1" xr3:uid="{E3E8FE9A-6B89-4172-8F96-CF917374CCF6}" name="Tipo de Indicador" totalsRowLabel="Resultado" dataDxfId="2747" totalsRowDxfId="2746"/>
    <tableColumn id="2" xr3:uid="{EFF25000-4202-4093-AC51-542835205A0C}" name="Código indicador" totalsRowLabel="RC014" dataDxfId="2745" totalsRowDxfId="2744"/>
    <tableColumn id="3" xr3:uid="{A0F0BB23-F093-4193-B361-FB5A82784203}" name="Indicador" dataDxfId="2743" totalsRowDxfId="2742" dataCellStyle="20% - Énfasis3">
      <calculatedColumnFormula>IFERROR(VLOOKUP(E257,TablaIndicadores[[Código]:[Unidad de medida]],2,0),"")</calculatedColumnFormula>
    </tableColumn>
    <tableColumn id="4" xr3:uid="{1D628D76-AC19-4E0E-84A6-692F6B2370DD}" name="Unidad de medida" dataDxfId="2741" totalsRowDxfId="2740" dataCellStyle="20% - Énfasis3">
      <calculatedColumnFormula>IFERROR(VLOOKUP(E257,TablaIndicadores[[Código]:[Unidad de medida]],3,0),"")</calculatedColumnFormula>
    </tableColumn>
    <tableColumn id="5" xr3:uid="{FC80C63B-C5D4-4E0D-B2F2-981A7517B1B9}" name="Cantidad" totalsRowFunction="custom" dataDxfId="2739" totalsRowDxfId="2738">
      <totalsRowFormula array="1">IF(AND(IF(C249="Incluir",TablaSTdA1.1525461626364727332117485526567608[Unidad de medida]&gt;=0,TablaSTdA1.1525461626364727332117485526567608[Unidad de medida]=""))=FALSE,"No rellene el indicador sin seleccionar que quiere incluir el subtipo de acción","")</totalsRowFormula>
    </tableColumn>
    <tableColumn id="7" xr3:uid="{048A0071-4915-4FCC-9368-E7CC024B70F8}" name="Incluido" dataDxfId="2737" totalsRowDxfId="2736" dataCellStyle="20% - Énfasis3"/>
  </tableColumns>
  <tableStyleInfo name="TableStyleLight9" showFirstColumn="0" showLastColumn="0" showRowStripes="1" showColumnStripes="0"/>
</table>
</file>

<file path=xl/tables/table2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8" xr:uid="{34B04C6F-7172-4DF4-93D1-39066ED99563}" name="TablaSTdA1.152546162636472737533118486527568609" displayName="TablaSTdA1.152546162636472737533118486527568609" ref="D267:I269" headerRowDxfId="2735" dataDxfId="2733" headerRowBorderDxfId="2734" tableBorderDxfId="2732" totalsRowBorderDxfId="2731" dataCellStyle="20% - Énfasis3">
  <autoFilter ref="D267:I269" xr:uid="{03C060CF-033E-48A0-AC2C-92A6791A75F1}"/>
  <tableColumns count="6">
    <tableColumn id="1" xr3:uid="{2C69C8BF-FB6C-4E81-A73A-3220501E7E44}" name="Tipo de Indicador" totalsRowLabel="Resultado" dataDxfId="2730" totalsRowDxfId="2729"/>
    <tableColumn id="2" xr3:uid="{164545B5-FBE4-4D3E-8698-96DBB0282873}" name="Código indicador" totalsRowLabel="RC014" dataDxfId="2728" totalsRowDxfId="2727"/>
    <tableColumn id="3" xr3:uid="{FF28DD41-C6DE-48BF-8FC7-B7EA9B95D301}" name="Indicador" dataDxfId="2726" totalsRowDxfId="2725" dataCellStyle="20% - Énfasis3">
      <calculatedColumnFormula>IFERROR(VLOOKUP(E268,TablaIndicadores[[Código]:[Unidad de medida]],2,0),"")</calculatedColumnFormula>
    </tableColumn>
    <tableColumn id="4" xr3:uid="{C763F045-5649-4346-9BF5-81B031B632BA}" name="Unidad de medida" dataDxfId="2724" totalsRowDxfId="2723" dataCellStyle="20% - Énfasis3">
      <calculatedColumnFormula>IFERROR(VLOOKUP(E268,TablaIndicadores[[Código]:[Unidad de medida]],3,0),"")</calculatedColumnFormula>
    </tableColumn>
    <tableColumn id="5" xr3:uid="{298FDDBC-DB39-43AA-A940-352C4D35F842}" name="Cantidad" totalsRowFunction="custom" dataDxfId="2722" totalsRowDxfId="2721">
      <totalsRowFormula array="1">IF(AND(IF(C260="Incluir",TablaSTdA1.152546162636472737533118486527568609[Unidad de medida]&gt;=0,TablaSTdA1.152546162636472737533118486527568609[Unidad de medida]=""))=FALSE,"No rellene el indicador sin seleccionar que quiere incluir el subtipo de acción","")</totalsRowFormula>
    </tableColumn>
    <tableColumn id="7" xr3:uid="{059D5C5D-2732-4573-A88E-5514653C1A57}" name="Incluido" dataDxfId="2720" totalsRowDxfId="2719" dataCellStyle="20% - Énfasis3"/>
  </tableColumns>
  <tableStyleInfo name="TableStyleLight9" showFirstColumn="0" showLastColumn="0" showRowStripes="1" showColumnStripes="0"/>
</table>
</file>

<file path=xl/tables/table2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9" xr:uid="{257E3EE7-4858-4950-A52C-9A4246AF4050}" name="TablaSTdA1.15254616263647273757634119487528569610" displayName="TablaSTdA1.15254616263647273757634119487528569610" ref="D276:I278" headerRowDxfId="2718" dataDxfId="2716" headerRowBorderDxfId="2717" tableBorderDxfId="2715" totalsRowBorderDxfId="2714" dataCellStyle="20% - Énfasis3">
  <autoFilter ref="D276:I278" xr:uid="{0944747C-24CE-43D4-BBAB-1C494CA9A55F}"/>
  <tableColumns count="6">
    <tableColumn id="1" xr3:uid="{F16F8CD0-E6AD-454B-9CA2-C99C08108898}" name="Tipo de Indicador" totalsRowLabel="Resultado" dataDxfId="2713" totalsRowDxfId="2712"/>
    <tableColumn id="2" xr3:uid="{2B9C187B-F52F-4101-92C3-C2EC619DB0EB}" name="Código indicador" totalsRowLabel="RC014" dataDxfId="2711" totalsRowDxfId="2710"/>
    <tableColumn id="3" xr3:uid="{D0305A1D-791C-49A5-9AF0-4FE62E5A0A36}" name="Indicador" dataDxfId="2709" totalsRowDxfId="2708" dataCellStyle="20% - Énfasis3">
      <calculatedColumnFormula>IFERROR(VLOOKUP(E277,TablaIndicadores[[Código]:[Unidad de medida]],2,0),"")</calculatedColumnFormula>
    </tableColumn>
    <tableColumn id="4" xr3:uid="{A8BF2EDD-63D8-4E69-BEFF-56348677E01A}" name="Unidad de medida" dataDxfId="2707" totalsRowDxfId="2706" dataCellStyle="20% - Énfasis3">
      <calculatedColumnFormula>IFERROR(VLOOKUP(E277,TablaIndicadores[[Código]:[Unidad de medida]],3,0),"")</calculatedColumnFormula>
    </tableColumn>
    <tableColumn id="5" xr3:uid="{DCBDA531-9C17-4312-A1E4-959617895C38}" name="Cantidad" totalsRowFunction="custom" dataDxfId="2705" totalsRowDxfId="2704">
      <totalsRowFormula array="1">IF(AND(IF(C269="Incluir",TablaSTdA1.15254616263647273757634119487528569610[Unidad de medida]&gt;=0,TablaSTdA1.15254616263647273757634119487528569610[Unidad de medida]=""))=FALSE,"No rellene el indicador sin seleccionar que quiere incluir el subtipo de acción","")</totalsRowFormula>
    </tableColumn>
    <tableColumn id="7" xr3:uid="{23F5392A-EF57-4367-B73B-D207DE91DABE}" name="Incluido" dataDxfId="2703" totalsRowDxfId="2702" dataCellStyle="20% - Énfasis3"/>
  </tableColumns>
  <tableStyleInfo name="TableStyleLight9"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4FD751BA-DD42-48DB-83AE-C16EFD6DEE0D}" name="TablaSTdA1.1525461666768697029" displayName="TablaSTdA1.1525461666768697029" ref="D229:I231" headerRowDxfId="6895" dataDxfId="6893" headerRowBorderDxfId="6894" tableBorderDxfId="6892" totalsRowBorderDxfId="6891">
  <autoFilter ref="D229:I231" xr:uid="{7E3E9E0B-0896-45AA-97F6-41A453B78B45}"/>
  <tableColumns count="6">
    <tableColumn id="1" xr3:uid="{B978442E-4FAA-4002-841A-6E4B0960A1DA}" name="Tipo de Indicador" totalsRowLabel="Resultado" dataDxfId="6890" totalsRowDxfId="6889"/>
    <tableColumn id="2" xr3:uid="{F7F4B221-0553-440C-B4E8-6216A9976A91}" name="Código indicador" totalsRowLabel="RC014" dataDxfId="6888" totalsRowDxfId="6887"/>
    <tableColumn id="3" xr3:uid="{55B04468-6C65-4EEF-BE32-FA701FC6481B}" name="Indicador" dataDxfId="6886" totalsRowDxfId="6885" dataCellStyle="20% - Énfasis3">
      <calculatedColumnFormula>IFERROR(VLOOKUP(E230,TablaIndicadores[[Código]:[Unidad de medida]],2,0),"")</calculatedColumnFormula>
    </tableColumn>
    <tableColumn id="4" xr3:uid="{1ABAF487-AEC7-48C9-8310-60ED5D67A164}" name="Unidad de medida" dataDxfId="6884" totalsRowDxfId="6883">
      <calculatedColumnFormula>IFERROR(VLOOKUP(E230,TablaIndicadores[[Código]:[Unidad de medida]],3,0),"")</calculatedColumnFormula>
    </tableColumn>
    <tableColumn id="5" xr3:uid="{AF138679-1ED0-47BF-8054-E1F9F46D26BB}" name="Cantidad" totalsRowFunction="custom" dataDxfId="6882" totalsRowDxfId="6881">
      <totalsRowFormula array="1">IF(AND(IF(C220="Incluir",TablaSTdA1.1525461666768697029[Unidad de medida]&gt;=0,TablaSTdA1.1525461666768697029[Unidad de medida]=""))=FALSE,"No rellene el indicador sin seleccionar que quiere incluir el subtipo de acción","")</totalsRowFormula>
    </tableColumn>
    <tableColumn id="7" xr3:uid="{2DD728AB-D0ED-46CE-A32E-DCFC6560EEA4}" name="Incluido" dataDxfId="6880" totalsRowDxfId="6879" dataCellStyle="20% - Énfasis3"/>
  </tableColumns>
  <tableStyleInfo name="TableStyleLight9" showFirstColumn="0" showLastColumn="0" showRowStripes="1" showColumnStripes="0"/>
</table>
</file>

<file path=xl/tables/table2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0" xr:uid="{4EF29445-3520-40A2-8235-43E382664BED}" name="TablaSTdA1.1525461626364727375767735120488529570611" displayName="TablaSTdA1.1525461626364727375767735120488529570611" ref="D285:I287" headerRowDxfId="2701" dataDxfId="2699" headerRowBorderDxfId="2700" tableBorderDxfId="2698" totalsRowBorderDxfId="2697" dataCellStyle="20% - Énfasis3">
  <autoFilter ref="D285:I287" xr:uid="{3F3744ED-93D8-46A8-8B02-566B237D13C1}"/>
  <tableColumns count="6">
    <tableColumn id="1" xr3:uid="{D46CA74E-B5D9-448B-ACAC-11399ED33FF5}" name="Tipo de Indicador" totalsRowLabel="Resultado" dataDxfId="2696" totalsRowDxfId="2695"/>
    <tableColumn id="2" xr3:uid="{385C100D-63EE-450D-9486-BBF016B43C34}" name="Código indicador" totalsRowLabel="RC014" dataDxfId="2694" totalsRowDxfId="2693"/>
    <tableColumn id="3" xr3:uid="{5222D6A9-D0CF-4473-B51B-9D3503DCABD0}" name="Indicador" dataDxfId="2692" totalsRowDxfId="2691" dataCellStyle="20% - Énfasis3">
      <calculatedColumnFormula>IFERROR(VLOOKUP(E286,TablaIndicadores[[Código]:[Unidad de medida]],2,0),"")</calculatedColumnFormula>
    </tableColumn>
    <tableColumn id="4" xr3:uid="{912B26EB-6F00-4528-933C-72C74C210F0C}" name="Unidad de medida" dataDxfId="2690" totalsRowDxfId="2689" dataCellStyle="20% - Énfasis3">
      <calculatedColumnFormula>IFERROR(VLOOKUP(E286,TablaIndicadores[[Código]:[Unidad de medida]],3,0),"")</calculatedColumnFormula>
    </tableColumn>
    <tableColumn id="5" xr3:uid="{E2520CCB-E856-43F7-91BE-D99CBFA6AB1B}" name="Cantidad" totalsRowFunction="custom" dataDxfId="2688" totalsRowDxfId="2687">
      <totalsRowFormula array="1">IF(AND(IF(C278="Incluir",TablaSTdA1.1525461626364727375767735120488529570611[Unidad de medida]&gt;=0,TablaSTdA1.1525461626364727375767735120488529570611[Unidad de medida]=""))=FALSE,"No rellene el indicador sin seleccionar que quiere incluir el subtipo de acción","")</totalsRowFormula>
    </tableColumn>
    <tableColumn id="7" xr3:uid="{CD99FB38-1E54-4E1A-AEE0-E8923613229B}" name="Incluido" dataDxfId="2686" totalsRowDxfId="2685" dataCellStyle="20% - Énfasis3"/>
  </tableColumns>
  <tableStyleInfo name="TableStyleLight9" showFirstColumn="0" showLastColumn="0" showRowStripes="1" showColumnStripes="0"/>
</table>
</file>

<file path=xl/tables/table2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1" xr:uid="{E30F6D72-9438-43FB-984D-4A919C22E5CC}" name="TablaSTdA1.152546162636472737576777836121489530571612" displayName="TablaSTdA1.152546162636472737576777836121489530571612" ref="D294:I296" headerRowDxfId="2684" dataDxfId="2682" headerRowBorderDxfId="2683" tableBorderDxfId="2681" totalsRowBorderDxfId="2680" dataCellStyle="20% - Énfasis3">
  <autoFilter ref="D294:I296" xr:uid="{C887D571-7038-4A1E-A5F5-828CD05195FE}"/>
  <tableColumns count="6">
    <tableColumn id="1" xr3:uid="{846DDB21-F15D-4B17-8F82-F481AE041698}" name="Tipo de Indicador" totalsRowLabel="Resultado" dataDxfId="2679" totalsRowDxfId="2678"/>
    <tableColumn id="2" xr3:uid="{B2AAA703-41F7-4C68-8FEE-32465E5B26D3}" name="Código indicador" totalsRowLabel="RC014" dataDxfId="2677" totalsRowDxfId="2676"/>
    <tableColumn id="3" xr3:uid="{E182E501-0855-40B6-9852-77C8C2F63E95}" name="Indicador" dataDxfId="2675" totalsRowDxfId="2674" dataCellStyle="20% - Énfasis3">
      <calculatedColumnFormula>IFERROR(VLOOKUP(E295,TablaIndicadores[[Código]:[Unidad de medida]],2,0),"")</calculatedColumnFormula>
    </tableColumn>
    <tableColumn id="4" xr3:uid="{4BEF6161-8CD2-4A5B-A6DD-1B6F240F8E8E}" name="Unidad de medida" dataDxfId="2673" totalsRowDxfId="2672" dataCellStyle="20% - Énfasis3">
      <calculatedColumnFormula>IFERROR(VLOOKUP(E295,TablaIndicadores[[Código]:[Unidad de medida]],3,0),"")</calculatedColumnFormula>
    </tableColumn>
    <tableColumn id="5" xr3:uid="{B5B69CFA-FFBF-47B2-9A29-26F327D14C46}" name="Cantidad" totalsRowFunction="custom" dataDxfId="2671" totalsRowDxfId="2670">
      <totalsRowFormula array="1">IF(AND(IF(C287="Incluir",TablaSTdA1.152546162636472737576777836121489530571612[Unidad de medida]&gt;=0,TablaSTdA1.152546162636472737576777836121489530571612[Unidad de medida]=""))=FALSE,"No rellene el indicador sin seleccionar que quiere incluir el subtipo de acción","")</totalsRowFormula>
    </tableColumn>
    <tableColumn id="7" xr3:uid="{CBE20875-1343-411F-8527-0F0033F90159}" name="Incluido" dataDxfId="2669" totalsRowDxfId="2668" dataCellStyle="20% - Énfasis3"/>
  </tableColumns>
  <tableStyleInfo name="TableStyleLight9" showFirstColumn="0" showLastColumn="0" showRowStripes="1" showColumnStripes="0"/>
</table>
</file>

<file path=xl/tables/table2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2" xr:uid="{320A451A-3D1A-4EF1-B688-08D4F1C79812}" name="TablaSTdA1.15254616263647273757677787937122490531572613" displayName="TablaSTdA1.15254616263647273757677787937122490531572613" ref="D303:I305" headerRowDxfId="2667" dataDxfId="2665" headerRowBorderDxfId="2666" tableBorderDxfId="2664" totalsRowBorderDxfId="2663" dataCellStyle="20% - Énfasis3">
  <autoFilter ref="D303:I305" xr:uid="{5E6D0167-0592-4639-A9A4-7F4C661344FB}"/>
  <tableColumns count="6">
    <tableColumn id="1" xr3:uid="{571951C3-EECA-4697-B859-499B2BCF8495}" name="Tipo de Indicador" totalsRowLabel="Resultado" dataDxfId="2662" totalsRowDxfId="2661"/>
    <tableColumn id="2" xr3:uid="{BD49C9A2-B179-4C83-AEAA-AC73B7B91774}" name="Código indicador" totalsRowLabel="RC014" dataDxfId="2660" totalsRowDxfId="2659"/>
    <tableColumn id="3" xr3:uid="{60F60C6E-554A-4855-92C5-EFAD5F61BC4F}" name="Indicador" dataDxfId="2658" totalsRowDxfId="2657" dataCellStyle="20% - Énfasis3">
      <calculatedColumnFormula>IFERROR(VLOOKUP(E304,TablaIndicadores[[Código]:[Unidad de medida]],2,0),"")</calculatedColumnFormula>
    </tableColumn>
    <tableColumn id="4" xr3:uid="{073EDEAF-9277-4EB4-9EDC-9F5E9015EA01}" name="Unidad de medida" dataDxfId="2656" totalsRowDxfId="2655" dataCellStyle="20% - Énfasis3">
      <calculatedColumnFormula>IFERROR(VLOOKUP(E304,TablaIndicadores[[Código]:[Unidad de medida]],3,0),"")</calculatedColumnFormula>
    </tableColumn>
    <tableColumn id="5" xr3:uid="{4587E8D4-C56E-4F94-BD9D-0E3039997C7F}" name="Cantidad" totalsRowFunction="custom" dataDxfId="2654" totalsRowDxfId="2653">
      <totalsRowFormula array="1">IF(AND(IF(C296="Incluir",TablaSTdA1.15254616263647273757677787937122490531572613[Unidad de medida]&gt;=0,TablaSTdA1.15254616263647273757677787937122490531572613[Unidad de medida]=""))=FALSE,"No rellene el indicador sin seleccionar que quiere incluir el subtipo de acción","")</totalsRowFormula>
    </tableColumn>
    <tableColumn id="7" xr3:uid="{E5489E00-2D96-4205-9E95-E5912E0F5A7A}" name="Incluido" dataDxfId="2652" totalsRowDxfId="2651" dataCellStyle="20% - Énfasis3"/>
  </tableColumns>
  <tableStyleInfo name="TableStyleLight9" showFirstColumn="0" showLastColumn="0" showRowStripes="1" showColumnStripes="0"/>
</table>
</file>

<file path=xl/tables/table2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3" xr:uid="{29308BE0-82D3-472A-A50D-D921A31786A4}" name="TablaSTdA1.15254616263647273758038123491532573614" displayName="TablaSTdA1.15254616263647273758038123491532573614" ref="D314:I316" headerRowDxfId="2650" dataDxfId="2648" headerRowBorderDxfId="2649" tableBorderDxfId="2647" totalsRowBorderDxfId="2646" dataCellStyle="20% - Énfasis3">
  <autoFilter ref="D314:I316" xr:uid="{0ADB81C9-3D3F-4978-BB71-4CC96B39EB10}"/>
  <tableColumns count="6">
    <tableColumn id="1" xr3:uid="{28C9077B-F515-4F8D-AABA-AD1938D0EB19}" name="Tipo de Indicador" totalsRowLabel="Resultado" dataDxfId="2645" totalsRowDxfId="2644"/>
    <tableColumn id="2" xr3:uid="{F12A404C-4BF7-4824-90AF-92DD56B0EC0A}" name="Código indicador" totalsRowLabel="RC014" dataDxfId="2643" totalsRowDxfId="2642"/>
    <tableColumn id="3" xr3:uid="{B3505C73-FAF2-42F7-9C7F-908ACB04735A}" name="Indicador" dataDxfId="2641" totalsRowDxfId="2640" dataCellStyle="20% - Énfasis3">
      <calculatedColumnFormula>IFERROR(VLOOKUP(E315,TablaIndicadores[[Código]:[Unidad de medida]],2,0),"")</calculatedColumnFormula>
    </tableColumn>
    <tableColumn id="4" xr3:uid="{A38F58CB-C260-4393-9995-F37D5B2D434F}" name="Unidad de medida" dataDxfId="2639" totalsRowDxfId="2638" dataCellStyle="20% - Énfasis3">
      <calculatedColumnFormula>IFERROR(VLOOKUP(E315,TablaIndicadores[[Código]:[Unidad de medida]],3,0),"")</calculatedColumnFormula>
    </tableColumn>
    <tableColumn id="5" xr3:uid="{D8555E75-A97A-4C9A-9611-DEADCF57C868}" name="Cantidad" totalsRowFunction="custom" dataDxfId="2637" totalsRowDxfId="2636">
      <totalsRowFormula array="1">IF(AND(IF(C307="Incluir",TablaSTdA1.15254616263647273758038123491532573614[Unidad de medida]&gt;=0,TablaSTdA1.15254616263647273758038123491532573614[Unidad de medida]=""))=FALSE,"No rellene el indicador sin seleccionar que quiere incluir el subtipo de acción","")</totalsRowFormula>
    </tableColumn>
    <tableColumn id="7" xr3:uid="{D250133B-1360-43C7-9493-0C57E3B51B58}" name="Incluido" dataDxfId="2635" totalsRowDxfId="2634" dataCellStyle="20% - Énfasis3"/>
  </tableColumns>
  <tableStyleInfo name="TableStyleLight9" showFirstColumn="0" showLastColumn="0" showRowStripes="1" showColumnStripes="0"/>
</table>
</file>

<file path=xl/tables/table2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4" xr:uid="{57FC6F9B-FC91-45DF-B92C-4448079E9D06}" name="TablaSTdA1.1525461626364727375808139124492533574615" displayName="TablaSTdA1.1525461626364727375808139124492533574615" ref="D323:I325" headerRowDxfId="2633" dataDxfId="2631" headerRowBorderDxfId="2632" tableBorderDxfId="2630" totalsRowBorderDxfId="2629" dataCellStyle="20% - Énfasis3">
  <autoFilter ref="D323:I325" xr:uid="{1EC163A3-46E7-49EF-8D3A-E86403A81E27}"/>
  <tableColumns count="6">
    <tableColumn id="1" xr3:uid="{C3DE3AE1-BD92-4235-A256-6F44AF6E2F2F}" name="Tipo de Indicador" totalsRowLabel="Resultado" dataDxfId="2628" totalsRowDxfId="2627"/>
    <tableColumn id="2" xr3:uid="{19D121C2-6D0F-4E31-ABFC-0AF5A661248A}" name="Código indicador" totalsRowLabel="RC014" dataDxfId="2626" totalsRowDxfId="2625"/>
    <tableColumn id="3" xr3:uid="{F2CCAA8A-737B-4CB4-9FAF-264F23435E1A}" name="Indicador" dataDxfId="2624" totalsRowDxfId="2623" dataCellStyle="20% - Énfasis3">
      <calculatedColumnFormula>IFERROR(VLOOKUP(E324,TablaIndicadores[[Código]:[Unidad de medida]],2,0),"")</calculatedColumnFormula>
    </tableColumn>
    <tableColumn id="4" xr3:uid="{B86DBF13-262B-46B6-A62D-A86326B75FA8}" name="Unidad de medida" dataDxfId="2622" totalsRowDxfId="2621" dataCellStyle="20% - Énfasis3">
      <calculatedColumnFormula>IFERROR(VLOOKUP(E324,TablaIndicadores[[Código]:[Unidad de medida]],3,0),"")</calculatedColumnFormula>
    </tableColumn>
    <tableColumn id="5" xr3:uid="{477B44C8-DF25-455E-9DE0-F6CC8E0C51B0}" name="Cantidad" totalsRowFunction="custom" dataDxfId="2620" totalsRowDxfId="2619">
      <totalsRowFormula array="1">IF(AND(IF(C316="Incluir",TablaSTdA1.1525461626364727375808139124492533574615[Unidad de medida]&gt;=0,TablaSTdA1.1525461626364727375808139124492533574615[Unidad de medida]=""))=FALSE,"No rellene el indicador sin seleccionar que quiere incluir el subtipo de acción","")</totalsRowFormula>
    </tableColumn>
    <tableColumn id="7" xr3:uid="{D598D411-C896-4BAE-9239-53611A88BFFA}" name="Incluido" dataDxfId="2618" totalsRowDxfId="2617" dataCellStyle="20% - Énfasis3"/>
  </tableColumns>
  <tableStyleInfo name="TableStyleLight9" showFirstColumn="0" showLastColumn="0" showRowStripes="1" showColumnStripes="0"/>
</table>
</file>

<file path=xl/tables/table2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5" xr:uid="{7CA6D1D4-99AC-47FC-9FB4-D0E453AC0455}" name="TablaSTdA1.152546162636472737580818240125493534575616" displayName="TablaSTdA1.152546162636472737580818240125493534575616" ref="D332:I334" headerRowDxfId="2616" dataDxfId="2614" headerRowBorderDxfId="2615" tableBorderDxfId="2613" totalsRowBorderDxfId="2612" dataCellStyle="20% - Énfasis3">
  <autoFilter ref="D332:I334" xr:uid="{9450DB46-D38B-49E3-9F13-C69DFD5D8BE7}"/>
  <tableColumns count="6">
    <tableColumn id="1" xr3:uid="{0CC18F76-6F82-4DE5-99B6-779B396DE770}" name="Tipo de Indicador" totalsRowLabel="Resultado" dataDxfId="2611" totalsRowDxfId="2610"/>
    <tableColumn id="2" xr3:uid="{AD76A2D7-F297-44A9-B427-3B291F24C3F3}" name="Código indicador" totalsRowLabel="RC014" dataDxfId="2609" totalsRowDxfId="2608"/>
    <tableColumn id="3" xr3:uid="{D873E360-B9A3-438C-83FA-131E63F24A92}" name="Indicador" dataDxfId="2607" totalsRowDxfId="2606" dataCellStyle="20% - Énfasis3">
      <calculatedColumnFormula>IFERROR(VLOOKUP(E333,TablaIndicadores[[Código]:[Unidad de medida]],2,0),"")</calculatedColumnFormula>
    </tableColumn>
    <tableColumn id="4" xr3:uid="{581FC6EC-1412-4670-9648-10B025ECC25A}" name="Unidad de medida" dataDxfId="2605" totalsRowDxfId="2604" dataCellStyle="20% - Énfasis3">
      <calculatedColumnFormula>IFERROR(VLOOKUP(E333,TablaIndicadores[[Código]:[Unidad de medida]],3,0),"")</calculatedColumnFormula>
    </tableColumn>
    <tableColumn id="5" xr3:uid="{39000BBD-B38D-4CF6-B319-4DFDC395A4B8}" name="Cantidad" totalsRowFunction="custom" dataDxfId="2603" totalsRowDxfId="2602">
      <totalsRowFormula array="1">IF(AND(IF(C325="Incluir",TablaSTdA1.152546162636472737580818240125493534575616[Unidad de medida]&gt;=0,TablaSTdA1.152546162636472737580818240125493534575616[Unidad de medida]=""))=FALSE,"No rellene el indicador sin seleccionar que quiere incluir el subtipo de acción","")</totalsRowFormula>
    </tableColumn>
    <tableColumn id="7" xr3:uid="{4F728015-9895-49BA-9E1C-463263566080}" name="Incluido" dataDxfId="2601" totalsRowDxfId="2600" dataCellStyle="20% - Énfasis3"/>
  </tableColumns>
  <tableStyleInfo name="TableStyleLight9" showFirstColumn="0" showLastColumn="0" showRowStripes="1" showColumnStripes="0"/>
</table>
</file>

<file path=xl/tables/table2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6" xr:uid="{E4CFF8BC-6056-4432-8783-B310498695B7}" name="TablaSTdA1.1525461626364727375808341126494535576617" displayName="TablaSTdA1.1525461626364727375808341126494535576617" ref="D345:I347" headerRowDxfId="2599" dataDxfId="2597" headerRowBorderDxfId="2598" tableBorderDxfId="2596" totalsRowBorderDxfId="2595" dataCellStyle="20% - Énfasis3">
  <autoFilter ref="D345:I347" xr:uid="{01E36018-DDB6-4086-95F7-B93D9EAFA70D}"/>
  <tableColumns count="6">
    <tableColumn id="1" xr3:uid="{913C82D6-E420-4E18-92C8-7734D63A4AA0}" name="Tipo de Indicador" totalsRowLabel="Resultado" dataDxfId="2594" totalsRowDxfId="2593"/>
    <tableColumn id="2" xr3:uid="{C0830869-D465-4210-A2D2-EA01E89FAC0A}" name="Código indicador" totalsRowLabel="RC014" dataDxfId="2592" totalsRowDxfId="2591"/>
    <tableColumn id="3" xr3:uid="{472D1609-D5D8-48F1-BBAB-1F10FB58E140}" name="Indicador" dataDxfId="2590" totalsRowDxfId="2589" dataCellStyle="20% - Énfasis3">
      <calculatedColumnFormula>IFERROR(VLOOKUP(E346,TablaIndicadores[[Código]:[Unidad de medida]],2,0),"")</calculatedColumnFormula>
    </tableColumn>
    <tableColumn id="4" xr3:uid="{FF73FBDA-9AF4-403A-897D-A2169DD8BBB2}" name="Unidad de medida" dataDxfId="2588" totalsRowDxfId="2587" dataCellStyle="20% - Énfasis3">
      <calculatedColumnFormula>IFERROR(VLOOKUP(E346,TablaIndicadores[[Código]:[Unidad de medida]],3,0),"")</calculatedColumnFormula>
    </tableColumn>
    <tableColumn id="5" xr3:uid="{C8EF8683-8FFE-4393-8B82-4E4E6A70C6F1}" name="Cantidad" totalsRowFunction="custom" dataDxfId="2586" totalsRowDxfId="2585">
      <totalsRowFormula array="1">IF(AND(IF(C338="Incluir",TablaSTdA1.1525461626364727375808341126494535576617[Unidad de medida]&gt;=0,TablaSTdA1.1525461626364727375808341126494535576617[Unidad de medida]=""))=FALSE,"No rellene el indicador sin seleccionar que quiere incluir el subtipo de acción","")</totalsRowFormula>
    </tableColumn>
    <tableColumn id="7" xr3:uid="{3DEC5806-7A2E-49DF-8B4F-8F3AB7352D4D}" name="Incluido" dataDxfId="2584" totalsRowDxfId="2583" dataCellStyle="20% - Énfasis3"/>
  </tableColumns>
  <tableStyleInfo name="TableStyleLight9" showFirstColumn="0" showLastColumn="0" showRowStripes="1" showColumnStripes="0"/>
</table>
</file>

<file path=xl/tables/table2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7" xr:uid="{8DC97665-CB14-488E-8332-307341EF15D7}" name="TablaSTdA1.152546162636472737580818442127495536577618" displayName="TablaSTdA1.152546162636472737580818442127495536577618" ref="D354:I356" headerRowDxfId="2582" dataDxfId="2580" headerRowBorderDxfId="2581" tableBorderDxfId="2579" totalsRowBorderDxfId="2578" dataCellStyle="20% - Énfasis3">
  <autoFilter ref="D354:I356" xr:uid="{E000F314-4192-44DA-9326-0DF92C200DAE}"/>
  <tableColumns count="6">
    <tableColumn id="1" xr3:uid="{14EE5152-29DC-4FDF-826C-38DACAD6A547}" name="Tipo de Indicador" totalsRowLabel="Resultado" dataDxfId="2577" totalsRowDxfId="2576"/>
    <tableColumn id="2" xr3:uid="{0E37AEA2-7C85-4084-8BDD-AF822D758E1E}" name="Código indicador" totalsRowLabel="RC014" dataDxfId="2575" totalsRowDxfId="2574"/>
    <tableColumn id="3" xr3:uid="{2EB9229A-8414-49DA-B9A3-AD12B402D7D0}" name="Indicador" dataDxfId="2573" totalsRowDxfId="2572" dataCellStyle="20% - Énfasis3">
      <calculatedColumnFormula>IFERROR(VLOOKUP(E355,TablaIndicadores[[Código]:[Unidad de medida]],2,0),"")</calculatedColumnFormula>
    </tableColumn>
    <tableColumn id="4" xr3:uid="{20840E97-98A7-4D5C-8FF6-D87099679918}" name="Unidad de medida" dataDxfId="2571" totalsRowDxfId="2570" dataCellStyle="20% - Énfasis3">
      <calculatedColumnFormula>IFERROR(VLOOKUP(E355,TablaIndicadores[[Código]:[Unidad de medida]],3,0),"")</calculatedColumnFormula>
    </tableColumn>
    <tableColumn id="5" xr3:uid="{8AB941BF-67CA-48AD-B711-7BCB313B3E74}" name="Cantidad" totalsRowFunction="custom" dataDxfId="2569" totalsRowDxfId="2568">
      <totalsRowFormula array="1">IF(AND(IF(C347="Incluir",TablaSTdA1.152546162636472737580818442127495536577618[Unidad de medida]&gt;=0,TablaSTdA1.152546162636472737580818442127495536577618[Unidad de medida]=""))=FALSE,"No rellene el indicador sin seleccionar que quiere incluir el subtipo de acción","")</totalsRowFormula>
    </tableColumn>
    <tableColumn id="7" xr3:uid="{A8480FA9-8698-427A-A618-2FE38531F6AE}" name="Incluido" dataDxfId="2567" totalsRowDxfId="2566" dataCellStyle="20% - Énfasis3"/>
  </tableColumns>
  <tableStyleInfo name="TableStyleLight9" showFirstColumn="0" showLastColumn="0" showRowStripes="1" showColumnStripes="0"/>
</table>
</file>

<file path=xl/tables/table2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8" xr:uid="{EBD93B89-9BAB-4E93-974C-F18A4EE87F4B}" name="TablaSTdA1.15254616263647273758081828543128496537578619" displayName="TablaSTdA1.15254616263647273758081828543128496537578619" ref="D363:I365" headerRowDxfId="2565" dataDxfId="2563" headerRowBorderDxfId="2564" tableBorderDxfId="2562" totalsRowBorderDxfId="2561" dataCellStyle="20% - Énfasis3">
  <autoFilter ref="D363:I365" xr:uid="{BA12B7DE-B207-478D-83AC-1DD99CD2915D}"/>
  <tableColumns count="6">
    <tableColumn id="1" xr3:uid="{932DEF48-4AC0-4902-A608-5617F454D0BE}" name="Tipo de Indicador" totalsRowLabel="Resultado" dataDxfId="2560" totalsRowDxfId="2559"/>
    <tableColumn id="2" xr3:uid="{B78C5314-6A32-4DB5-80E4-7194C3614545}" name="Código indicador" totalsRowLabel="RC014" dataDxfId="2558" totalsRowDxfId="2557"/>
    <tableColumn id="3" xr3:uid="{8D8E0732-6413-415D-A1B9-2C5FA4FEDFB8}" name="Indicador" dataDxfId="2556" totalsRowDxfId="2555" dataCellStyle="20% - Énfasis3">
      <calculatedColumnFormula>IFERROR(VLOOKUP(E364,TablaIndicadores[[Código]:[Unidad de medida]],2,0),"")</calculatedColumnFormula>
    </tableColumn>
    <tableColumn id="4" xr3:uid="{44590BCD-6CA8-42D5-877A-592C7B741B9D}" name="Unidad de medida" dataDxfId="2554" totalsRowDxfId="2553" dataCellStyle="20% - Énfasis3">
      <calculatedColumnFormula>IFERROR(VLOOKUP(E364,TablaIndicadores[[Código]:[Unidad de medida]],3,0),"")</calculatedColumnFormula>
    </tableColumn>
    <tableColumn id="5" xr3:uid="{F0938F12-A501-4966-BC43-EC7ED2DB18FC}" name="Cantidad" totalsRowFunction="custom" dataDxfId="2552" totalsRowDxfId="2551">
      <totalsRowFormula array="1">IF(AND(IF(C356="Incluir",TablaSTdA1.15254616263647273758081828543128496537578619[Unidad de medida]&gt;=0,TablaSTdA1.15254616263647273758081828543128496537578619[Unidad de medida]=""))=FALSE,"No rellene el indicador sin seleccionar que quiere incluir el subtipo de acción","")</totalsRowFormula>
    </tableColumn>
    <tableColumn id="7" xr3:uid="{5FD6E1B3-9299-4E02-B3DF-333CE65AD648}" name="Incluido" dataDxfId="2550" totalsRowDxfId="2549" dataCellStyle="20% - Énfasis3"/>
  </tableColumns>
  <tableStyleInfo name="TableStyleLight9" showFirstColumn="0" showLastColumn="0" showRowStripes="1" showColumnStripes="0"/>
</table>
</file>

<file path=xl/tables/table2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9" xr:uid="{831CE64F-40EB-472D-895C-1F51EB85A6AB}" name="TablaSTdA1.152546162636472737580838644129497538579620" displayName="TablaSTdA1.152546162636472737580838644129497538579620" ref="D376:I378" headerRowDxfId="2548" dataDxfId="2546" headerRowBorderDxfId="2547" tableBorderDxfId="2545" totalsRowBorderDxfId="2544" dataCellStyle="20% - Énfasis3">
  <autoFilter ref="D376:I378" xr:uid="{55599391-BDCE-475E-9EEC-5A2EB4D1B171}"/>
  <tableColumns count="6">
    <tableColumn id="1" xr3:uid="{189CEC18-8042-4D39-95B3-C50ADC9BB967}" name="Tipo de Indicador" totalsRowLabel="Resultado" dataDxfId="2543" totalsRowDxfId="2542"/>
    <tableColumn id="2" xr3:uid="{7FB90350-F34B-466F-9DD5-51992264EC7F}" name="Código indicador" totalsRowLabel="RC014" dataDxfId="2541" totalsRowDxfId="2540"/>
    <tableColumn id="3" xr3:uid="{68A430DE-7767-4EF0-827E-E68380DC66DF}" name="Indicador" dataDxfId="2539" totalsRowDxfId="2538" dataCellStyle="20% - Énfasis3">
      <calculatedColumnFormula>IFERROR(VLOOKUP(E377,TablaIndicadores[[Código]:[Unidad de medida]],2,0),"")</calculatedColumnFormula>
    </tableColumn>
    <tableColumn id="4" xr3:uid="{A0D7B538-AE6A-4F4B-BBE6-183E0389EFB8}" name="Unidad de medida" dataDxfId="2537" totalsRowDxfId="2536" dataCellStyle="20% - Énfasis3">
      <calculatedColumnFormula>IFERROR(VLOOKUP(E377,TablaIndicadores[[Código]:[Unidad de medida]],3,0),"")</calculatedColumnFormula>
    </tableColumn>
    <tableColumn id="5" xr3:uid="{B95DBDCE-2DAF-4B70-9A19-8AA8F1C60051}" name="Cantidad" totalsRowFunction="custom" dataDxfId="2535" totalsRowDxfId="2534">
      <totalsRowFormula array="1">IF(AND(IF(C369="Incluir",TablaSTdA1.152546162636472737580838644129497538579620[Unidad de medida]&gt;=0,TablaSTdA1.152546162636472737580838644129497538579620[Unidad de medida]=""))=FALSE,"No rellene el indicador sin seleccionar que quiere incluir el subtipo de acción","")</totalsRowFormula>
    </tableColumn>
    <tableColumn id="7" xr3:uid="{8C2512A8-647C-4462-95AD-871F926702A5}" name="Incluido" dataDxfId="2533" totalsRowDxfId="2532" dataCellStyle="20% - Énfasis3"/>
  </tableColumns>
  <tableStyleInfo name="TableStyleLight9"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3306711B-9BD8-469B-A5F7-6351A89605F5}" name="TablaSTdA1.152546166676869707130" displayName="TablaSTdA1.152546166676869707130" ref="D238:I240" headerRowDxfId="6878" dataDxfId="6876" headerRowBorderDxfId="6877" tableBorderDxfId="6875" totalsRowBorderDxfId="6874">
  <autoFilter ref="D238:I240" xr:uid="{0F05FA43-6A18-460F-BEF5-EE127BE3BBEF}"/>
  <tableColumns count="6">
    <tableColumn id="1" xr3:uid="{6FF01901-10CA-486F-9650-72ADF4481CC3}" name="Tipo de Indicador" totalsRowLabel="Resultado" dataDxfId="6873" totalsRowDxfId="6872"/>
    <tableColumn id="2" xr3:uid="{F3410974-2E60-49E4-81B3-7A6148775B16}" name="Código indicador" totalsRowLabel="RC014" dataDxfId="6871" totalsRowDxfId="6870"/>
    <tableColumn id="3" xr3:uid="{E86550B4-844D-4C94-A8CB-4D4BC7659A2D}" name="Indicador" dataDxfId="6869" totalsRowDxfId="6868" dataCellStyle="20% - Énfasis3">
      <calculatedColumnFormula>IFERROR(VLOOKUP(E239,TablaIndicadores[[Código]:[Unidad de medida]],2,0),"")</calculatedColumnFormula>
    </tableColumn>
    <tableColumn id="4" xr3:uid="{06ECF10E-0222-4FCB-9D09-FAA3BCF53190}" name="Unidad de medida" dataDxfId="6867" totalsRowDxfId="6866">
      <calculatedColumnFormula>IFERROR(VLOOKUP(E239,TablaIndicadores[[Código]:[Unidad de medida]],3,0),"")</calculatedColumnFormula>
    </tableColumn>
    <tableColumn id="5" xr3:uid="{9357FFFC-C5AC-4BA8-A315-0BEE83EACB61}" name="Cantidad" totalsRowFunction="custom" dataDxfId="6865" totalsRowDxfId="6864">
      <totalsRowFormula array="1">IF(AND(IF(C229="Incluir",TablaSTdA1.152546166676869707130[Unidad de medida]&gt;=0,TablaSTdA1.152546166676869707130[Unidad de medida]=""))=FALSE,"No rellene el indicador sin seleccionar que quiere incluir el subtipo de acción","")</totalsRowFormula>
    </tableColumn>
    <tableColumn id="7" xr3:uid="{D7BF323C-D948-4A96-B168-1151C7445FDB}" name="Incluido" dataDxfId="6863" totalsRowDxfId="6862" dataCellStyle="20% - Énfasis3"/>
  </tableColumns>
  <tableStyleInfo name="TableStyleLight9" showFirstColumn="0" showLastColumn="0" showRowStripes="1" showColumnStripes="0"/>
</table>
</file>

<file path=xl/tables/table2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0" xr:uid="{B0CE3A71-4311-45FF-A2D4-B3DB800DB4C1}" name="TablaSTdA1.15254616263647273758081848745130498539580621" displayName="TablaSTdA1.15254616263647273758081848745130498539580621" ref="D385:I387" headerRowDxfId="2531" dataDxfId="2529" headerRowBorderDxfId="2530" tableBorderDxfId="2528" totalsRowBorderDxfId="2527" dataCellStyle="20% - Énfasis3">
  <autoFilter ref="D385:I387" xr:uid="{9E27734E-9381-485D-AD0C-417FA7E38DD4}"/>
  <tableColumns count="6">
    <tableColumn id="1" xr3:uid="{0DF41A69-5142-4D2E-9304-B7DD3543524F}" name="Tipo de Indicador" totalsRowLabel="Resultado" dataDxfId="2526" totalsRowDxfId="2525"/>
    <tableColumn id="2" xr3:uid="{63C49C26-721E-4747-BE07-C5F7E8CB2D63}" name="Código indicador" totalsRowLabel="RC014" dataDxfId="2524" totalsRowDxfId="2523"/>
    <tableColumn id="3" xr3:uid="{936A6268-5253-441F-B63F-64E0063BC68D}" name="Indicador" dataDxfId="2522" totalsRowDxfId="2521" dataCellStyle="20% - Énfasis3">
      <calculatedColumnFormula>IFERROR(VLOOKUP(E386,TablaIndicadores[[Código]:[Unidad de medida]],2,0),"")</calculatedColumnFormula>
    </tableColumn>
    <tableColumn id="4" xr3:uid="{654A888C-BBBA-487B-93D4-3F0041212533}" name="Unidad de medida" dataDxfId="2520" totalsRowDxfId="2519" dataCellStyle="20% - Énfasis3">
      <calculatedColumnFormula>IFERROR(VLOOKUP(E386,TablaIndicadores[[Código]:[Unidad de medida]],3,0),"")</calculatedColumnFormula>
    </tableColumn>
    <tableColumn id="5" xr3:uid="{AF588CB9-9258-461D-B98E-2E97F8A703BE}" name="Cantidad" totalsRowFunction="custom" dataDxfId="2518" totalsRowDxfId="2517">
      <totalsRowFormula array="1">IF(AND(IF(C378="Incluir",TablaSTdA1.15254616263647273758081848745130498539580621[Unidad de medida]&gt;=0,TablaSTdA1.15254616263647273758081848745130498539580621[Unidad de medida]=""))=FALSE,"No rellene el indicador sin seleccionar que quiere incluir el subtipo de acción","")</totalsRowFormula>
    </tableColumn>
    <tableColumn id="7" xr3:uid="{8C127E74-BF9B-451D-92F0-2827A24824A8}" name="Incluido" dataDxfId="2516" totalsRowDxfId="2515" dataCellStyle="20% - Énfasis3"/>
  </tableColumns>
  <tableStyleInfo name="TableStyleLight9" showFirstColumn="0" showLastColumn="0" showRowStripes="1" showColumnStripes="0"/>
</table>
</file>

<file path=xl/tables/table2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1" xr:uid="{EA6D2AFE-CD46-49D6-AA24-E26E6BF3B1CB}" name="TablaSTdA1.1525461626364727375808182858846131499540581622" displayName="TablaSTdA1.1525461626364727375808182858846131499540581622" ref="D394:I396" headerRowDxfId="2514" dataDxfId="2512" headerRowBorderDxfId="2513" tableBorderDxfId="2511" totalsRowBorderDxfId="2510" dataCellStyle="20% - Énfasis3">
  <autoFilter ref="D394:I396" xr:uid="{EF914FFC-553E-4BD7-AD24-6B2EB27CD20A}"/>
  <tableColumns count="6">
    <tableColumn id="1" xr3:uid="{34AF5A71-8004-4904-AB42-B4FFB938FF32}" name="Tipo de Indicador" totalsRowLabel="Resultado" dataDxfId="2509" totalsRowDxfId="2508"/>
    <tableColumn id="2" xr3:uid="{163BC5F0-7B7D-41A1-BD22-357970E71986}" name="Código indicador" totalsRowLabel="RC014" dataDxfId="2507" totalsRowDxfId="2506"/>
    <tableColumn id="3" xr3:uid="{8D7E6F5E-3BB3-4173-B4A3-790715F6C897}" name="Indicador" dataDxfId="2505" totalsRowDxfId="2504" dataCellStyle="20% - Énfasis3">
      <calculatedColumnFormula>IFERROR(VLOOKUP(E395,TablaIndicadores[[Código]:[Unidad de medida]],2,0),"")</calculatedColumnFormula>
    </tableColumn>
    <tableColumn id="4" xr3:uid="{4D765958-7153-4BA5-9737-BB3D5F8CBEAE}" name="Unidad de medida" dataDxfId="2503" totalsRowDxfId="2502" dataCellStyle="20% - Énfasis3">
      <calculatedColumnFormula>IFERROR(VLOOKUP(E395,TablaIndicadores[[Código]:[Unidad de medida]],3,0),"")</calculatedColumnFormula>
    </tableColumn>
    <tableColumn id="5" xr3:uid="{21776421-AAFE-4D00-A8B8-77B7CE25045B}" name="Cantidad" totalsRowFunction="custom" dataDxfId="2501" totalsRowDxfId="2500">
      <totalsRowFormula array="1">IF(AND(IF(C387="Incluir",TablaSTdA1.1525461626364727375808182858846131499540581622[Unidad de medida]&gt;=0,TablaSTdA1.1525461626364727375808182858846131499540581622[Unidad de medida]=""))=FALSE,"No rellene el indicador sin seleccionar que quiere incluir el subtipo de acción","")</totalsRowFormula>
    </tableColumn>
    <tableColumn id="7" xr3:uid="{905C2A90-8417-432E-B34A-1382F4606458}" name="Incluido" dataDxfId="2499" totalsRowDxfId="2498" dataCellStyle="20% - Énfasis3"/>
  </tableColumns>
  <tableStyleInfo name="TableStyleLight9" showFirstColumn="0" showLastColumn="0" showRowStripes="1" showColumnStripes="0"/>
</table>
</file>

<file path=xl/tables/table2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2" xr:uid="{737C518D-1688-40FB-8BF3-429224CA1FD4}" name="TablaSTdA1.152546162636472737580818285888947132500541582623" displayName="TablaSTdA1.152546162636472737580818285888947132500541582623" ref="D403:I405" headerRowDxfId="2497" dataDxfId="2495" headerRowBorderDxfId="2496" tableBorderDxfId="2494" totalsRowBorderDxfId="2493" dataCellStyle="20% - Énfasis3">
  <autoFilter ref="D403:I405" xr:uid="{BC062379-FBF9-418C-955F-CB85386705AC}"/>
  <tableColumns count="6">
    <tableColumn id="1" xr3:uid="{23206665-2735-4984-BCBC-3E4282655AF8}" name="Tipo de Indicador" totalsRowLabel="Resultado" dataDxfId="2492" totalsRowDxfId="2491"/>
    <tableColumn id="2" xr3:uid="{BD0E9E97-B582-4A59-8069-34EB33565A17}" name="Código indicador" totalsRowLabel="RC014" dataDxfId="2490" totalsRowDxfId="2489"/>
    <tableColumn id="3" xr3:uid="{A66D376A-FA35-4542-B86E-AE965595F469}" name="Indicador" dataDxfId="2488" totalsRowDxfId="2487" dataCellStyle="20% - Énfasis3">
      <calculatedColumnFormula>IFERROR(VLOOKUP(E404,TablaIndicadores[[Código]:[Unidad de medida]],2,0),"")</calculatedColumnFormula>
    </tableColumn>
    <tableColumn id="4" xr3:uid="{E27AC968-D86F-493D-8CC4-68229E4A43DC}" name="Unidad de medida" dataDxfId="2486" totalsRowDxfId="2485" dataCellStyle="20% - Énfasis3">
      <calculatedColumnFormula>IFERROR(VLOOKUP(E404,TablaIndicadores[[Código]:[Unidad de medida]],3,0),"")</calculatedColumnFormula>
    </tableColumn>
    <tableColumn id="5" xr3:uid="{B64F8E25-003B-480B-91E8-B8469903A120}" name="Cantidad" totalsRowFunction="custom" dataDxfId="2484" totalsRowDxfId="2483">
      <totalsRowFormula array="1">IF(AND(IF(C396="Incluir",TablaSTdA1.152546162636472737580818285888947132500541582623[Unidad de medida]&gt;=0,TablaSTdA1.152546162636472737580818285888947132500541582623[Unidad de medida]=""))=FALSE,"No rellene el indicador sin seleccionar que quiere incluir el subtipo de acción","")</totalsRowFormula>
    </tableColumn>
    <tableColumn id="7" xr3:uid="{1B5D493B-AA0C-4881-B44A-6D7FD76BF59D}" name="Incluido" dataDxfId="2482" totalsRowDxfId="2481" dataCellStyle="20% - Énfasis3"/>
  </tableColumns>
  <tableStyleInfo name="TableStyleLight9" showFirstColumn="0" showLastColumn="0" showRowStripes="1" showColumnStripes="0"/>
</table>
</file>

<file path=xl/tables/table2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3" xr:uid="{A1D276B5-8DF1-43BB-BA69-E2D1C1419EA6}" name="TablaSTdA1.1489460501542583624" displayName="TablaSTdA1.1489460501542583624" ref="D17:I19" headerRowDxfId="2480" headerRowBorderDxfId="2479" tableBorderDxfId="2478" totalsRowBorderDxfId="2477">
  <autoFilter ref="D17:I19" xr:uid="{B80A10F8-3515-48D8-845B-9A7A9BA736D1}"/>
  <tableColumns count="6">
    <tableColumn id="1" xr3:uid="{9DE1FEA8-4DB8-43DF-9C08-C20939C2FC27}" name="Tipo de Indicador" totalsRowLabel="Resultado" dataDxfId="2476" totalsRowDxfId="2475"/>
    <tableColumn id="2" xr3:uid="{7D46BDB0-BE15-4794-B58C-6D2B3183ABA6}" name="Código indicador" totalsRowLabel="RC014" dataDxfId="2474" totalsRowDxfId="2473"/>
    <tableColumn id="3" xr3:uid="{2E65B204-05F8-4DDA-B6FC-9439BA8AB14C}" name="Indicador" dataDxfId="2472" dataCellStyle="20% - Énfasis3">
      <calculatedColumnFormula>IFERROR(VLOOKUP(E18,TablaIndicadores[[Código]:[Unidad de medida]],2,0),"")</calculatedColumnFormula>
    </tableColumn>
    <tableColumn id="4" xr3:uid="{163B6EFF-341F-44ED-98D2-D51E0FB91DE1}" name="Unidad de medida" dataDxfId="2471" totalsRowDxfId="2470" dataCellStyle="20% - Énfasis3">
      <calculatedColumnFormula>IFERROR(VLOOKUP(E18,TablaIndicadores[[Código]:[Unidad de medida]],3,0),"")</calculatedColumnFormula>
    </tableColumn>
    <tableColumn id="5" xr3:uid="{FE853F51-0CD9-4E23-92EA-99EF53A17038}" name="Cantidad" totalsRowFunction="custom" dataDxfId="2469" totalsRowDxfId="2468">
      <totalsRowFormula array="1">IF(AND(IF(C10="Incluir",TablaSTdA1.1489460501542583624[Unidad de medida]&gt;=0,TablaSTdA1.1489460501542583624[Unidad de medida]=""))=FALSE,"No rellene el indicador sin seleccionar que quiere incluir el subtipo de acción","")</totalsRowFormula>
    </tableColumn>
    <tableColumn id="7" xr3:uid="{C6838EE5-C9F6-4AB6-AA25-A251351F2CE2}" name="Incluido" dataDxfId="2467" dataCellStyle="20% - Énfasis3"/>
  </tableColumns>
  <tableStyleInfo name="TableStyleLight9" showFirstColumn="0" showLastColumn="0" showRowStripes="1" showColumnStripes="0"/>
</table>
</file>

<file path=xl/tables/table2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4" xr:uid="{DA685D3B-ADA5-41D2-A3BF-EAECCB3D8547}" name="TablaSTdA1.148593461502543584625" displayName="TablaSTdA1.148593461502543584625" ref="D26:I28" dataDxfId="2465" headerRowBorderDxfId="2466" tableBorderDxfId="2464" totalsRowBorderDxfId="2463" dataCellStyle="20% - Énfasis3" totalsRowCellStyle="20% - Énfasis3">
  <autoFilter ref="D26:I28" xr:uid="{9AC2EDAC-35BA-4E89-BB69-8CCC777A48A1}"/>
  <tableColumns count="6">
    <tableColumn id="1" xr3:uid="{7A125EF6-ADE7-40E5-A6FB-956560E4E699}" name="Tipo de Indicador" totalsRowLabel="Resultado" dataDxfId="2462" totalsRowDxfId="2461" dataCellStyle="20% - Énfasis3"/>
    <tableColumn id="2" xr3:uid="{90395277-BBE8-4060-A82D-9AEB21461DE7}" name="Código indicador" totalsRowLabel="RC014" dataDxfId="2460" totalsRowDxfId="2459" dataCellStyle="20% - Énfasis3"/>
    <tableColumn id="3" xr3:uid="{E7918E9B-D65E-447B-BBBF-97E1BB5CB87E}" name="Indicador" dataDxfId="2458" dataCellStyle="20% - Énfasis3">
      <calculatedColumnFormula>IFERROR(VLOOKUP(E27,TablaIndicadores[[Código]:[Unidad de medida]],2,0),"")</calculatedColumnFormula>
    </tableColumn>
    <tableColumn id="4" xr3:uid="{4649CD09-4A8D-418B-87B2-EF87DC64A9F1}" name="Unidad de medida" dataDxfId="2457" dataCellStyle="20% - Énfasis3">
      <calculatedColumnFormula>IFERROR(VLOOKUP(E27,TablaIndicadores[[Código]:[Unidad de medida]],3,0),"")</calculatedColumnFormula>
    </tableColumn>
    <tableColumn id="5" xr3:uid="{C03CE594-3832-4026-8025-57286069F95E}" name="Cantidad" totalsRowFunction="custom" dataDxfId="2456" totalsRowDxfId="2455" dataCellStyle="20% - Énfasis3">
      <totalsRowFormula array="1">IF(AND(IF(C19="Incluir",TablaSTdA1.148593461502543584625[Unidad de medida]&gt;=0,TablaSTdA1.148593461502543584625[Unidad de medida]=""))=FALSE,"No rellene el indicador sin seleccionar que quiere incluir el subtipo de acción","")</totalsRowFormula>
    </tableColumn>
    <tableColumn id="7" xr3:uid="{20FAAFD8-1D4C-4135-AA22-F8A4AB45B2F1}" name="Incluido" dataDxfId="2454" dataCellStyle="20% - Énfasis3"/>
  </tableColumns>
  <tableStyleInfo name="TableStyleLight9" showFirstColumn="0" showLastColumn="0" showRowStripes="1" showColumnStripes="0"/>
</table>
</file>

<file path=xl/tables/table2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5" xr:uid="{9C3126B7-D7B9-4BED-9456-272D3476E10D}" name="TablaSTdA1.14850694462503544585626" displayName="TablaSTdA1.14850694462503544585626" ref="D37:I39" headerRowDxfId="2453" dataDxfId="2451" headerRowBorderDxfId="2452" tableBorderDxfId="2450" totalsRowBorderDxfId="2449" headerRowCellStyle="20% - Énfasis3" dataCellStyle="20% - Énfasis3">
  <autoFilter ref="D37:I39" xr:uid="{D620C009-EFCF-4E5F-86D1-AB65F9F6F23A}"/>
  <tableColumns count="6">
    <tableColumn id="1" xr3:uid="{6732E3B7-B663-4475-8991-16C62EF53924}" name="Tipo de Indicador" totalsRowLabel="Resultado" dataDxfId="2448" totalsRowDxfId="2447"/>
    <tableColumn id="2" xr3:uid="{4A316AEB-BB03-4BC8-B94D-581E9292F8F1}" name="Código indicador" totalsRowLabel="RC014" dataDxfId="2446" totalsRowDxfId="2445"/>
    <tableColumn id="3" xr3:uid="{BB3597FB-6BBE-4AAE-8236-B3F0821CEEC5}" name="Indicador" dataDxfId="2444" dataCellStyle="20% - Énfasis3">
      <calculatedColumnFormula>IFERROR(VLOOKUP(E38,TablaIndicadores[[Código]:[Unidad de medida]],2,0),"")</calculatedColumnFormula>
    </tableColumn>
    <tableColumn id="4" xr3:uid="{E6E7BB77-0E53-4344-B610-D61DF17AA51C}" name="Unidad de medida" dataDxfId="2443" dataCellStyle="20% - Énfasis3">
      <calculatedColumnFormula>IFERROR(VLOOKUP(E38,TablaIndicadores[[Código]:[Unidad de medida]],3,0),"")</calculatedColumnFormula>
    </tableColumn>
    <tableColumn id="5" xr3:uid="{5B6883C2-2F32-4CE5-96CD-FC4F4E138765}" name="Cantidad" totalsRowFunction="custom" dataDxfId="2442">
      <totalsRowFormula array="1">IF(AND(IF(C28="Incluir",TablaSTdA1.14850694462503544585626[Unidad de medida]&gt;=0,TablaSTdA1.14850694462503544585626[Unidad de medida]=""))=FALSE,"No rellene el indicador sin seleccionar que quiere incluir el subtipo de acción","")</totalsRowFormula>
    </tableColumn>
    <tableColumn id="7" xr3:uid="{60AA8A63-A602-4136-A5AA-0D02B41C1CC7}" name="Incluido" dataDxfId="2441" dataCellStyle="20% - Énfasis3"/>
  </tableColumns>
  <tableStyleInfo name="TableStyleLight9" showFirstColumn="0" showLastColumn="0" showRowStripes="1" showColumnStripes="0"/>
</table>
</file>

<file path=xl/tables/table2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6" xr:uid="{52888623-B84B-4739-A878-5AA74CE0D610}" name="TablaSTdA1.1485051895463504545586627" displayName="TablaSTdA1.1485051895463504545586627" ref="D46:I48" headerRowDxfId="2440" dataDxfId="2438" headerRowBorderDxfId="2439" tableBorderDxfId="2437" totalsRowBorderDxfId="2436" headerRowCellStyle="20% - Énfasis3" dataCellStyle="20% - Énfasis3">
  <autoFilter ref="D46:I48" xr:uid="{CD7D4C66-593F-4407-BBA4-6C6B24365FE3}"/>
  <tableColumns count="6">
    <tableColumn id="1" xr3:uid="{99BBCF6A-C1DA-47F8-B65A-0D7A996A758F}" name="Tipo de Indicador" totalsRowLabel="Resultado" dataDxfId="2435" totalsRowDxfId="2434"/>
    <tableColumn id="2" xr3:uid="{BDA2BA17-D495-4C3A-9581-DE25C49BD4E2}" name="Código indicador" totalsRowLabel="RC014" dataDxfId="2433" totalsRowDxfId="2432"/>
    <tableColumn id="3" xr3:uid="{A96EB698-02E7-4FC5-8165-0DDF6DBBF8CD}" name="Indicador" dataDxfId="2431" totalsRowDxfId="2430" dataCellStyle="20% - Énfasis3">
      <calculatedColumnFormula>IFERROR(VLOOKUP(E47,TablaIndicadores[[Código]:[Unidad de medida]],2,0),"")</calculatedColumnFormula>
    </tableColumn>
    <tableColumn id="4" xr3:uid="{697B9619-41C7-4160-BCE3-D87ACFD79496}" name="Unidad de medida" dataDxfId="2429" totalsRowDxfId="2428" dataCellStyle="20% - Énfasis3">
      <calculatedColumnFormula>IFERROR(VLOOKUP(E47,TablaIndicadores[[Código]:[Unidad de medida]],3,0),"")</calculatedColumnFormula>
    </tableColumn>
    <tableColumn id="5" xr3:uid="{6631B0DF-13C2-42D1-85FA-CAEF2AB2F02A}" name="Cantidad" totalsRowFunction="custom" dataDxfId="2427" totalsRowDxfId="2426">
      <totalsRowFormula array="1">IF(AND(IF(C37="Incluir",TablaSTdA1.1485051895463504545586627[Unidad de medida]&gt;=0,TablaSTdA1.1485051895463504545586627[Unidad de medida]=""))=FALSE,"No rellene el indicador sin seleccionar que quiere incluir el subtipo de acción","")</totalsRowFormula>
    </tableColumn>
    <tableColumn id="7" xr3:uid="{A7263B81-AED7-42D5-841C-BB43A68F75F7}" name="Incluido" dataDxfId="2425" totalsRowDxfId="2424" dataCellStyle="20% - Énfasis3"/>
  </tableColumns>
  <tableStyleInfo name="TableStyleLight9" showFirstColumn="0" showLastColumn="0" showRowStripes="1" showColumnStripes="0"/>
</table>
</file>

<file path=xl/tables/table2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7" xr:uid="{ECFC2E9D-5B29-485A-9006-9E8E77EFD813}" name="TablaSTdA1.1521096464505546587628" displayName="TablaSTdA1.1521096464505546587628" ref="D59:I61" headerRowDxfId="2423" headerRowBorderDxfId="2422" tableBorderDxfId="2421" totalsRowBorderDxfId="2420">
  <autoFilter ref="D59:I61" xr:uid="{EE5B3FD1-721B-49E7-AA08-E2E7737E61E9}"/>
  <tableColumns count="6">
    <tableColumn id="1" xr3:uid="{FED95A11-E426-4DBD-9949-D8828030B106}" name="Tipo de Indicador" totalsRowLabel="Resultado" dataDxfId="2419" totalsRowDxfId="2418"/>
    <tableColumn id="2" xr3:uid="{43BA88DC-EF9B-42B5-93AF-7F173BFFDF1A}" name="Código indicador" totalsRowLabel="RC014" dataDxfId="2417" totalsRowDxfId="2416"/>
    <tableColumn id="3" xr3:uid="{0B24B394-9E04-4DE7-95FC-AF6F37704E79}" name="Indicador" dataDxfId="2415" totalsRowDxfId="2414" dataCellStyle="20% - Énfasis3">
      <calculatedColumnFormula>IFERROR(VLOOKUP(E60,TablaIndicadores[[Código]:[Unidad de medida]],2,0),"")</calculatedColumnFormula>
    </tableColumn>
    <tableColumn id="4" xr3:uid="{85E195E3-A2CA-4815-8D91-D4FC6B67FCFF}" name="Unidad de medida" dataDxfId="2413" totalsRowDxfId="2412" dataCellStyle="20% - Énfasis3">
      <calculatedColumnFormula>IFERROR(VLOOKUP(E60,TablaIndicadores[[Código]:[Unidad de medida]],3,0),"")</calculatedColumnFormula>
    </tableColumn>
    <tableColumn id="5" xr3:uid="{0AADF70F-D2EB-446A-A5E7-BDC13067D3E9}" name="Cantidad" totalsRowFunction="custom" dataDxfId="2411" totalsRowDxfId="2410">
      <totalsRowFormula array="1">IF(AND(IF(C52="Incluir",TablaSTdA1.1521096464505546587628[Unidad de medida]&gt;=0,TablaSTdA1.1521096464505546587628[Unidad de medida]=""))=FALSE,"No rellene el indicador sin seleccionar que quiere incluir el subtipo de acción","")</totalsRowFormula>
    </tableColumn>
    <tableColumn id="7" xr3:uid="{062C1929-6E2A-416C-A7F5-2403F5D6DE41}" name="Incluido" dataDxfId="2409" totalsRowDxfId="2408" dataCellStyle="20% - Énfasis3"/>
  </tableColumns>
  <tableStyleInfo name="TableStyleLight9" showFirstColumn="0" showLastColumn="0" showRowStripes="1" showColumnStripes="0"/>
</table>
</file>

<file path=xl/tables/table2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8" xr:uid="{8F561309-3DA1-4D4F-B300-769224B7C601}" name="TablaSTdA1.148531197465506547588629" displayName="TablaSTdA1.148531197465506547588629" ref="D68:I70" headerRowDxfId="2407" headerRowBorderDxfId="2406" tableBorderDxfId="2405" totalsRowBorderDxfId="2404">
  <autoFilter ref="D68:I70" xr:uid="{42E9B6F1-DF53-4168-8B21-F601DDFBCA60}"/>
  <tableColumns count="6">
    <tableColumn id="1" xr3:uid="{F678FD21-6838-4A99-AA9E-75FDEF32F1A8}" name="Tipo de Indicador" totalsRowLabel="Resultado" dataDxfId="2403" totalsRowDxfId="2402"/>
    <tableColumn id="2" xr3:uid="{6E8F0628-8D14-4174-9B6F-9A68F0B204CF}" name="Código indicador" totalsRowLabel="RC014" dataDxfId="2401" totalsRowDxfId="2400"/>
    <tableColumn id="3" xr3:uid="{E543824E-8923-4181-A865-3D0A3FA1763F}" name="Indicador" dataDxfId="2399" totalsRowDxfId="2398" dataCellStyle="20% - Énfasis3">
      <calculatedColumnFormula>IFERROR(VLOOKUP(E69,TablaIndicadores[[Código]:[Unidad de medida]],2,0),"")</calculatedColumnFormula>
    </tableColumn>
    <tableColumn id="4" xr3:uid="{8C3816B1-939C-4C73-9C37-03DA3415B873}" name="Unidad de medida" dataDxfId="2397" totalsRowDxfId="2396" dataCellStyle="20% - Énfasis3">
      <calculatedColumnFormula>IFERROR(VLOOKUP(E69,TablaIndicadores[[Código]:[Unidad de medida]],3,0),"")</calculatedColumnFormula>
    </tableColumn>
    <tableColumn id="5" xr3:uid="{445A2655-5256-4EFC-A163-AEA2487B5DE4}" name="Cantidad" totalsRowFunction="custom" dataDxfId="2395" totalsRowDxfId="2394">
      <totalsRowFormula array="1">IF(AND(IF(C61="Incluir",TablaSTdA1.148531197465506547588629[Unidad de medida]&gt;=0,TablaSTdA1.148531197465506547588629[Unidad de medida]=""))=FALSE,"No rellene el indicador sin seleccionar que quiere incluir el subtipo de acción","")</totalsRowFormula>
    </tableColumn>
    <tableColumn id="7" xr3:uid="{DF48F123-CD5D-4B8B-98BD-32B1C985B8AA}" name="Incluido" dataDxfId="2393" totalsRowDxfId="2392" dataCellStyle="20% - Énfasis3"/>
  </tableColumns>
  <tableStyleInfo name="TableStyleLight9" showFirstColumn="0" showLastColumn="0" showRowStripes="1" showColumnStripes="0"/>
</table>
</file>

<file path=xl/tables/table2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9" xr:uid="{01275F3B-FB11-441E-8910-F5A04961A727}" name="TablaSTdA1.152541298466507548589630" displayName="TablaSTdA1.152541298466507548589630" ref="D79:I81" headerRowDxfId="2391" headerRowBorderDxfId="2390" tableBorderDxfId="2389" totalsRowBorderDxfId="2388">
  <autoFilter ref="D79:I81" xr:uid="{841A434A-E4A4-4475-B699-6C7E979BCFAB}"/>
  <tableColumns count="6">
    <tableColumn id="1" xr3:uid="{58EF1273-4FBA-46E7-AD86-8746B237A16B}" name="Tipo de Indicador" totalsRowLabel="Resultado" dataDxfId="2387" totalsRowDxfId="2386" dataCellStyle="20% - Énfasis3"/>
    <tableColumn id="2" xr3:uid="{CCF67F89-C52A-42C3-AD99-3C94962663D1}" name="Código indicador" totalsRowLabel="RC014" dataDxfId="2385" totalsRowDxfId="2384"/>
    <tableColumn id="3" xr3:uid="{DC115966-1D1B-4808-9C44-0D3F71782FD4}" name="Indicador" dataDxfId="2383" totalsRowDxfId="2382" dataCellStyle="20% - Énfasis3">
      <calculatedColumnFormula>IFERROR(VLOOKUP(E80,TablaIndicadores[[Código]:[Unidad de medida]],2,0),"")</calculatedColumnFormula>
    </tableColumn>
    <tableColumn id="4" xr3:uid="{218E8AC7-8ABF-4D25-8F90-993074AFF653}" name="Unidad de medida" dataDxfId="2381" totalsRowDxfId="2380" dataCellStyle="20% - Énfasis3">
      <calculatedColumnFormula>IFERROR(VLOOKUP(E80,TablaIndicadores[[Código]:[Unidad de medida]],3,0),"")</calculatedColumnFormula>
    </tableColumn>
    <tableColumn id="5" xr3:uid="{87191201-2BC4-4CAE-ACB0-26D65E5F98AA}" name="Cantidad" totalsRowFunction="custom" dataDxfId="2379" totalsRowDxfId="2378">
      <totalsRowFormula array="1">IF(AND(IF(C72="Incluir",TablaSTdA1.152541298466507548589630[Unidad de medida]&gt;=0,TablaSTdA1.152541298466507548589630[Unidad de medida]=""))=FALSE,"No rellene el indicador sin seleccionar que quiere incluir el subtipo de acción","")</totalsRowFormula>
    </tableColumn>
    <tableColumn id="7" xr3:uid="{0CE3DE60-7D28-4922-B718-B49F9A7296CD}" name="Incluido" dataDxfId="2377" totalsRowDxfId="2376" dataCellStyle="20% - Énfasis3"/>
  </tableColumns>
  <tableStyleInfo name="TableStyleLight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 xr:uid="{79B34790-A58C-42B7-8F49-8193060C3132}" name="TablaRPresupuestoAI" displayName="TablaRPresupuestoAI" ref="A3:O45" totalsRowCount="1" headerRowDxfId="7329" headerRowBorderDxfId="7328" tableBorderDxfId="7327">
  <autoFilter ref="A3:O44" xr:uid="{79B34790-A58C-42B7-8F49-8193060C3132}"/>
  <tableColumns count="15">
    <tableColumn id="1" xr3:uid="{6CDEFE03-F664-4313-B9CC-D66AD029137E}" name="TIPOS DE ACCIÓN" dataDxfId="7326" totalsRowDxfId="7325"/>
    <tableColumn id="2" xr3:uid="{DAADF0A9-0E35-4A22-B4B6-63390B10C045}" name="SUBTIPO DE ACCIÓN" dataDxfId="7324" totalsRowDxfId="7323"/>
    <tableColumn id="3" xr3:uid="{214D285B-8620-4202-9C8E-BF8B20E087F1}" name="CÓDIGO DEL AI" dataDxfId="7322" totalsRowDxfId="7321"/>
    <tableColumn id="4" xr3:uid="{B164E5A5-220F-4175-80CA-FCFF62CBC073}" name="ÁMBITOS DE INTERVENCIÓN" dataDxfId="7320" totalsRowDxfId="7319"/>
    <tableColumn id="5" xr3:uid="{43B2AF17-DC9F-4349-BD75-3866372B11FB}" name="TOTAL" totalsRowFunction="custom" dataDxfId="7318" totalsRowDxfId="7317" dataCellStyle="Moneda">
      <calculatedColumnFormula>SUM(TablaRPresupuestoAI[[#This Row],[Proyecto1]:[Proyecto10]])</calculatedColumnFormula>
      <totalsRowFormula>SUM(TablaRPresupuestoAI[TOTAL])</totalsRowFormula>
    </tableColumn>
    <tableColumn id="6" xr3:uid="{3FC2AC5A-A2D3-4341-9486-A9759284E94A}" name="Proyecto1" totalsRowFunction="sum" dataDxfId="7316" totalsRowDxfId="7315" dataCellStyle="Moneda">
      <calculatedColumnFormula>SUMIFS(TablaDatosCompletos[PresupuestoAI],TablaDatosCompletos[CodigoProyecto],TablaRPresupuestoAI[[#Headers],[Proyecto1]],TablaDatosCompletos[Código AI],TablaRPresupuestoAI[[#This Row],[CÓDIGO DEL AI]])</calculatedColumnFormula>
    </tableColumn>
    <tableColumn id="7" xr3:uid="{7C85D8DD-68E4-4355-8780-21F77C14245A}" name="Proyecto2" totalsRowFunction="sum" dataDxfId="7314" totalsRowDxfId="7313" dataCellStyle="Moneda">
      <calculatedColumnFormula>SUMIFS(TablaDatosCompletos[PresupuestoAI],TablaDatosCompletos[CodigoProyecto],TablaRPresupuestoAI[[#Headers],[Proyecto2]],TablaDatosCompletos[Código AI],TablaRPresupuestoAI[[#This Row],[CÓDIGO DEL AI]])</calculatedColumnFormula>
    </tableColumn>
    <tableColumn id="8" xr3:uid="{4AE6967B-6B4E-4719-AA34-C88E86777108}" name="Proyecto3" totalsRowFunction="sum" dataDxfId="7312" totalsRowDxfId="7311" dataCellStyle="Moneda">
      <calculatedColumnFormula>SUMIFS(TablaDatosCompletos[PresupuestoAI],TablaDatosCompletos[CodigoProyecto],TablaRPresupuestoAI[[#Headers],[Proyecto3]],TablaDatosCompletos[Código AI],TablaRPresupuestoAI[[#This Row],[CÓDIGO DEL AI]])</calculatedColumnFormula>
    </tableColumn>
    <tableColumn id="9" xr3:uid="{D4D7C6D7-FD78-41E6-B1CD-70E252D7FE30}" name="Proyecto4" totalsRowFunction="sum" dataDxfId="7310" totalsRowDxfId="7309" dataCellStyle="Moneda">
      <calculatedColumnFormula>SUMIFS(TablaDatosCompletos[PresupuestoAI],TablaDatosCompletos[CodigoProyecto],TablaRPresupuestoAI[[#Headers],[Proyecto4]],TablaDatosCompletos[Código AI],TablaRPresupuestoAI[[#This Row],[CÓDIGO DEL AI]])</calculatedColumnFormula>
    </tableColumn>
    <tableColumn id="10" xr3:uid="{DF334A2A-131B-46EA-ABAA-D27CCCAD7FF0}" name="Proyecto5" totalsRowFunction="sum" dataDxfId="7308" totalsRowDxfId="7307" dataCellStyle="Moneda">
      <calculatedColumnFormula>SUMIFS(TablaDatosCompletos[PresupuestoAI],TablaDatosCompletos[CodigoProyecto],TablaRPresupuestoAI[[#Headers],[Proyecto5]],TablaDatosCompletos[Código AI],TablaRPresupuestoAI[[#This Row],[CÓDIGO DEL AI]])</calculatedColumnFormula>
    </tableColumn>
    <tableColumn id="11" xr3:uid="{86D9F388-A377-43B7-B7CC-A81F7A769FE9}" name="Proyecto6" totalsRowFunction="sum" dataDxfId="7306" totalsRowDxfId="7305" dataCellStyle="Moneda">
      <calculatedColumnFormula>SUMIFS(TablaDatosCompletos[PresupuestoAI],TablaDatosCompletos[CodigoProyecto],TablaRPresupuestoAI[[#Headers],[Proyecto6]],TablaDatosCompletos[Código AI],TablaRPresupuestoAI[[#This Row],[CÓDIGO DEL AI]])</calculatedColumnFormula>
    </tableColumn>
    <tableColumn id="12" xr3:uid="{9D76AD6C-58A8-43A9-8AE6-19392E6EE59E}" name="Proyecto7" totalsRowFunction="sum" dataDxfId="7304" totalsRowDxfId="7303" dataCellStyle="Moneda">
      <calculatedColumnFormula>SUMIFS(TablaDatosCompletos[PresupuestoAI],TablaDatosCompletos[CodigoProyecto],TablaRPresupuestoAI[[#Headers],[Proyecto7]],TablaDatosCompletos[Código AI],TablaRPresupuestoAI[[#This Row],[CÓDIGO DEL AI]])</calculatedColumnFormula>
    </tableColumn>
    <tableColumn id="13" xr3:uid="{352CB67E-2A4A-4D1B-8A5E-C9FD84A3E363}" name="Proyecto8" totalsRowFunction="sum" dataDxfId="7302" totalsRowDxfId="7301" dataCellStyle="Moneda">
      <calculatedColumnFormula>SUMIFS(TablaDatosCompletos[PresupuestoAI],TablaDatosCompletos[CodigoProyecto],TablaRPresupuestoAI[[#Headers],[Proyecto8]],TablaDatosCompletos[Código AI],TablaRPresupuestoAI[[#This Row],[CÓDIGO DEL AI]])</calculatedColumnFormula>
    </tableColumn>
    <tableColumn id="14" xr3:uid="{853CCC7F-482F-4EFA-85C8-657ADC7721D8}" name="Proyecto9" totalsRowFunction="sum" dataDxfId="7300" totalsRowDxfId="7299" dataCellStyle="Moneda">
      <calculatedColumnFormula>SUMIFS(TablaDatosCompletos[PresupuestoAI],TablaDatosCompletos[CodigoProyecto],TablaRPresupuestoAI[[#Headers],[Proyecto9]],TablaDatosCompletos[Código AI],TablaRPresupuestoAI[[#This Row],[CÓDIGO DEL AI]])</calculatedColumnFormula>
    </tableColumn>
    <tableColumn id="15" xr3:uid="{643092D1-C1BB-4494-84C7-807B5D5E5007}" name="Proyecto10" totalsRowFunction="sum" dataDxfId="7298" totalsRowDxfId="7297" dataCellStyle="Moneda">
      <calculatedColumnFormula>SUMIFS(TablaDatosCompletos[PresupuestoAI],TablaDatosCompletos[CodigoProyecto],TablaRPresupuestoAI[[#Headers],[Proyecto10]],TablaDatosCompletos[Código AI],TablaRPresupuestoAI[[#This Row],[CÓDIGO DEL AI]])</calculatedColumnFormula>
    </tableColumn>
  </tableColumns>
  <tableStyleInfo name="TableStyleLight13"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ED25C325-E140-44BE-AE9B-022C31F74B9C}" name="TablaSTdA1.15254616263647231" displayName="TablaSTdA1.15254616263647231" ref="D247:I249" headerRowDxfId="6861" dataDxfId="6859" headerRowBorderDxfId="6860" tableBorderDxfId="6858" totalsRowBorderDxfId="6857">
  <autoFilter ref="D247:I249" xr:uid="{CFD436BC-1417-4552-8A56-990E2A292185}"/>
  <tableColumns count="6">
    <tableColumn id="1" xr3:uid="{E9AC993C-EFB8-4F5B-B7F4-41A5CE36A0A5}" name="Tipo de Indicador" totalsRowLabel="Resultado" dataDxfId="6856" totalsRowDxfId="6855"/>
    <tableColumn id="2" xr3:uid="{56FED190-B284-456D-B7A1-BA52CFC22CAF}" name="Código indicador" totalsRowLabel="RC014" dataDxfId="6854" totalsRowDxfId="6853"/>
    <tableColumn id="3" xr3:uid="{B4BF1DEF-C0FE-428B-9369-8EA0597140A6}" name="Indicador" dataDxfId="6852" totalsRowDxfId="6851" dataCellStyle="20% - Énfasis3">
      <calculatedColumnFormula>IFERROR(VLOOKUP(E248,TablaIndicadores[[Código]:[Unidad de medida]],2,0),"")</calculatedColumnFormula>
    </tableColumn>
    <tableColumn id="4" xr3:uid="{80733371-98D8-4803-89C8-9B319493C4A9}" name="Unidad de medida" dataDxfId="6850" totalsRowDxfId="6849">
      <calculatedColumnFormula>IFERROR(VLOOKUP(E248,TablaIndicadores[[Código]:[Unidad de medida]],3,0),"")</calculatedColumnFormula>
    </tableColumn>
    <tableColumn id="5" xr3:uid="{7FD8817A-AE40-446C-AFEB-BD4F079BACB0}" name="Cantidad" totalsRowFunction="custom" dataDxfId="6848" totalsRowDxfId="6847">
      <totalsRowFormula array="1">IF(AND(IF(C240="Incluir",TablaSTdA1.15254616263647231[Unidad de medida]&gt;=0,TablaSTdA1.15254616263647231[Unidad de medida]=""))=FALSE,"No rellene el indicador sin seleccionar que quiere incluir el subtipo de acción","")</totalsRowFormula>
    </tableColumn>
    <tableColumn id="7" xr3:uid="{5C269D71-8FC8-4E06-AC21-BF85B8A177C6}" name="Incluido" dataDxfId="6846" totalsRowDxfId="6845" dataCellStyle="20% - Énfasis3"/>
  </tableColumns>
  <tableStyleInfo name="TableStyleLight9" showFirstColumn="0" showLastColumn="0" showRowStripes="1" showColumnStripes="0"/>
</table>
</file>

<file path=xl/tables/table3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0" xr:uid="{54769BF9-452D-4137-A5F0-C6AFA0160FFB}" name="TablaSTdA1.14853551399467508549590631" displayName="TablaSTdA1.14853551399467508549590631" ref="D88:I90" headerRowDxfId="2375" dataDxfId="2373" headerRowBorderDxfId="2374" tableBorderDxfId="2372" totalsRowBorderDxfId="2371" dataCellStyle="20% - Énfasis3">
  <autoFilter ref="D88:I90" xr:uid="{87A593CD-D0F2-482E-856A-FEEA60DFE682}"/>
  <tableColumns count="6">
    <tableColumn id="1" xr3:uid="{3C5B8E7E-62EE-41BE-AF18-4999C35F3791}" name="Tipo de Indicador" totalsRowLabel="Resultado" dataDxfId="2370" totalsRowDxfId="2369"/>
    <tableColumn id="2" xr3:uid="{CC18358C-1D32-4AEA-A490-893B24A65372}" name="Código indicador" totalsRowLabel="RC014" dataDxfId="2368" totalsRowDxfId="2367"/>
    <tableColumn id="3" xr3:uid="{9ADB38F5-BA1D-4035-B919-3E4DF111FD7F}" name="Indicador" dataDxfId="2366" totalsRowDxfId="2365" dataCellStyle="20% - Énfasis3">
      <calculatedColumnFormula>IFERROR(VLOOKUP(E89,TablaIndicadores[[Código]:[Unidad de medida]],2,0),"")</calculatedColumnFormula>
    </tableColumn>
    <tableColumn id="4" xr3:uid="{4DB61D6E-0DE1-44BA-98CF-3DAC605E46C9}" name="Unidad de medida" dataDxfId="2364" totalsRowDxfId="2363" dataCellStyle="20% - Énfasis3">
      <calculatedColumnFormula>IFERROR(VLOOKUP(E89,TablaIndicadores[[Código]:[Unidad de medida]],3,0),"")</calculatedColumnFormula>
    </tableColumn>
    <tableColumn id="5" xr3:uid="{955F4AD2-2806-49A2-ABCB-6DC3D948ED28}" name="Cantidad" totalsRowFunction="custom" dataDxfId="2362" totalsRowDxfId="2361">
      <totalsRowFormula array="1">IF(AND(IF(C81="Incluir",TablaSTdA1.14853551399467508549590631[Unidad de medida]&gt;=0,TablaSTdA1.14853551399467508549590631[Unidad de medida]=""))=FALSE,"No rellene el indicador sin seleccionar que quiere incluir el subtipo de acción","")</totalsRowFormula>
    </tableColumn>
    <tableColumn id="7" xr3:uid="{7FEE97DC-B4FB-4A3C-A4CD-FF0577781B94}" name="Incluido" dataDxfId="2360" totalsRowDxfId="2359" dataCellStyle="20% - Énfasis3"/>
  </tableColumns>
  <tableStyleInfo name="TableStyleLight9" showFirstColumn="0" showLastColumn="0" showRowStripes="1" showColumnStripes="0"/>
</table>
</file>

<file path=xl/tables/table3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1" xr:uid="{334DE239-00CC-4C16-B881-2D017C336EF2}" name="TablaSTdA1.14853555614100468509550591632" displayName="TablaSTdA1.14853555614100468509550591632" ref="D97:I99" headerRowDxfId="2358" dataDxfId="2356" headerRowBorderDxfId="2357" tableBorderDxfId="2355" totalsRowBorderDxfId="2354" dataCellStyle="20% - Énfasis3">
  <autoFilter ref="D97:I99" xr:uid="{DEA36D4B-04A8-43A7-9106-6A8935E26BEB}"/>
  <tableColumns count="6">
    <tableColumn id="1" xr3:uid="{E3D35E1B-A935-4AAC-A95C-99377A82B2E2}" name="Tipo de Indicador" totalsRowLabel="Resultado" dataDxfId="2353" totalsRowDxfId="2352"/>
    <tableColumn id="2" xr3:uid="{4FE0514F-34E2-43F8-8131-B1B243DD8E66}" name="Código indicador" totalsRowLabel="RC014" dataDxfId="2351" totalsRowDxfId="2350"/>
    <tableColumn id="3" xr3:uid="{19AFE3F2-7C4E-4F79-BD89-F7D998E13E2E}" name="Indicador" dataDxfId="2349" totalsRowDxfId="2348" dataCellStyle="20% - Énfasis3">
      <calculatedColumnFormula>IFERROR(VLOOKUP(E98,TablaIndicadores[[Código]:[Unidad de medida]],2,0),"")</calculatedColumnFormula>
    </tableColumn>
    <tableColumn id="4" xr3:uid="{C47F997B-986F-4E45-9883-AC700FD4CC66}" name="Unidad de medida" dataDxfId="2347" totalsRowDxfId="2346" dataCellStyle="20% - Énfasis3">
      <calculatedColumnFormula>IFERROR(VLOOKUP(E98,TablaIndicadores[[Código]:[Unidad de medida]],3,0),"")</calculatedColumnFormula>
    </tableColumn>
    <tableColumn id="5" xr3:uid="{5EE989FF-77D3-4C1F-84D5-56D94294E238}" name="Cantidad" totalsRowFunction="custom" dataDxfId="2345" totalsRowDxfId="2344">
      <totalsRowFormula array="1">IF(AND(IF(C90="Incluir",TablaSTdA1.14853555614100468509550591632[Unidad de medida]&gt;=0,TablaSTdA1.14853555614100468509550591632[Unidad de medida]=""))=FALSE,"No rellene el indicador sin seleccionar que quiere incluir el subtipo de acción","")</totalsRowFormula>
    </tableColumn>
    <tableColumn id="7" xr3:uid="{9D683C80-DEC6-4856-B87C-144D0857D2FE}" name="Incluido" dataDxfId="2343" totalsRowDxfId="2342" dataCellStyle="20% - Énfasis3"/>
  </tableColumns>
  <tableStyleInfo name="TableStyleLight9" showFirstColumn="0" showLastColumn="0" showRowStripes="1" showColumnStripes="0"/>
</table>
</file>

<file path=xl/tables/table3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2" xr:uid="{B8A81217-A8ED-4758-8244-FB1445A5055A}" name="TablaSTdA1.1485355565715101469510551592633" displayName="TablaSTdA1.1485355565715101469510551592633" ref="D106:I108" headerRowDxfId="2341" dataDxfId="2339" headerRowBorderDxfId="2340" tableBorderDxfId="2338" totalsRowBorderDxfId="2337" dataCellStyle="20% - Énfasis3">
  <autoFilter ref="D106:I108" xr:uid="{6581E392-A142-4728-9795-A807192909F7}"/>
  <tableColumns count="6">
    <tableColumn id="1" xr3:uid="{5F45D523-0141-4FC1-ADB5-7AC3AB92A057}" name="Tipo de Indicador" totalsRowLabel="Resultado" dataDxfId="2336" totalsRowDxfId="2335"/>
    <tableColumn id="2" xr3:uid="{7EA40C8B-1C3D-4BFB-9444-9A4F3D10A698}" name="Código indicador" totalsRowLabel="RC014" dataDxfId="2334" totalsRowDxfId="2333"/>
    <tableColumn id="3" xr3:uid="{8141FD3B-6488-4025-982E-0610099CD55D}" name="Indicador" dataDxfId="2332" totalsRowDxfId="2331" dataCellStyle="20% - Énfasis3">
      <calculatedColumnFormula>IFERROR(VLOOKUP(E107,TablaIndicadores[[Código]:[Unidad de medida]],2,0),"")</calculatedColumnFormula>
    </tableColumn>
    <tableColumn id="4" xr3:uid="{1352DF90-D491-4693-99C8-0FA328CBAEDB}" name="Unidad de medida" dataDxfId="2330" totalsRowDxfId="2329" dataCellStyle="20% - Énfasis3">
      <calculatedColumnFormula>IFERROR(VLOOKUP(E107,TablaIndicadores[[Código]:[Unidad de medida]],3,0),"")</calculatedColumnFormula>
    </tableColumn>
    <tableColumn id="5" xr3:uid="{1EB76585-B202-4A86-A258-2F8C580E8172}" name="Cantidad" totalsRowFunction="custom" dataDxfId="2328" totalsRowDxfId="2327">
      <totalsRowFormula array="1">IF(AND(IF(C99="Incluir",TablaSTdA1.1485355565715101469510551592633[Unidad de medida]&gt;=0,TablaSTdA1.1485355565715101469510551592633[Unidad de medida]=""))=FALSE,"No rellene el indicador sin seleccionar que quiere incluir el subtipo de acción","")</totalsRowFormula>
    </tableColumn>
    <tableColumn id="7" xr3:uid="{F639DBC6-BCD0-416C-B82E-13968F84DED9}" name="Incluido" dataDxfId="2326" totalsRowDxfId="2325" dataCellStyle="20% - Énfasis3"/>
  </tableColumns>
  <tableStyleInfo name="TableStyleLight9" showFirstColumn="0" showLastColumn="0" showRowStripes="1" showColumnStripes="0"/>
</table>
</file>

<file path=xl/tables/table3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3" xr:uid="{F1535B0A-93A4-4D4D-8E1B-D26A341E8098}" name="TablaSTdA1.148535556575816102470511552593634" displayName="TablaSTdA1.148535556575816102470511552593634" ref="D115:I117" headerRowDxfId="2324" dataDxfId="2322" headerRowBorderDxfId="2323" tableBorderDxfId="2321" totalsRowBorderDxfId="2320" dataCellStyle="20% - Énfasis3">
  <autoFilter ref="D115:I117" xr:uid="{93ECB9AF-BC8A-4D88-A632-C52C718F2C71}"/>
  <tableColumns count="6">
    <tableColumn id="1" xr3:uid="{4E243E65-D06C-496E-8648-7933A4D149B5}" name="Tipo de Indicador" totalsRowLabel="Resultado" dataDxfId="2319" totalsRowDxfId="2318"/>
    <tableColumn id="2" xr3:uid="{DE2FDDA3-AE0D-4EC9-AEF0-58ECA7F2AA7B}" name="Código indicador" totalsRowLabel="RC014" dataDxfId="2317" totalsRowDxfId="2316"/>
    <tableColumn id="3" xr3:uid="{B4FC32A0-79AE-4B88-952A-FFBB60C65EEF}" name="Indicador" dataDxfId="2315" totalsRowDxfId="2314" dataCellStyle="20% - Énfasis3">
      <calculatedColumnFormula>IFERROR(VLOOKUP(E116,TablaIndicadores[[Código]:[Unidad de medida]],2,0),"")</calculatedColumnFormula>
    </tableColumn>
    <tableColumn id="4" xr3:uid="{588CE0C5-5699-45B3-A980-11C108B299C1}" name="Unidad de medida" dataDxfId="2313" totalsRowDxfId="2312" dataCellStyle="20% - Énfasis3">
      <calculatedColumnFormula>IFERROR(VLOOKUP(E116,TablaIndicadores[[Código]:[Unidad de medida]],3,0),"")</calculatedColumnFormula>
    </tableColumn>
    <tableColumn id="5" xr3:uid="{C9B81445-8C24-484D-A7E0-C44BDC22108F}" name="Cantidad" totalsRowFunction="custom" dataDxfId="2311" totalsRowDxfId="2310">
      <totalsRowFormula array="1">IF(AND(IF(C108="Incluir",TablaSTdA1.148535556575816102470511552593634[Unidad de medida]&gt;=0,TablaSTdA1.148535556575816102470511552593634[Unidad de medida]=""))=FALSE,"No rellene el indicador sin seleccionar que quiere incluir el subtipo de acción","")</totalsRowFormula>
    </tableColumn>
    <tableColumn id="7" xr3:uid="{D59669C9-9ED6-421A-8A16-2D1EAD6FF470}" name="Incluido" dataDxfId="2309" totalsRowDxfId="2308" dataCellStyle="20% - Énfasis3"/>
  </tableColumns>
  <tableStyleInfo name="TableStyleLight9" showFirstColumn="0" showLastColumn="0" showRowStripes="1" showColumnStripes="0"/>
</table>
</file>

<file path=xl/tables/table3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4" xr:uid="{F1ABB9D2-32C0-4930-9480-99FEFECFD6D8}" name="TablaSTdA1.14853555657585917103471512553594635" displayName="TablaSTdA1.14853555657585917103471512553594635" ref="D124:I126" headerRowDxfId="2307" dataDxfId="2305" headerRowBorderDxfId="2306" tableBorderDxfId="2304" totalsRowBorderDxfId="2303" dataCellStyle="20% - Énfasis3">
  <autoFilter ref="D124:I126" xr:uid="{554BE6C9-C1EE-49BC-B5D3-B7CF164F53F0}"/>
  <tableColumns count="6">
    <tableColumn id="1" xr3:uid="{C9ED9ECD-13E4-4F3B-8D96-5200F69177CA}" name="Tipo de Indicador" totalsRowLabel="Resultado" dataDxfId="2302" totalsRowDxfId="2301"/>
    <tableColumn id="2" xr3:uid="{C99492E0-7906-4A1A-807B-406479E27C69}" name="Código indicador" totalsRowLabel="RC014" dataDxfId="2300" totalsRowDxfId="2299"/>
    <tableColumn id="3" xr3:uid="{03BF5CDC-0AAF-4680-8578-DB32C3975F50}" name="Indicador" dataDxfId="2298" totalsRowDxfId="2297" dataCellStyle="20% - Énfasis3">
      <calculatedColumnFormula>IFERROR(VLOOKUP(E125,TablaIndicadores[[Código]:[Unidad de medida]],2,0),"")</calculatedColumnFormula>
    </tableColumn>
    <tableColumn id="4" xr3:uid="{A1BF51A8-A356-4383-8EC5-EEBC83B59E26}" name="Unidad de medida" dataDxfId="2296" totalsRowDxfId="2295" dataCellStyle="20% - Énfasis3">
      <calculatedColumnFormula>IFERROR(VLOOKUP(E125,TablaIndicadores[[Código]:[Unidad de medida]],3,0),"")</calculatedColumnFormula>
    </tableColumn>
    <tableColumn id="5" xr3:uid="{76B389E3-6D9B-48CE-8E90-5796CA7052D7}" name="Cantidad" totalsRowFunction="custom" dataDxfId="2294" totalsRowDxfId="2293">
      <totalsRowFormula array="1">IF(AND(IF(C117="Incluir",TablaSTdA1.14853555657585917103471512553594635[Unidad de medida]&gt;=0,TablaSTdA1.14853555657585917103471512553594635[Unidad de medida]=""))=FALSE,"No rellene el indicador sin seleccionar que quiere incluir el subtipo de acción","")</totalsRowFormula>
    </tableColumn>
    <tableColumn id="7" xr3:uid="{82C1029E-8312-449B-9D0D-D72365C6CB79}" name="Incluido" dataDxfId="2292" totalsRowDxfId="2291" dataCellStyle="20% - Énfasis3"/>
  </tableColumns>
  <tableStyleInfo name="TableStyleLight9" showFirstColumn="0" showLastColumn="0" showRowStripes="1" showColumnStripes="0"/>
</table>
</file>

<file path=xl/tables/table3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5" xr:uid="{E2EEE6F6-C7EE-4473-AC6F-85B2F7624C1F}" name="TablaSTdA1.1485355565758596018104472513554595636" displayName="TablaSTdA1.1485355565758596018104472513554595636" ref="D133:I135" headerRowDxfId="2290" dataDxfId="2288" headerRowBorderDxfId="2289" tableBorderDxfId="2287" totalsRowBorderDxfId="2286" dataCellStyle="20% - Énfasis3">
  <autoFilter ref="D133:I135" xr:uid="{9E2266F5-8C03-44DD-9193-189E2DA89D55}"/>
  <tableColumns count="6">
    <tableColumn id="1" xr3:uid="{FEEE500A-C304-486B-923A-04331BAFAAC9}" name="Tipo de Indicador" totalsRowLabel="Resultado" dataDxfId="2285" totalsRowDxfId="2284"/>
    <tableColumn id="2" xr3:uid="{1B55C486-8F2A-47D0-A40F-D23ABC792432}" name="Código indicador" totalsRowLabel="RC014" dataDxfId="2283" totalsRowDxfId="2282"/>
    <tableColumn id="3" xr3:uid="{9C905D90-7200-489D-9470-9C10681BA92A}" name="Indicador" dataDxfId="2281" totalsRowDxfId="2280" dataCellStyle="20% - Énfasis3">
      <calculatedColumnFormula>IFERROR(VLOOKUP(E134,TablaIndicadores[[Código]:[Unidad de medida]],2,0),"")</calculatedColumnFormula>
    </tableColumn>
    <tableColumn id="4" xr3:uid="{D3B607D6-BE33-4AD4-84BB-3A811FE0AA3D}" name="Unidad de medida" dataDxfId="2279" totalsRowDxfId="2278" dataCellStyle="20% - Énfasis3">
      <calculatedColumnFormula>IFERROR(VLOOKUP(E134,TablaIndicadores[[Código]:[Unidad de medida]],3,0),"")</calculatedColumnFormula>
    </tableColumn>
    <tableColumn id="5" xr3:uid="{704FD55E-AFB4-49E6-B35D-42B12A498C96}" name="Cantidad" totalsRowFunction="custom" dataDxfId="2277" totalsRowDxfId="2276">
      <totalsRowFormula array="1">IF(AND(IF(C126="Incluir",TablaSTdA1.1485355565758596018104472513554595636[Unidad de medida]&gt;=0,TablaSTdA1.1485355565758596018104472513554595636[Unidad de medida]=""))=FALSE,"No rellene el indicador sin seleccionar que quiere incluir el subtipo de acción","")</totalsRowFormula>
    </tableColumn>
    <tableColumn id="7" xr3:uid="{4D60D603-EB31-489E-BB2C-446D8E652531}" name="Incluido" dataDxfId="2275" totalsRowDxfId="2274" dataCellStyle="20% - Énfasis3"/>
  </tableColumns>
  <tableStyleInfo name="TableStyleLight9" showFirstColumn="0" showLastColumn="0" showRowStripes="1" showColumnStripes="0"/>
</table>
</file>

<file path=xl/tables/table3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6" xr:uid="{666E2E72-6A52-415C-9427-817717DA41A4}" name="TablaSTdA1.152546120105473514555596637" displayName="TablaSTdA1.152546120105473514555596637" ref="D144:I146" headerRowDxfId="2273" dataDxfId="2271" headerRowBorderDxfId="2272" tableBorderDxfId="2270" totalsRowBorderDxfId="2269" dataCellStyle="20% - Énfasis3">
  <autoFilter ref="D144:I146" xr:uid="{C5A14A54-2A8C-44BA-B0C4-CB68B2AB300A}"/>
  <tableColumns count="6">
    <tableColumn id="1" xr3:uid="{CD663E9D-7CDE-41A5-A5FF-EC1F7B587944}" name="Tipo de Indicador" totalsRowLabel="Resultado" dataDxfId="2268" totalsRowDxfId="2267"/>
    <tableColumn id="2" xr3:uid="{D126EF33-3785-424F-908C-2074F042ECF0}" name="Código indicador" totalsRowLabel="RC014" dataDxfId="2266" totalsRowDxfId="2265"/>
    <tableColumn id="3" xr3:uid="{B9FE9ED5-0815-4BA8-B2D4-D2A60EB8B84A}" name="Indicador" dataDxfId="2264" totalsRowDxfId="2263" dataCellStyle="20% - Énfasis3">
      <calculatedColumnFormula>IFERROR(VLOOKUP(E145,TablaIndicadores[[Código]:[Unidad de medida]],2,0),"")</calculatedColumnFormula>
    </tableColumn>
    <tableColumn id="4" xr3:uid="{B354FBB8-4B85-4FAF-8CD4-17A61E33C9AA}" name="Unidad de medida" dataDxfId="2262" totalsRowDxfId="2261" dataCellStyle="20% - Énfasis3">
      <calculatedColumnFormula>IFERROR(VLOOKUP(E145,TablaIndicadores[[Código]:[Unidad de medida]],3,0),"")</calculatedColumnFormula>
    </tableColumn>
    <tableColumn id="5" xr3:uid="{61615BBD-FBFD-428C-A916-15C5D0C84CD9}" name="Cantidad" totalsRowFunction="custom" dataDxfId="2260" totalsRowDxfId="2259">
      <totalsRowFormula array="1">IF(AND(IF(C137="Incluir",TablaSTdA1.152546120105473514555596637[Unidad de medida]&gt;=0,TablaSTdA1.152546120105473514555596637[Unidad de medida]=""))=FALSE,"No rellene el indicador sin seleccionar que quiere incluir el subtipo de acción","")</totalsRowFormula>
    </tableColumn>
    <tableColumn id="7" xr3:uid="{907BC3F5-1EA5-414D-A567-CD57BCC5D539}" name="Incluido" dataDxfId="2258" totalsRowDxfId="2257" dataCellStyle="20% - Énfasis3"/>
  </tableColumns>
  <tableStyleInfo name="TableStyleLight9" showFirstColumn="0" showLastColumn="0" showRowStripes="1" showColumnStripes="0"/>
</table>
</file>

<file path=xl/tables/table3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7" xr:uid="{DF3CB9B7-6152-43DD-9B94-B6A883577809}" name="TablaSTdA1.15254616221106474515556597638" displayName="TablaSTdA1.15254616221106474515556597638" ref="D153:I155" headerRowDxfId="2256" dataDxfId="2254" headerRowBorderDxfId="2255" tableBorderDxfId="2253" totalsRowBorderDxfId="2252" dataCellStyle="20% - Énfasis3">
  <autoFilter ref="D153:I155" xr:uid="{3D0A72F9-E111-4312-B272-8E0AE7862817}"/>
  <tableColumns count="6">
    <tableColumn id="1" xr3:uid="{D8AE8378-2943-4318-AFD8-5DD0A264B2A8}" name="Tipo de Indicador" totalsRowLabel="Resultado" dataDxfId="2251" totalsRowDxfId="2250"/>
    <tableColumn id="2" xr3:uid="{6FB49DBB-B520-4BB9-9807-2633A9BBAB4B}" name="Código indicador" totalsRowLabel="RC014" dataDxfId="2249" totalsRowDxfId="2248"/>
    <tableColumn id="3" xr3:uid="{C4BF589D-3B1C-49B0-B93A-88A1729F401C}" name="Indicador" dataDxfId="2247" totalsRowDxfId="2246" dataCellStyle="20% - Énfasis3">
      <calculatedColumnFormula>IFERROR(VLOOKUP(E154,TablaIndicadores[[Código]:[Unidad de medida]],2,0),"")</calculatedColumnFormula>
    </tableColumn>
    <tableColumn id="4" xr3:uid="{7D375F4E-E98D-4652-85C0-9C425782014A}" name="Unidad de medida" dataDxfId="2245" totalsRowDxfId="2244" dataCellStyle="20% - Énfasis3">
      <calculatedColumnFormula>IFERROR(VLOOKUP(E154,TablaIndicadores[[Código]:[Unidad de medida]],3,0),"")</calculatedColumnFormula>
    </tableColumn>
    <tableColumn id="5" xr3:uid="{37A692F2-76A4-49ED-86C4-E3BDEF02E5BE}" name="Cantidad" totalsRowFunction="custom" dataDxfId="2243" totalsRowDxfId="2242">
      <totalsRowFormula array="1">IF(AND(IF(C146="Incluir",TablaSTdA1.15254616221106474515556597638[Unidad de medida]&gt;=0,TablaSTdA1.15254616221106474515556597638[Unidad de medida]=""))=FALSE,"No rellene el indicador sin seleccionar que quiere incluir el subtipo de acción","")</totalsRowFormula>
    </tableColumn>
    <tableColumn id="7" xr3:uid="{F45F65BF-B4D8-479E-BC8E-99B7BDAF6B70}" name="Incluido" dataDxfId="2241" totalsRowDxfId="2240" dataCellStyle="20% - Énfasis3"/>
  </tableColumns>
  <tableStyleInfo name="TableStyleLight9" showFirstColumn="0" showLastColumn="0" showRowStripes="1" showColumnStripes="0"/>
</table>
</file>

<file path=xl/tables/table3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8" xr:uid="{BA4A8952-0D4B-433F-96D2-CCEE8642F398}" name="TablaSTdA1.1525461626322107475516557598639" displayName="TablaSTdA1.1525461626322107475516557598639" ref="D162:I164" headerRowDxfId="2239" dataDxfId="2237" headerRowBorderDxfId="2238" tableBorderDxfId="2236" totalsRowBorderDxfId="2235" dataCellStyle="20% - Énfasis3">
  <autoFilter ref="D162:I164" xr:uid="{F4B163C6-3327-4DE7-81E1-8B884E98BBD6}"/>
  <tableColumns count="6">
    <tableColumn id="1" xr3:uid="{69B19029-B27B-4FF6-8BD5-16B4FF0974BF}" name="Tipo de Indicador" totalsRowLabel="Resultado" dataDxfId="2234" totalsRowDxfId="2233"/>
    <tableColumn id="2" xr3:uid="{DCC6DA2B-C374-4E99-B80B-5E5BA5519792}" name="Código indicador" totalsRowLabel="RC014" dataDxfId="2232" totalsRowDxfId="2231"/>
    <tableColumn id="3" xr3:uid="{039E116C-2B42-4029-BAB2-98995A7B48A4}" name="Indicador" dataDxfId="2230" totalsRowDxfId="2229" dataCellStyle="20% - Énfasis3">
      <calculatedColumnFormula>IFERROR(VLOOKUP(E163,TablaIndicadores[[Código]:[Unidad de medida]],2,0),"")</calculatedColumnFormula>
    </tableColumn>
    <tableColumn id="4" xr3:uid="{EDA5F99D-A2C1-44D9-A962-9290DED63CF9}" name="Unidad de medida" dataDxfId="2228" totalsRowDxfId="2227" dataCellStyle="20% - Énfasis3">
      <calculatedColumnFormula>IFERROR(VLOOKUP(E163,TablaIndicadores[[Código]:[Unidad de medida]],3,0),"")</calculatedColumnFormula>
    </tableColumn>
    <tableColumn id="5" xr3:uid="{C2FF2E2C-918C-4F85-8F0F-01C01D3080EF}" name="Cantidad" totalsRowFunction="custom" dataDxfId="2226" totalsRowDxfId="2225">
      <totalsRowFormula array="1">IF(AND(IF(C155="Incluir",TablaSTdA1.1525461626322107475516557598639[Unidad de medida]&gt;=0,TablaSTdA1.1525461626322107475516557598639[Unidad de medida]=""))=FALSE,"No rellene el indicador sin seleccionar que quiere incluir el subtipo de acción","")</totalsRowFormula>
    </tableColumn>
    <tableColumn id="7" xr3:uid="{880EDDF0-717B-41D4-8B8C-5507CB9FB936}" name="Incluido" dataDxfId="2224" totalsRowDxfId="2223" dataCellStyle="20% - Énfasis3"/>
  </tableColumns>
  <tableStyleInfo name="TableStyleLight9" showFirstColumn="0" showLastColumn="0" showRowStripes="1" showColumnStripes="0"/>
</table>
</file>

<file path=xl/tables/table3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9" xr:uid="{2FE16DFB-D47F-4169-A24F-89017F4F2857}" name="TablaSTdA1.152546162636423108476517558599640" displayName="TablaSTdA1.152546162636423108476517558599640" ref="D171:I173" headerRowDxfId="2222" dataDxfId="2220" headerRowBorderDxfId="2221" tableBorderDxfId="2219" totalsRowBorderDxfId="2218" dataCellStyle="20% - Énfasis3">
  <autoFilter ref="D171:I173" xr:uid="{0C2E3642-E261-4EC5-BC93-94C155FF95BD}"/>
  <tableColumns count="6">
    <tableColumn id="1" xr3:uid="{5D7260CB-722B-4DE0-ACA8-E2DB1415810C}" name="Tipo de Indicador" totalsRowLabel="Resultado" dataDxfId="2217" totalsRowDxfId="2216"/>
    <tableColumn id="2" xr3:uid="{E3FA041E-3A9F-4CF5-8FCD-DCBAA4C19EE3}" name="Código indicador" totalsRowLabel="RC014" dataDxfId="2215" totalsRowDxfId="2214"/>
    <tableColumn id="3" xr3:uid="{37F0CBD4-782C-412E-B69B-0B106287B760}" name="Indicador" dataDxfId="2213" totalsRowDxfId="2212" dataCellStyle="20% - Énfasis3">
      <calculatedColumnFormula>IFERROR(VLOOKUP(E172,TablaIndicadores[[Código]:[Unidad de medida]],2,0),"")</calculatedColumnFormula>
    </tableColumn>
    <tableColumn id="4" xr3:uid="{7916FEFE-96DC-47BC-B0C1-3E7A39C050F1}" name="Unidad de medida" dataDxfId="2211" totalsRowDxfId="2210" dataCellStyle="20% - Énfasis3">
      <calculatedColumnFormula>IFERROR(VLOOKUP(E172,TablaIndicadores[[Código]:[Unidad de medida]],3,0),"")</calculatedColumnFormula>
    </tableColumn>
    <tableColumn id="5" xr3:uid="{14537B6C-9336-4CF1-925A-502A3783A848}" name="Cantidad" totalsRowFunction="custom" dataDxfId="2209" totalsRowDxfId="2208">
      <totalsRowFormula array="1">IF(AND(IF(C164="Incluir",TablaSTdA1.152546162636423108476517558599640[Unidad de medida]&gt;=0,TablaSTdA1.152546162636423108476517558599640[Unidad de medida]=""))=FALSE,"No rellene el indicador sin seleccionar que quiere incluir el subtipo de acción","")</totalsRowFormula>
    </tableColumn>
    <tableColumn id="7" xr3:uid="{23A07CCC-5FB2-4C5C-A1DB-BFB6E70DE295}" name="Incluido" dataDxfId="2207" totalsRowDxfId="2206" dataCellStyle="20% - Énfasis3"/>
  </tableColumns>
  <tableStyleInfo name="TableStyleLight9"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3129091-02F2-414A-88D7-3725EA19D00D}" name="TablaSTdA1.1525461626364727332" displayName="TablaSTdA1.1525461626364727332" ref="D256:I258" headerRowDxfId="6844" dataDxfId="6842" headerRowBorderDxfId="6843" tableBorderDxfId="6841" totalsRowBorderDxfId="6840">
  <autoFilter ref="D256:I258" xr:uid="{82D64D55-554F-483F-9356-47430D58D139}"/>
  <tableColumns count="6">
    <tableColumn id="1" xr3:uid="{1462040E-921D-4742-9C76-471A75AF73DD}" name="Tipo de Indicador" totalsRowLabel="Resultado" dataDxfId="6839" totalsRowDxfId="6838"/>
    <tableColumn id="2" xr3:uid="{67E02033-8807-4483-AD87-01FB1154C0F4}" name="Código indicador" totalsRowLabel="RC014" dataDxfId="6837" totalsRowDxfId="6836"/>
    <tableColumn id="3" xr3:uid="{CC926971-9BA4-41FC-BB10-E757E4DDB2B3}" name="Indicador" dataDxfId="6835" totalsRowDxfId="6834" dataCellStyle="20% - Énfasis3">
      <calculatedColumnFormula>IFERROR(VLOOKUP(E257,TablaIndicadores[[Código]:[Unidad de medida]],2,0),"")</calculatedColumnFormula>
    </tableColumn>
    <tableColumn id="4" xr3:uid="{3E41841C-091D-442C-B2F3-770B5C387908}" name="Unidad de medida" dataDxfId="6833" totalsRowDxfId="6832">
      <calculatedColumnFormula>IFERROR(VLOOKUP(E257,TablaIndicadores[[Código]:[Unidad de medida]],3,0),"")</calculatedColumnFormula>
    </tableColumn>
    <tableColumn id="5" xr3:uid="{AB952395-664E-4283-8A61-EC691EAC9E71}" name="Cantidad" totalsRowFunction="custom" dataDxfId="6831" totalsRowDxfId="6830">
      <totalsRowFormula array="1">IF(AND(IF(C249="Incluir",TablaSTdA1.1525461626364727332[Unidad de medida]&gt;=0,TablaSTdA1.1525461626364727332[Unidad de medida]=""))=FALSE,"No rellene el indicador sin seleccionar que quiere incluir el subtipo de acción","")</totalsRowFormula>
    </tableColumn>
    <tableColumn id="7" xr3:uid="{A04C19B5-E820-4D3A-9D68-A235D0629CCA}" name="Incluido" dataDxfId="6829" totalsRowDxfId="6828" dataCellStyle="20% - Énfasis3"/>
  </tableColumns>
  <tableStyleInfo name="TableStyleLight9" showFirstColumn="0" showLastColumn="0" showRowStripes="1" showColumnStripes="0"/>
</table>
</file>

<file path=xl/tables/table3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0" xr:uid="{58802E55-33D2-422E-AA7A-046A237E6D87}" name="TablaSTdA1.15254616263646524109477518559600641" displayName="TablaSTdA1.15254616263646524109477518559600641" ref="D180:I182" headerRowDxfId="2205" dataDxfId="2203" headerRowBorderDxfId="2204" tableBorderDxfId="2202" totalsRowBorderDxfId="2201" dataCellStyle="20% - Énfasis3">
  <autoFilter ref="D180:I182" xr:uid="{F356F671-86E7-486B-BF05-7FD307BD4A1B}"/>
  <tableColumns count="6">
    <tableColumn id="1" xr3:uid="{AF125D8C-9046-450C-A3E5-F38AD76BFAD0}" name="Tipo de Indicador" totalsRowLabel="Resultado" dataDxfId="2200" totalsRowDxfId="2199"/>
    <tableColumn id="2" xr3:uid="{263BDDAF-2D3D-4214-8E48-6E5CB6B82C90}" name="Código indicador" totalsRowLabel="RC014" dataDxfId="2198" totalsRowDxfId="2197"/>
    <tableColumn id="3" xr3:uid="{0AAB3132-965C-464D-A3EE-679B3C28E34F}" name="Indicador" dataDxfId="2196" totalsRowDxfId="2195" dataCellStyle="20% - Énfasis3">
      <calculatedColumnFormula>IFERROR(VLOOKUP(E181,TablaIndicadores[[Código]:[Unidad de medida]],2,0),"")</calculatedColumnFormula>
    </tableColumn>
    <tableColumn id="4" xr3:uid="{50206A0E-004F-4333-9FC5-622528CCD9DF}" name="Unidad de medida" dataDxfId="2194" totalsRowDxfId="2193" dataCellStyle="20% - Énfasis3">
      <calculatedColumnFormula>IFERROR(VLOOKUP(E181,TablaIndicadores[[Código]:[Unidad de medida]],3,0),"")</calculatedColumnFormula>
    </tableColumn>
    <tableColumn id="5" xr3:uid="{2FD6CACC-774A-4A63-8666-2243425DAE54}" name="Cantidad" totalsRowFunction="custom" dataDxfId="2192" totalsRowDxfId="2191">
      <totalsRowFormula array="1">IF(AND(IF(C173="Incluir",TablaSTdA1.15254616263646524109477518559600641[Unidad de medida]&gt;=0,TablaSTdA1.15254616263646524109477518559600641[Unidad de medida]=""))=FALSE,"No rellene el indicador sin seleccionar que quiere incluir el subtipo de acción","")</totalsRowFormula>
    </tableColumn>
    <tableColumn id="7" xr3:uid="{D002FC56-C67F-4AD3-BE9B-005369FAC50E}" name="Incluido" dataDxfId="2190" totalsRowDxfId="2189" dataCellStyle="20% - Énfasis3"/>
  </tableColumns>
  <tableStyleInfo name="TableStyleLight9" showFirstColumn="0" showLastColumn="0" showRowStripes="1" showColumnStripes="0"/>
</table>
</file>

<file path=xl/tables/table3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1" xr:uid="{C91E9F81-CFB3-4974-90BE-294376F42AF1}" name="TablaSTdA1.15254616625110478519560601642" displayName="TablaSTdA1.15254616625110478519560601642" ref="D191:I193" headerRowDxfId="2188" dataDxfId="2186" headerRowBorderDxfId="2187" tableBorderDxfId="2185" totalsRowBorderDxfId="2184" dataCellStyle="20% - Énfasis3">
  <autoFilter ref="D191:I193" xr:uid="{8E7C725C-33A9-48F7-806E-089DA5811EA4}"/>
  <tableColumns count="6">
    <tableColumn id="1" xr3:uid="{22C250C5-162B-4085-9F2A-C38B635BAE43}" name="Tipo de Indicador" totalsRowLabel="Resultado" dataDxfId="2183" totalsRowDxfId="2182"/>
    <tableColumn id="2" xr3:uid="{19DE6723-5DE3-4F50-B74B-CC9D08ED4408}" name="Código indicador" totalsRowLabel="RC014" dataDxfId="2181" totalsRowDxfId="2180"/>
    <tableColumn id="3" xr3:uid="{A82947EC-8A1F-4891-9B5C-680CDF0466FE}" name="Indicador" dataDxfId="2179" totalsRowDxfId="2178" dataCellStyle="20% - Énfasis3">
      <calculatedColumnFormula>IFERROR(VLOOKUP(E192,TablaIndicadores[[Código]:[Unidad de medida]],2,0),"")</calculatedColumnFormula>
    </tableColumn>
    <tableColumn id="4" xr3:uid="{F66BED57-BDDF-4787-8048-9A9D0373CAA0}" name="Unidad de medida" dataDxfId="2177" totalsRowDxfId="2176" dataCellStyle="20% - Énfasis3">
      <calculatedColumnFormula>IFERROR(VLOOKUP(E192,TablaIndicadores[[Código]:[Unidad de medida]],3,0),"")</calculatedColumnFormula>
    </tableColumn>
    <tableColumn id="5" xr3:uid="{D8DE970A-CB69-4319-9C05-91C680DA78CC}" name="Cantidad" totalsRowFunction="custom" dataDxfId="2175" totalsRowDxfId="2174">
      <totalsRowFormula array="1">IF(AND(IF(C184="Incluir",TablaSTdA1.15254616625110478519560601642[Unidad de medida]&gt;=0,TablaSTdA1.15254616625110478519560601642[Unidad de medida]=""))=FALSE,"No rellene el indicador sin seleccionar que quiere incluir el subtipo de acción","")</totalsRowFormula>
    </tableColumn>
    <tableColumn id="7" xr3:uid="{11E01503-3639-45A0-82E5-C5E0AC934BC6}" name="Incluido" dataDxfId="2173" totalsRowDxfId="2172" dataCellStyle="20% - Énfasis3"/>
  </tableColumns>
  <tableStyleInfo name="TableStyleLight9" showFirstColumn="0" showLastColumn="0" showRowStripes="1" showColumnStripes="0"/>
</table>
</file>

<file path=xl/tables/table3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2" xr:uid="{5DB79713-9166-4EF8-B8FD-75C812EB6B4F}" name="TablaSTdA1.1525461666726111479520561602643" displayName="TablaSTdA1.1525461666726111479520561602643" ref="D200:I202" headerRowDxfId="2171" dataDxfId="2169" headerRowBorderDxfId="2170" tableBorderDxfId="2168" totalsRowBorderDxfId="2167" dataCellStyle="20% - Énfasis3">
  <autoFilter ref="D200:I202" xr:uid="{718E4DC1-CFC5-4AEE-A222-F5B8AEE19899}"/>
  <tableColumns count="6">
    <tableColumn id="1" xr3:uid="{F615604F-0BC2-40E6-A585-3680A5EB41B9}" name="Tipo de Indicador" totalsRowLabel="Resultado" dataDxfId="2166" totalsRowDxfId="2165"/>
    <tableColumn id="2" xr3:uid="{60C5ECE3-016C-4FBA-9126-49A7E9BD58A0}" name="Código indicador" totalsRowLabel="RC014" dataDxfId="2164" totalsRowDxfId="2163"/>
    <tableColumn id="3" xr3:uid="{FC8EA1D8-3475-4EA9-9AE8-00B7902C853B}" name="Indicador" dataDxfId="2162" totalsRowDxfId="2161" dataCellStyle="20% - Énfasis3">
      <calculatedColumnFormula>IFERROR(VLOOKUP(E201,TablaIndicadores[[Código]:[Unidad de medida]],2,0),"")</calculatedColumnFormula>
    </tableColumn>
    <tableColumn id="4" xr3:uid="{01421016-FEF2-4511-AD07-FD5C2EDF6673}" name="Unidad de medida" dataDxfId="2160" totalsRowDxfId="2159" dataCellStyle="20% - Énfasis3">
      <calculatedColumnFormula>IFERROR(VLOOKUP(E201,TablaIndicadores[[Código]:[Unidad de medida]],3,0),"")</calculatedColumnFormula>
    </tableColumn>
    <tableColumn id="5" xr3:uid="{56BAC05A-6574-4976-8414-495A9C8765AC}" name="Cantidad" totalsRowFunction="custom" dataDxfId="2158" totalsRowDxfId="2157">
      <totalsRowFormula array="1">IF(AND(IF(C193="Incluir",TablaSTdA1.1525461666726111479520561602643[Unidad de medida]&gt;=0,TablaSTdA1.1525461666726111479520561602643[Unidad de medida]=""))=FALSE,"No rellene el indicador sin seleccionar que quiere incluir el subtipo de acción","")</totalsRowFormula>
    </tableColumn>
    <tableColumn id="7" xr3:uid="{ED698588-7049-4239-9F03-75B9615D395B}" name="Incluido" dataDxfId="2156" totalsRowDxfId="2155" dataCellStyle="20% - Énfasis3"/>
  </tableColumns>
  <tableStyleInfo name="TableStyleLight9" showFirstColumn="0" showLastColumn="0" showRowStripes="1" showColumnStripes="0"/>
</table>
</file>

<file path=xl/tables/table3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3" xr:uid="{A6C3F8B3-D196-4737-A34E-2E064F10CDDB}" name="TablaSTdA1.152546166676827112480521562603644" displayName="TablaSTdA1.152546166676827112480521562603644" ref="D209:I211" headerRowDxfId="2154" dataDxfId="2152" headerRowBorderDxfId="2153" tableBorderDxfId="2151" totalsRowBorderDxfId="2150" dataCellStyle="20% - Énfasis3">
  <autoFilter ref="D209:I211" xr:uid="{B21F3934-1224-44CC-AA2E-935D2B9B447E}"/>
  <tableColumns count="6">
    <tableColumn id="1" xr3:uid="{0F859998-12B2-479D-8C8A-9A9DE0EE14F0}" name="Tipo de Indicador" totalsRowLabel="Resultado" dataDxfId="2149" totalsRowDxfId="2148"/>
    <tableColumn id="2" xr3:uid="{01665D7B-C695-4C37-9CCD-4A42FC8891D1}" name="Código indicador" totalsRowLabel="RC014" dataDxfId="2147" totalsRowDxfId="2146"/>
    <tableColumn id="3" xr3:uid="{929BF994-9986-4A42-BB01-E61EFAAF44D8}" name="Indicador" dataDxfId="2145" totalsRowDxfId="2144" dataCellStyle="20% - Énfasis3">
      <calculatedColumnFormula>IFERROR(VLOOKUP(E210,TablaIndicadores[[Código]:[Unidad de medida]],2,0),"")</calculatedColumnFormula>
    </tableColumn>
    <tableColumn id="4" xr3:uid="{0F83D156-2735-412F-8F4F-5C11D2BAC841}" name="Unidad de medida" dataDxfId="2143" totalsRowDxfId="2142" dataCellStyle="20% - Énfasis3">
      <calculatedColumnFormula>IFERROR(VLOOKUP(E210,TablaIndicadores[[Código]:[Unidad de medida]],3,0),"")</calculatedColumnFormula>
    </tableColumn>
    <tableColumn id="5" xr3:uid="{6A76D4B2-FFB3-48C8-AD0F-B6B67CD4E8AE}" name="Cantidad" totalsRowFunction="custom" dataDxfId="2141" totalsRowDxfId="2140">
      <totalsRowFormula array="1">IF(AND(IF(C202="Incluir",TablaSTdA1.152546166676827112480521562603644[Unidad de medida]&gt;=0,TablaSTdA1.152546166676827112480521562603644[Unidad de medida]=""))=FALSE,"No rellene el indicador sin seleccionar que quiere incluir el subtipo de acción","")</totalsRowFormula>
    </tableColumn>
    <tableColumn id="7" xr3:uid="{D47F84C3-0587-4486-8F4D-6EEA8AF522C8}" name="Incluido" dataDxfId="2139" totalsRowDxfId="2138" dataCellStyle="20% - Énfasis3"/>
  </tableColumns>
  <tableStyleInfo name="TableStyleLight9" showFirstColumn="0" showLastColumn="0" showRowStripes="1" showColumnStripes="0"/>
</table>
</file>

<file path=xl/tables/table3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4" xr:uid="{E94DDA90-F41A-445C-BC52-6335C6556434}" name="TablaSTdA1.15254616667686928113481522563604645" displayName="TablaSTdA1.15254616667686928113481522563604645" ref="D220:I222" headerRowDxfId="2137" dataDxfId="2135" headerRowBorderDxfId="2136" tableBorderDxfId="2134" totalsRowBorderDxfId="2133" dataCellStyle="20% - Énfasis3">
  <autoFilter ref="D220:I222" xr:uid="{F79E9E40-23B8-4F07-AAEA-E75BA12B9C24}"/>
  <tableColumns count="6">
    <tableColumn id="1" xr3:uid="{34DA0B24-D5F4-49EE-9190-77E74C3EFF8A}" name="Tipo de Indicador" totalsRowLabel="Resultado" dataDxfId="2132" totalsRowDxfId="2131"/>
    <tableColumn id="2" xr3:uid="{09EAE837-99F7-4805-BE61-A57E25476A36}" name="Código indicador" totalsRowLabel="RC014" dataDxfId="2130" totalsRowDxfId="2129"/>
    <tableColumn id="3" xr3:uid="{2722A8CE-6FAF-4A90-85C1-D5BCB4F2CE12}" name="Indicador" dataDxfId="2128" totalsRowDxfId="2127" dataCellStyle="20% - Énfasis3">
      <calculatedColumnFormula>IFERROR(VLOOKUP(E221,TablaIndicadores[[Código]:[Unidad de medida]],2,0),"")</calculatedColumnFormula>
    </tableColumn>
    <tableColumn id="4" xr3:uid="{01D3C0E0-B148-44F8-A7F6-E60777701853}" name="Unidad de medida" dataDxfId="2126" totalsRowDxfId="2125" dataCellStyle="20% - Énfasis3">
      <calculatedColumnFormula>IFERROR(VLOOKUP(E221,TablaIndicadores[[Código]:[Unidad de medida]],3,0),"")</calculatedColumnFormula>
    </tableColumn>
    <tableColumn id="5" xr3:uid="{DB7351FD-93B4-45CA-A6F8-11334C0E70E0}" name="Cantidad" totalsRowFunction="custom" dataDxfId="2124" totalsRowDxfId="2123">
      <totalsRowFormula array="1">IF(AND(IF(C211="Incluir",TablaSTdA1.15254616667686928113481522563604645[Unidad de medida]&gt;=0,TablaSTdA1.15254616667686928113481522563604645[Unidad de medida]=""))=FALSE,"No rellene el indicador sin seleccionar que quiere incluir el subtipo de acción","")</totalsRowFormula>
    </tableColumn>
    <tableColumn id="7" xr3:uid="{DB42ADCD-97F2-485D-922A-0FBAF4AEED77}" name="Incluido" dataDxfId="2122" totalsRowDxfId="2121" dataCellStyle="20% - Énfasis3"/>
  </tableColumns>
  <tableStyleInfo name="TableStyleLight9" showFirstColumn="0" showLastColumn="0" showRowStripes="1" showColumnStripes="0"/>
</table>
</file>

<file path=xl/tables/table3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5" xr:uid="{8572BF2D-9D05-49C5-B85E-FD43ED864D9A}" name="TablaSTdA1.1525461666768697029114482523564605646" displayName="TablaSTdA1.1525461666768697029114482523564605646" ref="D229:I231" headerRowDxfId="2120" dataDxfId="2118" headerRowBorderDxfId="2119" tableBorderDxfId="2117" totalsRowBorderDxfId="2116" dataCellStyle="20% - Énfasis3">
  <autoFilter ref="D229:I231" xr:uid="{7E3E9E0B-0896-45AA-97F6-41A453B78B45}"/>
  <tableColumns count="6">
    <tableColumn id="1" xr3:uid="{FFA670FA-8D12-41E7-AEDF-31473810BBD3}" name="Tipo de Indicador" totalsRowLabel="Resultado" dataDxfId="2115" totalsRowDxfId="2114"/>
    <tableColumn id="2" xr3:uid="{F9B5D5DD-E799-4E45-AED7-F4378129AA90}" name="Código indicador" totalsRowLabel="RC014" dataDxfId="2113" totalsRowDxfId="2112"/>
    <tableColumn id="3" xr3:uid="{7E87FC67-FE63-4481-A330-BAA412BC7921}" name="Indicador" dataDxfId="2111" totalsRowDxfId="2110" dataCellStyle="20% - Énfasis3">
      <calculatedColumnFormula>IFERROR(VLOOKUP(E230,TablaIndicadores[[Código]:[Unidad de medida]],2,0),"")</calculatedColumnFormula>
    </tableColumn>
    <tableColumn id="4" xr3:uid="{95828D9E-F10B-44BA-8962-FA72445C8F71}" name="Unidad de medida" dataDxfId="2109" totalsRowDxfId="2108" dataCellStyle="20% - Énfasis3">
      <calculatedColumnFormula>IFERROR(VLOOKUP(E230,TablaIndicadores[[Código]:[Unidad de medida]],3,0),"")</calculatedColumnFormula>
    </tableColumn>
    <tableColumn id="5" xr3:uid="{A0860706-6BFD-49A3-9F07-350B35E56E8F}" name="Cantidad" totalsRowFunction="custom" dataDxfId="2107" totalsRowDxfId="2106">
      <totalsRowFormula array="1">IF(AND(IF(C220="Incluir",TablaSTdA1.1525461666768697029114482523564605646[Unidad de medida]&gt;=0,TablaSTdA1.1525461666768697029114482523564605646[Unidad de medida]=""))=FALSE,"No rellene el indicador sin seleccionar que quiere incluir el subtipo de acción","")</totalsRowFormula>
    </tableColumn>
    <tableColumn id="7" xr3:uid="{EEEBF84D-3577-4C1D-B909-673CFF0E19B5}" name="Incluido" dataDxfId="2105" totalsRowDxfId="2104" dataCellStyle="20% - Énfasis3"/>
  </tableColumns>
  <tableStyleInfo name="TableStyleLight9" showFirstColumn="0" showLastColumn="0" showRowStripes="1" showColumnStripes="0"/>
</table>
</file>

<file path=xl/tables/table3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6" xr:uid="{94FA0B4F-6BE1-4751-BAE0-5DF2319EE5B2}" name="TablaSTdA1.152546166676869707130115483524565606647" displayName="TablaSTdA1.152546166676869707130115483524565606647" ref="D238:I240" headerRowDxfId="2103" dataDxfId="2101" headerRowBorderDxfId="2102" tableBorderDxfId="2100" totalsRowBorderDxfId="2099" dataCellStyle="20% - Énfasis3">
  <autoFilter ref="D238:I240" xr:uid="{0F05FA43-6A18-460F-BEF5-EE127BE3BBEF}"/>
  <tableColumns count="6">
    <tableColumn id="1" xr3:uid="{469CD24A-63CD-46CF-A54E-80B933821124}" name="Tipo de Indicador" totalsRowLabel="Resultado" dataDxfId="2098" totalsRowDxfId="2097"/>
    <tableColumn id="2" xr3:uid="{C5D8F650-0352-46BD-B8F1-3D10FF510620}" name="Código indicador" totalsRowLabel="RC014" dataDxfId="2096" totalsRowDxfId="2095"/>
    <tableColumn id="3" xr3:uid="{B6F6B4B7-4A3E-40B3-921E-E3B03512FC0A}" name="Indicador" dataDxfId="2094" totalsRowDxfId="2093" dataCellStyle="20% - Énfasis3">
      <calculatedColumnFormula>IFERROR(VLOOKUP(E239,TablaIndicadores[[Código]:[Unidad de medida]],2,0),"")</calculatedColumnFormula>
    </tableColumn>
    <tableColumn id="4" xr3:uid="{8B1AEDE6-368F-4794-A429-9CD9BDC4EB61}" name="Unidad de medida" dataDxfId="2092" totalsRowDxfId="2091" dataCellStyle="20% - Énfasis3">
      <calculatedColumnFormula>IFERROR(VLOOKUP(E239,TablaIndicadores[[Código]:[Unidad de medida]],3,0),"")</calculatedColumnFormula>
    </tableColumn>
    <tableColumn id="5" xr3:uid="{B6B5B668-52B2-4C46-9C42-593F66524867}" name="Cantidad" totalsRowFunction="custom" dataDxfId="2090" totalsRowDxfId="2089">
      <totalsRowFormula array="1">IF(AND(IF(C229="Incluir",TablaSTdA1.152546166676869707130115483524565606647[Unidad de medida]&gt;=0,TablaSTdA1.152546166676869707130115483524565606647[Unidad de medida]=""))=FALSE,"No rellene el indicador sin seleccionar que quiere incluir el subtipo de acción","")</totalsRowFormula>
    </tableColumn>
    <tableColumn id="7" xr3:uid="{E219524C-3736-497D-9CB8-773C5E4A3767}" name="Incluido" dataDxfId="2088" totalsRowDxfId="2087" dataCellStyle="20% - Énfasis3"/>
  </tableColumns>
  <tableStyleInfo name="TableStyleLight9" showFirstColumn="0" showLastColumn="0" showRowStripes="1" showColumnStripes="0"/>
</table>
</file>

<file path=xl/tables/table3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7" xr:uid="{F7EADEF1-81FA-46C7-90A6-A60F73356558}" name="TablaSTdA1.15254616263647231116484525566607648" displayName="TablaSTdA1.15254616263647231116484525566607648" ref="D247:I249" headerRowDxfId="2086" dataDxfId="2084" headerRowBorderDxfId="2085" tableBorderDxfId="2083" totalsRowBorderDxfId="2082" dataCellStyle="20% - Énfasis3">
  <autoFilter ref="D247:I249" xr:uid="{CFD436BC-1417-4552-8A56-990E2A292185}"/>
  <tableColumns count="6">
    <tableColumn id="1" xr3:uid="{97E04B93-37E6-430C-A8A5-7AC98F056515}" name="Tipo de Indicador" totalsRowLabel="Resultado" dataDxfId="2081" totalsRowDxfId="2080"/>
    <tableColumn id="2" xr3:uid="{2A03B71E-C038-4045-8080-E57653005919}" name="Código indicador" totalsRowLabel="RC014" dataDxfId="2079" totalsRowDxfId="2078"/>
    <tableColumn id="3" xr3:uid="{CAF22C51-11D6-430D-94DA-F1B2896BBD40}" name="Indicador" dataDxfId="2077" totalsRowDxfId="2076" dataCellStyle="20% - Énfasis3">
      <calculatedColumnFormula>IFERROR(VLOOKUP(E248,TablaIndicadores[[Código]:[Unidad de medida]],2,0),"")</calculatedColumnFormula>
    </tableColumn>
    <tableColumn id="4" xr3:uid="{7D84B27F-2CA4-4738-B2D8-CFF5CCBE3CC8}" name="Unidad de medida" dataDxfId="2075" totalsRowDxfId="2074" dataCellStyle="20% - Énfasis3">
      <calculatedColumnFormula>IFERROR(VLOOKUP(E248,TablaIndicadores[[Código]:[Unidad de medida]],3,0),"")</calculatedColumnFormula>
    </tableColumn>
    <tableColumn id="5" xr3:uid="{03491041-4676-4912-A411-11AEAE83A3CD}" name="Cantidad" totalsRowFunction="custom" dataDxfId="2073" totalsRowDxfId="2072">
      <totalsRowFormula array="1">IF(AND(IF(C240="Incluir",TablaSTdA1.15254616263647231116484525566607648[Unidad de medida]&gt;=0,TablaSTdA1.15254616263647231116484525566607648[Unidad de medida]=""))=FALSE,"No rellene el indicador sin seleccionar que quiere incluir el subtipo de acción","")</totalsRowFormula>
    </tableColumn>
    <tableColumn id="7" xr3:uid="{7A332E46-98FD-430D-B374-FCA090CA3835}" name="Incluido" dataDxfId="2071" totalsRowDxfId="2070" dataCellStyle="20% - Énfasis3"/>
  </tableColumns>
  <tableStyleInfo name="TableStyleLight9" showFirstColumn="0" showLastColumn="0" showRowStripes="1" showColumnStripes="0"/>
</table>
</file>

<file path=xl/tables/table3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8" xr:uid="{17A4EC7F-CD33-4C84-AD59-61ECBD5930FC}" name="TablaSTdA1.1525461626364727332117485526567608649" displayName="TablaSTdA1.1525461626364727332117485526567608649" ref="D256:I258" headerRowDxfId="2069" dataDxfId="2067" headerRowBorderDxfId="2068" tableBorderDxfId="2066" totalsRowBorderDxfId="2065" dataCellStyle="20% - Énfasis3">
  <autoFilter ref="D256:I258" xr:uid="{82D64D55-554F-483F-9356-47430D58D139}"/>
  <tableColumns count="6">
    <tableColumn id="1" xr3:uid="{A5D7D7CD-1CC8-4B56-BD94-04804C0BE2FA}" name="Tipo de Indicador" totalsRowLabel="Resultado" dataDxfId="2064" totalsRowDxfId="2063"/>
    <tableColumn id="2" xr3:uid="{A752D471-9CAB-487F-B7BC-D3BA0583A513}" name="Código indicador" totalsRowLabel="RC014" dataDxfId="2062" totalsRowDxfId="2061"/>
    <tableColumn id="3" xr3:uid="{97914C96-892A-4B86-8FD6-A90921759AFD}" name="Indicador" dataDxfId="2060" totalsRowDxfId="2059" dataCellStyle="20% - Énfasis3">
      <calculatedColumnFormula>IFERROR(VLOOKUP(E257,TablaIndicadores[[Código]:[Unidad de medida]],2,0),"")</calculatedColumnFormula>
    </tableColumn>
    <tableColumn id="4" xr3:uid="{F314F9DA-FB82-4FC5-989A-3C913446B373}" name="Unidad de medida" dataDxfId="2058" totalsRowDxfId="2057" dataCellStyle="20% - Énfasis3">
      <calculatedColumnFormula>IFERROR(VLOOKUP(E257,TablaIndicadores[[Código]:[Unidad de medida]],3,0),"")</calculatedColumnFormula>
    </tableColumn>
    <tableColumn id="5" xr3:uid="{F019CDF0-E3EE-488A-B776-E2CBEDCA3035}" name="Cantidad" totalsRowFunction="custom" dataDxfId="2056" totalsRowDxfId="2055">
      <totalsRowFormula array="1">IF(AND(IF(C249="Incluir",TablaSTdA1.1525461626364727332117485526567608649[Unidad de medida]&gt;=0,TablaSTdA1.1525461626364727332117485526567608649[Unidad de medida]=""))=FALSE,"No rellene el indicador sin seleccionar que quiere incluir el subtipo de acción","")</totalsRowFormula>
    </tableColumn>
    <tableColumn id="7" xr3:uid="{0EC2ACC6-B036-48C3-B14F-3B68B59B6D7A}" name="Incluido" dataDxfId="2054" totalsRowDxfId="2053" dataCellStyle="20% - Énfasis3"/>
  </tableColumns>
  <tableStyleInfo name="TableStyleLight9" showFirstColumn="0" showLastColumn="0" showRowStripes="1" showColumnStripes="0"/>
</table>
</file>

<file path=xl/tables/table3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9" xr:uid="{6B16F36F-9491-49A5-913A-F1B7DC7CA20F}" name="TablaSTdA1.152546162636472737533118486527568609650" displayName="TablaSTdA1.152546162636472737533118486527568609650" ref="D267:I269" headerRowDxfId="2052" dataDxfId="2050" headerRowBorderDxfId="2051" tableBorderDxfId="2049" totalsRowBorderDxfId="2048" dataCellStyle="20% - Énfasis3">
  <autoFilter ref="D267:I269" xr:uid="{03C060CF-033E-48A0-AC2C-92A6791A75F1}"/>
  <tableColumns count="6">
    <tableColumn id="1" xr3:uid="{C6924D76-A139-4806-AF9B-658196944D69}" name="Tipo de Indicador" totalsRowLabel="Resultado" dataDxfId="2047" totalsRowDxfId="2046"/>
    <tableColumn id="2" xr3:uid="{BB289F0D-FF78-4EF1-BD78-B1BA26B81DB3}" name="Código indicador" totalsRowLabel="RC014" dataDxfId="2045" totalsRowDxfId="2044"/>
    <tableColumn id="3" xr3:uid="{666220C3-593F-4EDD-88F3-29C0F1BE79B4}" name="Indicador" dataDxfId="2043" totalsRowDxfId="2042" dataCellStyle="20% - Énfasis3">
      <calculatedColumnFormula>IFERROR(VLOOKUP(E268,TablaIndicadores[[Código]:[Unidad de medida]],2,0),"")</calculatedColumnFormula>
    </tableColumn>
    <tableColumn id="4" xr3:uid="{DA079576-45BC-4CCF-9AB5-48B30D87618A}" name="Unidad de medida" dataDxfId="2041" totalsRowDxfId="2040" dataCellStyle="20% - Énfasis3">
      <calculatedColumnFormula>IFERROR(VLOOKUP(E268,TablaIndicadores[[Código]:[Unidad de medida]],3,0),"")</calculatedColumnFormula>
    </tableColumn>
    <tableColumn id="5" xr3:uid="{3C8D6A5B-0214-4B7A-AF11-D3ECAE017414}" name="Cantidad" totalsRowFunction="custom" dataDxfId="2039" totalsRowDxfId="2038">
      <totalsRowFormula array="1">IF(AND(IF(C260="Incluir",TablaSTdA1.152546162636472737533118486527568609650[Unidad de medida]&gt;=0,TablaSTdA1.152546162636472737533118486527568609650[Unidad de medida]=""))=FALSE,"No rellene el indicador sin seleccionar que quiere incluir el subtipo de acción","")</totalsRowFormula>
    </tableColumn>
    <tableColumn id="7" xr3:uid="{7F837956-4634-49A6-A78E-EB37F5E64625}" name="Incluido" dataDxfId="2037" totalsRowDxfId="2036" dataCellStyle="20% - Énfasis3"/>
  </tableColumns>
  <tableStyleInfo name="TableStyleLight9"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1B8BC503-E3CC-4996-9E08-784159C857EB}" name="TablaSTdA1.152546162636472737533" displayName="TablaSTdA1.152546162636472737533" ref="D267:I269" headerRowDxfId="6827" dataDxfId="6825" headerRowBorderDxfId="6826" tableBorderDxfId="6824" totalsRowBorderDxfId="6823">
  <autoFilter ref="D267:I269" xr:uid="{03C060CF-033E-48A0-AC2C-92A6791A75F1}"/>
  <tableColumns count="6">
    <tableColumn id="1" xr3:uid="{123C9B61-E5E0-4C8F-9B5E-D2428C57A5DE}" name="Tipo de Indicador" totalsRowLabel="Resultado" dataDxfId="6822" totalsRowDxfId="6821"/>
    <tableColumn id="2" xr3:uid="{B36AE430-6F26-4E0D-9174-BFB77C7486E6}" name="Código indicador" totalsRowLabel="RC014" dataDxfId="6820" totalsRowDxfId="6819"/>
    <tableColumn id="3" xr3:uid="{67DB0EB1-6E2F-4BBE-9B30-8EB9FFC73799}" name="Indicador" dataDxfId="6818" totalsRowDxfId="6817" dataCellStyle="20% - Énfasis3">
      <calculatedColumnFormula>IFERROR(VLOOKUP(E268,TablaIndicadores[[Código]:[Unidad de medida]],2,0),"")</calculatedColumnFormula>
    </tableColumn>
    <tableColumn id="4" xr3:uid="{0D2486FD-899E-4103-8887-C9BA57D8F525}" name="Unidad de medida" dataDxfId="6816" totalsRowDxfId="6815">
      <calculatedColumnFormula>IFERROR(VLOOKUP(E268,TablaIndicadores[[Código]:[Unidad de medida]],3,0),"")</calculatedColumnFormula>
    </tableColumn>
    <tableColumn id="5" xr3:uid="{6E65DFCB-C449-4415-B2E3-B5099052C960}" name="Cantidad" totalsRowFunction="custom" dataDxfId="6814" totalsRowDxfId="6813">
      <totalsRowFormula array="1">IF(AND(IF(C260="Incluir",TablaSTdA1.152546162636472737533[Unidad de medida]&gt;=0,TablaSTdA1.152546162636472737533[Unidad de medida]=""))=FALSE,"No rellene el indicador sin seleccionar que quiere incluir el subtipo de acción","")</totalsRowFormula>
    </tableColumn>
    <tableColumn id="7" xr3:uid="{6849E857-F730-4F35-8F68-F6785B910561}" name="Incluido" dataDxfId="6812" totalsRowDxfId="6811" dataCellStyle="20% - Énfasis3"/>
  </tableColumns>
  <tableStyleInfo name="TableStyleLight9" showFirstColumn="0" showLastColumn="0" showRowStripes="1" showColumnStripes="0"/>
</table>
</file>

<file path=xl/tables/table3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0" xr:uid="{ECDBCA96-4529-43A9-A023-5664731EE6C9}" name="TablaSTdA1.15254616263647273757634119487528569610651" displayName="TablaSTdA1.15254616263647273757634119487528569610651" ref="D276:I278" headerRowDxfId="2035" dataDxfId="2033" headerRowBorderDxfId="2034" tableBorderDxfId="2032" totalsRowBorderDxfId="2031" dataCellStyle="20% - Énfasis3">
  <autoFilter ref="D276:I278" xr:uid="{0944747C-24CE-43D4-BBAB-1C494CA9A55F}"/>
  <tableColumns count="6">
    <tableColumn id="1" xr3:uid="{209F6250-43CE-40E2-ADE0-2A3699F0869D}" name="Tipo de Indicador" totalsRowLabel="Resultado" dataDxfId="2030" totalsRowDxfId="2029"/>
    <tableColumn id="2" xr3:uid="{42D7A7AF-6DB1-4906-874E-BC126114B2A5}" name="Código indicador" totalsRowLabel="RC014" dataDxfId="2028" totalsRowDxfId="2027"/>
    <tableColumn id="3" xr3:uid="{6C69D1BE-DE9C-401B-AC6C-82327D37C961}" name="Indicador" dataDxfId="2026" totalsRowDxfId="2025" dataCellStyle="20% - Énfasis3">
      <calculatedColumnFormula>IFERROR(VLOOKUP(E277,TablaIndicadores[[Código]:[Unidad de medida]],2,0),"")</calculatedColumnFormula>
    </tableColumn>
    <tableColumn id="4" xr3:uid="{5E1DAE50-EE5B-489A-A812-F01482B6D56D}" name="Unidad de medida" dataDxfId="2024" totalsRowDxfId="2023" dataCellStyle="20% - Énfasis3">
      <calculatedColumnFormula>IFERROR(VLOOKUP(E277,TablaIndicadores[[Código]:[Unidad de medida]],3,0),"")</calculatedColumnFormula>
    </tableColumn>
    <tableColumn id="5" xr3:uid="{2C74C213-2E21-4F26-8C87-04F73AC78AD3}" name="Cantidad" totalsRowFunction="custom" dataDxfId="2022" totalsRowDxfId="2021">
      <totalsRowFormula array="1">IF(AND(IF(C269="Incluir",TablaSTdA1.15254616263647273757634119487528569610651[Unidad de medida]&gt;=0,TablaSTdA1.15254616263647273757634119487528569610651[Unidad de medida]=""))=FALSE,"No rellene el indicador sin seleccionar que quiere incluir el subtipo de acción","")</totalsRowFormula>
    </tableColumn>
    <tableColumn id="7" xr3:uid="{98BC4743-B86B-40E4-B12A-ACED34E04EC5}" name="Incluido" dataDxfId="2020" totalsRowDxfId="2019" dataCellStyle="20% - Énfasis3"/>
  </tableColumns>
  <tableStyleInfo name="TableStyleLight9" showFirstColumn="0" showLastColumn="0" showRowStripes="1" showColumnStripes="0"/>
</table>
</file>

<file path=xl/tables/table3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1" xr:uid="{2326A5FA-21D1-4187-9D18-47508CD0C374}" name="TablaSTdA1.1525461626364727375767735120488529570611652" displayName="TablaSTdA1.1525461626364727375767735120488529570611652" ref="D285:I287" headerRowDxfId="2018" dataDxfId="2016" headerRowBorderDxfId="2017" tableBorderDxfId="2015" totalsRowBorderDxfId="2014" dataCellStyle="20% - Énfasis3">
  <autoFilter ref="D285:I287" xr:uid="{3F3744ED-93D8-46A8-8B02-566B237D13C1}"/>
  <tableColumns count="6">
    <tableColumn id="1" xr3:uid="{A56EF144-DF21-4214-9428-DCA713B8C25F}" name="Tipo de Indicador" totalsRowLabel="Resultado" dataDxfId="2013" totalsRowDxfId="2012"/>
    <tableColumn id="2" xr3:uid="{04C88FF4-D299-4560-BEA0-21A335B99D58}" name="Código indicador" totalsRowLabel="RC014" dataDxfId="2011" totalsRowDxfId="2010"/>
    <tableColumn id="3" xr3:uid="{43A5BE04-7305-4EDF-B845-D8DEEBB11F9A}" name="Indicador" dataDxfId="2009" totalsRowDxfId="2008" dataCellStyle="20% - Énfasis3">
      <calculatedColumnFormula>IFERROR(VLOOKUP(E286,TablaIndicadores[[Código]:[Unidad de medida]],2,0),"")</calculatedColumnFormula>
    </tableColumn>
    <tableColumn id="4" xr3:uid="{238A9613-6445-4ACA-A130-A7779DFB3F3A}" name="Unidad de medida" dataDxfId="2007" totalsRowDxfId="2006" dataCellStyle="20% - Énfasis3">
      <calculatedColumnFormula>IFERROR(VLOOKUP(E286,TablaIndicadores[[Código]:[Unidad de medida]],3,0),"")</calculatedColumnFormula>
    </tableColumn>
    <tableColumn id="5" xr3:uid="{6E926CBB-7C3A-4FAE-8077-03AD9CC09E8C}" name="Cantidad" totalsRowFunction="custom" dataDxfId="2005" totalsRowDxfId="2004">
      <totalsRowFormula array="1">IF(AND(IF(C278="Incluir",TablaSTdA1.1525461626364727375767735120488529570611652[Unidad de medida]&gt;=0,TablaSTdA1.1525461626364727375767735120488529570611652[Unidad de medida]=""))=FALSE,"No rellene el indicador sin seleccionar que quiere incluir el subtipo de acción","")</totalsRowFormula>
    </tableColumn>
    <tableColumn id="7" xr3:uid="{980B219D-C080-4C53-B9B2-8FEAD8D24BB0}" name="Incluido" dataDxfId="2003" totalsRowDxfId="2002" dataCellStyle="20% - Énfasis3"/>
  </tableColumns>
  <tableStyleInfo name="TableStyleLight9" showFirstColumn="0" showLastColumn="0" showRowStripes="1" showColumnStripes="0"/>
</table>
</file>

<file path=xl/tables/table3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2" xr:uid="{C71A1F01-C0A4-4F77-9BB0-B92705295A1D}" name="TablaSTdA1.152546162636472737576777836121489530571612653" displayName="TablaSTdA1.152546162636472737576777836121489530571612653" ref="D294:I296" headerRowDxfId="2001" dataDxfId="1999" headerRowBorderDxfId="2000" tableBorderDxfId="1998" totalsRowBorderDxfId="1997" dataCellStyle="20% - Énfasis3">
  <autoFilter ref="D294:I296" xr:uid="{C887D571-7038-4A1E-A5F5-828CD05195FE}"/>
  <tableColumns count="6">
    <tableColumn id="1" xr3:uid="{F5161458-DCA1-40DA-A316-AFF8F01655AE}" name="Tipo de Indicador" totalsRowLabel="Resultado" dataDxfId="1996" totalsRowDxfId="1995"/>
    <tableColumn id="2" xr3:uid="{1A545D7B-2D09-4C06-AB67-072D8AA034EF}" name="Código indicador" totalsRowLabel="RC014" dataDxfId="1994" totalsRowDxfId="1993"/>
    <tableColumn id="3" xr3:uid="{358C1CC3-CD22-476B-AE24-65BDDCA3409E}" name="Indicador" dataDxfId="1992" totalsRowDxfId="1991" dataCellStyle="20% - Énfasis3">
      <calculatedColumnFormula>IFERROR(VLOOKUP(E295,TablaIndicadores[[Código]:[Unidad de medida]],2,0),"")</calculatedColumnFormula>
    </tableColumn>
    <tableColumn id="4" xr3:uid="{4E13F5E0-D25B-41AA-9F70-3D735362004B}" name="Unidad de medida" dataDxfId="1990" totalsRowDxfId="1989" dataCellStyle="20% - Énfasis3">
      <calculatedColumnFormula>IFERROR(VLOOKUP(E295,TablaIndicadores[[Código]:[Unidad de medida]],3,0),"")</calculatedColumnFormula>
    </tableColumn>
    <tableColumn id="5" xr3:uid="{1613C414-ADAD-4DB0-8DDE-588B76E86DC6}" name="Cantidad" totalsRowFunction="custom" dataDxfId="1988" totalsRowDxfId="1987">
      <totalsRowFormula array="1">IF(AND(IF(C287="Incluir",TablaSTdA1.152546162636472737576777836121489530571612653[Unidad de medida]&gt;=0,TablaSTdA1.152546162636472737576777836121489530571612653[Unidad de medida]=""))=FALSE,"No rellene el indicador sin seleccionar que quiere incluir el subtipo de acción","")</totalsRowFormula>
    </tableColumn>
    <tableColumn id="7" xr3:uid="{32033E9D-1595-4162-9707-A4EEB7077F7E}" name="Incluido" dataDxfId="1986" totalsRowDxfId="1985" dataCellStyle="20% - Énfasis3"/>
  </tableColumns>
  <tableStyleInfo name="TableStyleLight9" showFirstColumn="0" showLastColumn="0" showRowStripes="1" showColumnStripes="0"/>
</table>
</file>

<file path=xl/tables/table3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3" xr:uid="{E59FA404-89E0-4130-9E0A-6285AEBCC417}" name="TablaSTdA1.15254616263647273757677787937122490531572613654" displayName="TablaSTdA1.15254616263647273757677787937122490531572613654" ref="D303:I305" headerRowDxfId="1984" dataDxfId="1982" headerRowBorderDxfId="1983" tableBorderDxfId="1981" totalsRowBorderDxfId="1980" dataCellStyle="20% - Énfasis3">
  <autoFilter ref="D303:I305" xr:uid="{5E6D0167-0592-4639-A9A4-7F4C661344FB}"/>
  <tableColumns count="6">
    <tableColumn id="1" xr3:uid="{404BF983-B4DF-4FF4-99A6-73E975DF8A83}" name="Tipo de Indicador" totalsRowLabel="Resultado" dataDxfId="1979" totalsRowDxfId="1978"/>
    <tableColumn id="2" xr3:uid="{DC2ECE30-0536-4F8C-8E4A-F84D6D921A2C}" name="Código indicador" totalsRowLabel="RC014" dataDxfId="1977" totalsRowDxfId="1976"/>
    <tableColumn id="3" xr3:uid="{47BF3F5D-6CCB-4B9B-916D-EE2AFC642727}" name="Indicador" dataDxfId="1975" totalsRowDxfId="1974" dataCellStyle="20% - Énfasis3">
      <calculatedColumnFormula>IFERROR(VLOOKUP(E304,TablaIndicadores[[Código]:[Unidad de medida]],2,0),"")</calculatedColumnFormula>
    </tableColumn>
    <tableColumn id="4" xr3:uid="{155F5F12-6CA3-486A-89A9-D800B8A02F8B}" name="Unidad de medida" dataDxfId="1973" totalsRowDxfId="1972" dataCellStyle="20% - Énfasis3">
      <calculatedColumnFormula>IFERROR(VLOOKUP(E304,TablaIndicadores[[Código]:[Unidad de medida]],3,0),"")</calculatedColumnFormula>
    </tableColumn>
    <tableColumn id="5" xr3:uid="{31512A9F-4F05-47B9-9ADB-4A3EA61A30A6}" name="Cantidad" totalsRowFunction="custom" dataDxfId="1971" totalsRowDxfId="1970">
      <totalsRowFormula array="1">IF(AND(IF(C296="Incluir",TablaSTdA1.15254616263647273757677787937122490531572613654[Unidad de medida]&gt;=0,TablaSTdA1.15254616263647273757677787937122490531572613654[Unidad de medida]=""))=FALSE,"No rellene el indicador sin seleccionar que quiere incluir el subtipo de acción","")</totalsRowFormula>
    </tableColumn>
    <tableColumn id="7" xr3:uid="{AD3F2A7B-E958-4037-B4C9-F6824F401E81}" name="Incluido" dataDxfId="1969" totalsRowDxfId="1968" dataCellStyle="20% - Énfasis3"/>
  </tableColumns>
  <tableStyleInfo name="TableStyleLight9" showFirstColumn="0" showLastColumn="0" showRowStripes="1" showColumnStripes="0"/>
</table>
</file>

<file path=xl/tables/table3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4" xr:uid="{6142D5C8-8342-471E-A32F-8DB7348CB7A6}" name="TablaSTdA1.15254616263647273758038123491532573614655" displayName="TablaSTdA1.15254616263647273758038123491532573614655" ref="D314:I316" headerRowDxfId="1967" dataDxfId="1965" headerRowBorderDxfId="1966" tableBorderDxfId="1964" totalsRowBorderDxfId="1963" dataCellStyle="20% - Énfasis3">
  <autoFilter ref="D314:I316" xr:uid="{0ADB81C9-3D3F-4978-BB71-4CC96B39EB10}"/>
  <tableColumns count="6">
    <tableColumn id="1" xr3:uid="{36DCCBCD-8A25-4876-87D8-4AC424CECF97}" name="Tipo de Indicador" totalsRowLabel="Resultado" dataDxfId="1962" totalsRowDxfId="1961"/>
    <tableColumn id="2" xr3:uid="{4C8592A4-9E98-40D0-8522-C65A3E49A7D1}" name="Código indicador" totalsRowLabel="RC014" dataDxfId="1960" totalsRowDxfId="1959"/>
    <tableColumn id="3" xr3:uid="{62DC52C4-EBC1-45F5-9B9C-5731DAA579F3}" name="Indicador" dataDxfId="1958" totalsRowDxfId="1957" dataCellStyle="20% - Énfasis3">
      <calculatedColumnFormula>IFERROR(VLOOKUP(E315,TablaIndicadores[[Código]:[Unidad de medida]],2,0),"")</calculatedColumnFormula>
    </tableColumn>
    <tableColumn id="4" xr3:uid="{3CF5312D-9F5C-478D-81C4-070143F8EFAD}" name="Unidad de medida" dataDxfId="1956" totalsRowDxfId="1955" dataCellStyle="20% - Énfasis3">
      <calculatedColumnFormula>IFERROR(VLOOKUP(E315,TablaIndicadores[[Código]:[Unidad de medida]],3,0),"")</calculatedColumnFormula>
    </tableColumn>
    <tableColumn id="5" xr3:uid="{A9B8E357-5F60-4D70-ACA6-560DDE348548}" name="Cantidad" totalsRowFunction="custom" dataDxfId="1954" totalsRowDxfId="1953">
      <totalsRowFormula array="1">IF(AND(IF(C307="Incluir",TablaSTdA1.15254616263647273758038123491532573614655[Unidad de medida]&gt;=0,TablaSTdA1.15254616263647273758038123491532573614655[Unidad de medida]=""))=FALSE,"No rellene el indicador sin seleccionar que quiere incluir el subtipo de acción","")</totalsRowFormula>
    </tableColumn>
    <tableColumn id="7" xr3:uid="{68208AA6-CB90-4DDD-9CB4-036D7C4D7966}" name="Incluido" dataDxfId="1952" totalsRowDxfId="1951" dataCellStyle="20% - Énfasis3"/>
  </tableColumns>
  <tableStyleInfo name="TableStyleLight9" showFirstColumn="0" showLastColumn="0" showRowStripes="1" showColumnStripes="0"/>
</table>
</file>

<file path=xl/tables/table3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5" xr:uid="{251D056A-3333-4F42-9433-0E4BEFDBB78F}" name="TablaSTdA1.1525461626364727375808139124492533574615656" displayName="TablaSTdA1.1525461626364727375808139124492533574615656" ref="D323:I325" headerRowDxfId="1950" dataDxfId="1948" headerRowBorderDxfId="1949" tableBorderDxfId="1947" totalsRowBorderDxfId="1946" dataCellStyle="20% - Énfasis3">
  <autoFilter ref="D323:I325" xr:uid="{1EC163A3-46E7-49EF-8D3A-E86403A81E27}"/>
  <tableColumns count="6">
    <tableColumn id="1" xr3:uid="{551BA388-33B4-4C7D-A469-EBD4D5399A24}" name="Tipo de Indicador" totalsRowLabel="Resultado" dataDxfId="1945" totalsRowDxfId="1944"/>
    <tableColumn id="2" xr3:uid="{656A8106-A129-4062-BD36-4971AD39507A}" name="Código indicador" totalsRowLabel="RC014" dataDxfId="1943" totalsRowDxfId="1942"/>
    <tableColumn id="3" xr3:uid="{1FE2ACBA-C220-429D-9ED3-C47DD3B0D135}" name="Indicador" dataDxfId="1941" totalsRowDxfId="1940" dataCellStyle="20% - Énfasis3">
      <calculatedColumnFormula>IFERROR(VLOOKUP(E324,TablaIndicadores[[Código]:[Unidad de medida]],2,0),"")</calculatedColumnFormula>
    </tableColumn>
    <tableColumn id="4" xr3:uid="{CA88CC71-6A16-41D0-8CA5-A6E73D497F37}" name="Unidad de medida" dataDxfId="1939" totalsRowDxfId="1938" dataCellStyle="20% - Énfasis3">
      <calculatedColumnFormula>IFERROR(VLOOKUP(E324,TablaIndicadores[[Código]:[Unidad de medida]],3,0),"")</calculatedColumnFormula>
    </tableColumn>
    <tableColumn id="5" xr3:uid="{F8635064-CA9F-4BA1-B167-99AE99876970}" name="Cantidad" totalsRowFunction="custom" dataDxfId="1937" totalsRowDxfId="1936">
      <totalsRowFormula array="1">IF(AND(IF(C316="Incluir",TablaSTdA1.1525461626364727375808139124492533574615656[Unidad de medida]&gt;=0,TablaSTdA1.1525461626364727375808139124492533574615656[Unidad de medida]=""))=FALSE,"No rellene el indicador sin seleccionar que quiere incluir el subtipo de acción","")</totalsRowFormula>
    </tableColumn>
    <tableColumn id="7" xr3:uid="{47BFD5B4-EC47-4BC5-B610-28418FD43C34}" name="Incluido" dataDxfId="1935" totalsRowDxfId="1934" dataCellStyle="20% - Énfasis3"/>
  </tableColumns>
  <tableStyleInfo name="TableStyleLight9" showFirstColumn="0" showLastColumn="0" showRowStripes="1" showColumnStripes="0"/>
</table>
</file>

<file path=xl/tables/table3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6" xr:uid="{E8F7F8F8-1229-4820-91E9-F26EC3D800A5}" name="TablaSTdA1.152546162636472737580818240125493534575616657" displayName="TablaSTdA1.152546162636472737580818240125493534575616657" ref="D332:I334" headerRowDxfId="1933" dataDxfId="1931" headerRowBorderDxfId="1932" tableBorderDxfId="1930" totalsRowBorderDxfId="1929" dataCellStyle="20% - Énfasis3">
  <autoFilter ref="D332:I334" xr:uid="{9450DB46-D38B-49E3-9F13-C69DFD5D8BE7}"/>
  <tableColumns count="6">
    <tableColumn id="1" xr3:uid="{7A393CED-4924-4393-8899-B7951A828382}" name="Tipo de Indicador" totalsRowLabel="Resultado" dataDxfId="1928" totalsRowDxfId="1927"/>
    <tableColumn id="2" xr3:uid="{230D5F8D-E765-4CE9-B945-86D40568C478}" name="Código indicador" totalsRowLabel="RC014" dataDxfId="1926" totalsRowDxfId="1925"/>
    <tableColumn id="3" xr3:uid="{AE94ABA9-9B18-4722-A8DB-7C9B2B3BFA59}" name="Indicador" dataDxfId="1924" totalsRowDxfId="1923" dataCellStyle="20% - Énfasis3">
      <calculatedColumnFormula>IFERROR(VLOOKUP(E333,TablaIndicadores[[Código]:[Unidad de medida]],2,0),"")</calculatedColumnFormula>
    </tableColumn>
    <tableColumn id="4" xr3:uid="{D02085E4-4864-41B9-BB00-8B1A37D79093}" name="Unidad de medida" dataDxfId="1922" totalsRowDxfId="1921" dataCellStyle="20% - Énfasis3">
      <calculatedColumnFormula>IFERROR(VLOOKUP(E333,TablaIndicadores[[Código]:[Unidad de medida]],3,0),"")</calculatedColumnFormula>
    </tableColumn>
    <tableColumn id="5" xr3:uid="{37D8AF9D-0E7E-4BA5-980C-14DB4BFB029E}" name="Cantidad" totalsRowFunction="custom" dataDxfId="1920" totalsRowDxfId="1919">
      <totalsRowFormula array="1">IF(AND(IF(C325="Incluir",TablaSTdA1.152546162636472737580818240125493534575616657[Unidad de medida]&gt;=0,TablaSTdA1.152546162636472737580818240125493534575616657[Unidad de medida]=""))=FALSE,"No rellene el indicador sin seleccionar que quiere incluir el subtipo de acción","")</totalsRowFormula>
    </tableColumn>
    <tableColumn id="7" xr3:uid="{DE490A4B-6911-4B71-8375-7847555F62DA}" name="Incluido" dataDxfId="1918" totalsRowDxfId="1917" dataCellStyle="20% - Énfasis3"/>
  </tableColumns>
  <tableStyleInfo name="TableStyleLight9" showFirstColumn="0" showLastColumn="0" showRowStripes="1" showColumnStripes="0"/>
</table>
</file>

<file path=xl/tables/table3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7" xr:uid="{B7AB91BD-3E9B-4AA3-B9C7-C3BE900B47D1}" name="TablaSTdA1.1525461626364727375808341126494535576617658" displayName="TablaSTdA1.1525461626364727375808341126494535576617658" ref="D345:I347" headerRowDxfId="1916" dataDxfId="1914" headerRowBorderDxfId="1915" tableBorderDxfId="1913" totalsRowBorderDxfId="1912" dataCellStyle="20% - Énfasis3">
  <autoFilter ref="D345:I347" xr:uid="{01E36018-DDB6-4086-95F7-B93D9EAFA70D}"/>
  <tableColumns count="6">
    <tableColumn id="1" xr3:uid="{E74C0C55-AAB2-4C83-8012-37960D975E48}" name="Tipo de Indicador" totalsRowLabel="Resultado" dataDxfId="1911" totalsRowDxfId="1910"/>
    <tableColumn id="2" xr3:uid="{D254D256-0538-4149-BC96-8BD9FADC0B23}" name="Código indicador" totalsRowLabel="RC014" dataDxfId="1909" totalsRowDxfId="1908"/>
    <tableColumn id="3" xr3:uid="{1403C67B-CA39-4D63-AFEB-27D152124568}" name="Indicador" dataDxfId="1907" totalsRowDxfId="1906" dataCellStyle="20% - Énfasis3">
      <calculatedColumnFormula>IFERROR(VLOOKUP(E346,TablaIndicadores[[Código]:[Unidad de medida]],2,0),"")</calculatedColumnFormula>
    </tableColumn>
    <tableColumn id="4" xr3:uid="{87B2902F-095E-4370-9406-E51544E46F6F}" name="Unidad de medida" dataDxfId="1905" totalsRowDxfId="1904" dataCellStyle="20% - Énfasis3">
      <calculatedColumnFormula>IFERROR(VLOOKUP(E346,TablaIndicadores[[Código]:[Unidad de medida]],3,0),"")</calculatedColumnFormula>
    </tableColumn>
    <tableColumn id="5" xr3:uid="{90BE57D1-73D5-4999-8892-71E71483F421}" name="Cantidad" totalsRowFunction="custom" dataDxfId="1903" totalsRowDxfId="1902">
      <totalsRowFormula array="1">IF(AND(IF(C338="Incluir",TablaSTdA1.1525461626364727375808341126494535576617658[Unidad de medida]&gt;=0,TablaSTdA1.1525461626364727375808341126494535576617658[Unidad de medida]=""))=FALSE,"No rellene el indicador sin seleccionar que quiere incluir el subtipo de acción","")</totalsRowFormula>
    </tableColumn>
    <tableColumn id="7" xr3:uid="{013EABA3-C5CB-43A3-A59F-C566E7E8DB3B}" name="Incluido" dataDxfId="1901" totalsRowDxfId="1900" dataCellStyle="20% - Énfasis3"/>
  </tableColumns>
  <tableStyleInfo name="TableStyleLight9" showFirstColumn="0" showLastColumn="0" showRowStripes="1" showColumnStripes="0"/>
</table>
</file>

<file path=xl/tables/table3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8" xr:uid="{A8610087-B117-416C-BA97-945F1AD91AA1}" name="TablaSTdA1.152546162636472737580818442127495536577618659" displayName="TablaSTdA1.152546162636472737580818442127495536577618659" ref="D354:I356" headerRowDxfId="1899" dataDxfId="1897" headerRowBorderDxfId="1898" tableBorderDxfId="1896" totalsRowBorderDxfId="1895" dataCellStyle="20% - Énfasis3">
  <autoFilter ref="D354:I356" xr:uid="{E000F314-4192-44DA-9326-0DF92C200DAE}"/>
  <tableColumns count="6">
    <tableColumn id="1" xr3:uid="{B7618C5B-3386-4C79-92EF-BCC0B09FD748}" name="Tipo de Indicador" totalsRowLabel="Resultado" dataDxfId="1894" totalsRowDxfId="1893"/>
    <tableColumn id="2" xr3:uid="{823B9039-21F9-434B-84DC-AEE8CCAC58D2}" name="Código indicador" totalsRowLabel="RC014" dataDxfId="1892" totalsRowDxfId="1891"/>
    <tableColumn id="3" xr3:uid="{8670C6A3-5E87-4BA9-87CC-0FB28FAC8D4D}" name="Indicador" dataDxfId="1890" totalsRowDxfId="1889" dataCellStyle="20% - Énfasis3">
      <calculatedColumnFormula>IFERROR(VLOOKUP(E355,TablaIndicadores[[Código]:[Unidad de medida]],2,0),"")</calculatedColumnFormula>
    </tableColumn>
    <tableColumn id="4" xr3:uid="{B1328447-0677-4107-AA8F-9330AABD5056}" name="Unidad de medida" dataDxfId="1888" totalsRowDxfId="1887" dataCellStyle="20% - Énfasis3">
      <calculatedColumnFormula>IFERROR(VLOOKUP(E355,TablaIndicadores[[Código]:[Unidad de medida]],3,0),"")</calculatedColumnFormula>
    </tableColumn>
    <tableColumn id="5" xr3:uid="{D6B3E7AD-3265-4895-BD78-B7BB43EF6B8B}" name="Cantidad" totalsRowFunction="custom" dataDxfId="1886" totalsRowDxfId="1885">
      <totalsRowFormula array="1">IF(AND(IF(C347="Incluir",TablaSTdA1.152546162636472737580818442127495536577618659[Unidad de medida]&gt;=0,TablaSTdA1.152546162636472737580818442127495536577618659[Unidad de medida]=""))=FALSE,"No rellene el indicador sin seleccionar que quiere incluir el subtipo de acción","")</totalsRowFormula>
    </tableColumn>
    <tableColumn id="7" xr3:uid="{D74104FB-F440-4B92-9F40-CBF13AB955E1}" name="Incluido" dataDxfId="1884" totalsRowDxfId="1883" dataCellStyle="20% - Énfasis3"/>
  </tableColumns>
  <tableStyleInfo name="TableStyleLight9" showFirstColumn="0" showLastColumn="0" showRowStripes="1" showColumnStripes="0"/>
</table>
</file>

<file path=xl/tables/table3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9" xr:uid="{C094044E-EB73-4012-B558-4E0958A6A837}" name="TablaSTdA1.15254616263647273758081828543128496537578619660" displayName="TablaSTdA1.15254616263647273758081828543128496537578619660" ref="D363:I365" headerRowDxfId="1882" dataDxfId="1880" headerRowBorderDxfId="1881" tableBorderDxfId="1879" totalsRowBorderDxfId="1878" dataCellStyle="20% - Énfasis3">
  <autoFilter ref="D363:I365" xr:uid="{BA12B7DE-B207-478D-83AC-1DD99CD2915D}"/>
  <tableColumns count="6">
    <tableColumn id="1" xr3:uid="{17BB8040-95C7-44C3-8751-57629B7D6938}" name="Tipo de Indicador" totalsRowLabel="Resultado" dataDxfId="1877" totalsRowDxfId="1876"/>
    <tableColumn id="2" xr3:uid="{D418250D-9563-4504-A0D1-360478A1BBD9}" name="Código indicador" totalsRowLabel="RC014" dataDxfId="1875" totalsRowDxfId="1874"/>
    <tableColumn id="3" xr3:uid="{3415F7DC-16CC-490F-9CA8-9024B6500BEE}" name="Indicador" dataDxfId="1873" totalsRowDxfId="1872" dataCellStyle="20% - Énfasis3">
      <calculatedColumnFormula>IFERROR(VLOOKUP(E364,TablaIndicadores[[Código]:[Unidad de medida]],2,0),"")</calculatedColumnFormula>
    </tableColumn>
    <tableColumn id="4" xr3:uid="{EBB1CE14-7559-4C35-A351-2513F9C1F867}" name="Unidad de medida" dataDxfId="1871" totalsRowDxfId="1870" dataCellStyle="20% - Énfasis3">
      <calculatedColumnFormula>IFERROR(VLOOKUP(E364,TablaIndicadores[[Código]:[Unidad de medida]],3,0),"")</calculatedColumnFormula>
    </tableColumn>
    <tableColumn id="5" xr3:uid="{6F297543-9E8E-4368-8ECB-18CDDBD9A272}" name="Cantidad" totalsRowFunction="custom" dataDxfId="1869" totalsRowDxfId="1868">
      <totalsRowFormula array="1">IF(AND(IF(C356="Incluir",TablaSTdA1.15254616263647273758081828543128496537578619660[Unidad de medida]&gt;=0,TablaSTdA1.15254616263647273758081828543128496537578619660[Unidad de medida]=""))=FALSE,"No rellene el indicador sin seleccionar que quiere incluir el subtipo de acción","")</totalsRowFormula>
    </tableColumn>
    <tableColumn id="7" xr3:uid="{9F74ED62-F4D7-41B4-8982-50CF9BAB1BC5}" name="Incluido" dataDxfId="1867" totalsRowDxfId="1866" dataCellStyle="20% - Énfasis3"/>
  </tableColumns>
  <tableStyleInfo name="TableStyleLight9"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636EC958-D342-48DE-B852-4BE685A7A340}" name="TablaSTdA1.15254616263647273757634" displayName="TablaSTdA1.15254616263647273757634" ref="D276:I278" headerRowDxfId="6810" dataDxfId="6808" headerRowBorderDxfId="6809" tableBorderDxfId="6807" totalsRowBorderDxfId="6806">
  <autoFilter ref="D276:I278" xr:uid="{0944747C-24CE-43D4-BBAB-1C494CA9A55F}"/>
  <tableColumns count="6">
    <tableColumn id="1" xr3:uid="{DF41A599-9CD3-4143-A0FC-72F31801047F}" name="Tipo de Indicador" totalsRowLabel="Resultado" dataDxfId="6805" totalsRowDxfId="6804"/>
    <tableColumn id="2" xr3:uid="{A33C4D95-7773-4D3E-A212-E059911F21B6}" name="Código indicador" totalsRowLabel="RC014" dataDxfId="6803" totalsRowDxfId="6802"/>
    <tableColumn id="3" xr3:uid="{24BF417E-25D4-4BDC-86C3-899750476889}" name="Indicador" dataDxfId="6801" totalsRowDxfId="6800" dataCellStyle="20% - Énfasis3">
      <calculatedColumnFormula>IFERROR(VLOOKUP(E277,TablaIndicadores[[Código]:[Unidad de medida]],2,0),"")</calculatedColumnFormula>
    </tableColumn>
    <tableColumn id="4" xr3:uid="{376B7CEF-4B4B-475D-A7F2-1D61FBD67D87}" name="Unidad de medida" dataDxfId="6799" totalsRowDxfId="6798">
      <calculatedColumnFormula>IFERROR(VLOOKUP(E277,TablaIndicadores[[Código]:[Unidad de medida]],3,0),"")</calculatedColumnFormula>
    </tableColumn>
    <tableColumn id="5" xr3:uid="{9A82B4C5-8768-4DE5-BE3E-6D477FEBD551}" name="Cantidad" totalsRowFunction="custom" dataDxfId="6797" totalsRowDxfId="6796">
      <totalsRowFormula array="1">IF(AND(IF(C269="Incluir",TablaSTdA1.15254616263647273757634[Unidad de medida]&gt;=0,TablaSTdA1.15254616263647273757634[Unidad de medida]=""))=FALSE,"No rellene el indicador sin seleccionar que quiere incluir el subtipo de acción","")</totalsRowFormula>
    </tableColumn>
    <tableColumn id="7" xr3:uid="{1093A1D5-11AD-4724-9A6A-3D0E9AB13A8A}" name="Incluido" dataDxfId="6795" totalsRowDxfId="6794" dataCellStyle="20% - Énfasis3"/>
  </tableColumns>
  <tableStyleInfo name="TableStyleLight9" showFirstColumn="0" showLastColumn="0" showRowStripes="1" showColumnStripes="0"/>
</table>
</file>

<file path=xl/tables/table3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0" xr:uid="{ACD52C7D-4BB0-4A12-B836-503CF72D030B}" name="TablaSTdA1.152546162636472737580838644129497538579620661" displayName="TablaSTdA1.152546162636472737580838644129497538579620661" ref="D376:I378" headerRowDxfId="1865" dataDxfId="1863" headerRowBorderDxfId="1864" tableBorderDxfId="1862" totalsRowBorderDxfId="1861" dataCellStyle="20% - Énfasis3">
  <autoFilter ref="D376:I378" xr:uid="{55599391-BDCE-475E-9EEC-5A2EB4D1B171}"/>
  <tableColumns count="6">
    <tableColumn id="1" xr3:uid="{E4065742-9A75-4CEB-99B0-6C3AECB3EC84}" name="Tipo de Indicador" totalsRowLabel="Resultado" dataDxfId="1860" totalsRowDxfId="1859"/>
    <tableColumn id="2" xr3:uid="{1147E1EB-3B3C-44AC-AEC2-A8C9E59C23B8}" name="Código indicador" totalsRowLabel="RC014" dataDxfId="1858" totalsRowDxfId="1857"/>
    <tableColumn id="3" xr3:uid="{E611D332-27A5-43A0-A33F-9A43376BFE4C}" name="Indicador" dataDxfId="1856" totalsRowDxfId="1855" dataCellStyle="20% - Énfasis3">
      <calculatedColumnFormula>IFERROR(VLOOKUP(E377,TablaIndicadores[[Código]:[Unidad de medida]],2,0),"")</calculatedColumnFormula>
    </tableColumn>
    <tableColumn id="4" xr3:uid="{6689C410-865D-4743-B95B-4C10F592DEF7}" name="Unidad de medida" dataDxfId="1854" totalsRowDxfId="1853" dataCellStyle="20% - Énfasis3">
      <calculatedColumnFormula>IFERROR(VLOOKUP(E377,TablaIndicadores[[Código]:[Unidad de medida]],3,0),"")</calculatedColumnFormula>
    </tableColumn>
    <tableColumn id="5" xr3:uid="{D490F2E0-8849-4D73-917E-56D75050896B}" name="Cantidad" totalsRowFunction="custom" dataDxfId="1852" totalsRowDxfId="1851">
      <totalsRowFormula array="1">IF(AND(IF(C369="Incluir",TablaSTdA1.152546162636472737580838644129497538579620661[Unidad de medida]&gt;=0,TablaSTdA1.152546162636472737580838644129497538579620661[Unidad de medida]=""))=FALSE,"No rellene el indicador sin seleccionar que quiere incluir el subtipo de acción","")</totalsRowFormula>
    </tableColumn>
    <tableColumn id="7" xr3:uid="{8388CAE2-DC46-4F48-8EC5-C9AB21AFD154}" name="Incluido" dataDxfId="1850" totalsRowDxfId="1849" dataCellStyle="20% - Énfasis3"/>
  </tableColumns>
  <tableStyleInfo name="TableStyleLight9" showFirstColumn="0" showLastColumn="0" showRowStripes="1" showColumnStripes="0"/>
</table>
</file>

<file path=xl/tables/table3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1" xr:uid="{2D629504-4CA0-4587-B3B5-B0DB08877ECE}" name="TablaSTdA1.15254616263647273758081848745130498539580621662" displayName="TablaSTdA1.15254616263647273758081848745130498539580621662" ref="D385:I387" headerRowDxfId="1848" dataDxfId="1846" headerRowBorderDxfId="1847" tableBorderDxfId="1845" totalsRowBorderDxfId="1844" dataCellStyle="20% - Énfasis3">
  <autoFilter ref="D385:I387" xr:uid="{9E27734E-9381-485D-AD0C-417FA7E38DD4}"/>
  <tableColumns count="6">
    <tableColumn id="1" xr3:uid="{90C7612E-B41B-4B66-8271-7A1C71CEC445}" name="Tipo de Indicador" totalsRowLabel="Resultado" dataDxfId="1843" totalsRowDxfId="1842"/>
    <tableColumn id="2" xr3:uid="{8AD65BAD-7F3D-410F-B676-8DF7EB7E31AF}" name="Código indicador" totalsRowLabel="RC014" dataDxfId="1841" totalsRowDxfId="1840"/>
    <tableColumn id="3" xr3:uid="{F3E32B19-62DE-40AD-9CE3-6C1203538B33}" name="Indicador" dataDxfId="1839" totalsRowDxfId="1838" dataCellStyle="20% - Énfasis3">
      <calculatedColumnFormula>IFERROR(VLOOKUP(E386,TablaIndicadores[[Código]:[Unidad de medida]],2,0),"")</calculatedColumnFormula>
    </tableColumn>
    <tableColumn id="4" xr3:uid="{D2D4BC4E-1671-400F-A162-C1B8C877C798}" name="Unidad de medida" dataDxfId="1837" totalsRowDxfId="1836" dataCellStyle="20% - Énfasis3">
      <calculatedColumnFormula>IFERROR(VLOOKUP(E386,TablaIndicadores[[Código]:[Unidad de medida]],3,0),"")</calculatedColumnFormula>
    </tableColumn>
    <tableColumn id="5" xr3:uid="{C439E4B7-8018-4D87-8131-6A605EC1F55C}" name="Cantidad" totalsRowFunction="custom" dataDxfId="1835" totalsRowDxfId="1834">
      <totalsRowFormula array="1">IF(AND(IF(C378="Incluir",TablaSTdA1.15254616263647273758081848745130498539580621662[Unidad de medida]&gt;=0,TablaSTdA1.15254616263647273758081848745130498539580621662[Unidad de medida]=""))=FALSE,"No rellene el indicador sin seleccionar que quiere incluir el subtipo de acción","")</totalsRowFormula>
    </tableColumn>
    <tableColumn id="7" xr3:uid="{7837F25C-2D10-423F-8CA4-404DEA3BF07B}" name="Incluido" dataDxfId="1833" totalsRowDxfId="1832" dataCellStyle="20% - Énfasis3"/>
  </tableColumns>
  <tableStyleInfo name="TableStyleLight9" showFirstColumn="0" showLastColumn="0" showRowStripes="1" showColumnStripes="0"/>
</table>
</file>

<file path=xl/tables/table3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2" xr:uid="{C8571183-9ACF-48FC-87ED-8FBB830D8BDC}" name="TablaSTdA1.1525461626364727375808182858846131499540581622663" displayName="TablaSTdA1.1525461626364727375808182858846131499540581622663" ref="D394:I396" headerRowDxfId="1831" dataDxfId="1829" headerRowBorderDxfId="1830" tableBorderDxfId="1828" totalsRowBorderDxfId="1827" dataCellStyle="20% - Énfasis3">
  <autoFilter ref="D394:I396" xr:uid="{EF914FFC-553E-4BD7-AD24-6B2EB27CD20A}"/>
  <tableColumns count="6">
    <tableColumn id="1" xr3:uid="{DAB57407-F98D-4FC9-AC8A-14B039B106EA}" name="Tipo de Indicador" totalsRowLabel="Resultado" dataDxfId="1826" totalsRowDxfId="1825"/>
    <tableColumn id="2" xr3:uid="{F385B611-9E8D-4E5E-A76F-8668F2F87C52}" name="Código indicador" totalsRowLabel="RC014" dataDxfId="1824" totalsRowDxfId="1823"/>
    <tableColumn id="3" xr3:uid="{A7629877-B4FF-49F4-AE52-8028C729F543}" name="Indicador" dataDxfId="1822" totalsRowDxfId="1821" dataCellStyle="20% - Énfasis3">
      <calculatedColumnFormula>IFERROR(VLOOKUP(E395,TablaIndicadores[[Código]:[Unidad de medida]],2,0),"")</calculatedColumnFormula>
    </tableColumn>
    <tableColumn id="4" xr3:uid="{3B67E2D6-273A-44C7-966E-DD19CCE2F10A}" name="Unidad de medida" dataDxfId="1820" totalsRowDxfId="1819" dataCellStyle="20% - Énfasis3">
      <calculatedColumnFormula>IFERROR(VLOOKUP(E395,TablaIndicadores[[Código]:[Unidad de medida]],3,0),"")</calculatedColumnFormula>
    </tableColumn>
    <tableColumn id="5" xr3:uid="{D06DB3FD-2303-4DFE-A532-8AA26121555F}" name="Cantidad" totalsRowFunction="custom" dataDxfId="1818" totalsRowDxfId="1817">
      <totalsRowFormula array="1">IF(AND(IF(C387="Incluir",TablaSTdA1.1525461626364727375808182858846131499540581622663[Unidad de medida]&gt;=0,TablaSTdA1.1525461626364727375808182858846131499540581622663[Unidad de medida]=""))=FALSE,"No rellene el indicador sin seleccionar que quiere incluir el subtipo de acción","")</totalsRowFormula>
    </tableColumn>
    <tableColumn id="7" xr3:uid="{18708659-4430-495A-A295-F277BA6795EE}" name="Incluido" dataDxfId="1816" totalsRowDxfId="1815" dataCellStyle="20% - Énfasis3"/>
  </tableColumns>
  <tableStyleInfo name="TableStyleLight9" showFirstColumn="0" showLastColumn="0" showRowStripes="1" showColumnStripes="0"/>
</table>
</file>

<file path=xl/tables/table3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3" xr:uid="{C2130299-0FF7-4B5A-88F3-D5F72D92199E}" name="TablaSTdA1.152546162636472737580818285888947132500541582623664" displayName="TablaSTdA1.152546162636472737580818285888947132500541582623664" ref="D403:I405" headerRowDxfId="1814" dataDxfId="1812" headerRowBorderDxfId="1813" tableBorderDxfId="1811" totalsRowBorderDxfId="1810" dataCellStyle="20% - Énfasis3">
  <autoFilter ref="D403:I405" xr:uid="{BC062379-FBF9-418C-955F-CB85386705AC}"/>
  <tableColumns count="6">
    <tableColumn id="1" xr3:uid="{56667431-DAD8-4FEF-B7EA-723AE310F007}" name="Tipo de Indicador" totalsRowLabel="Resultado" dataDxfId="1809" totalsRowDxfId="1808"/>
    <tableColumn id="2" xr3:uid="{6D4BCF48-31ED-4BC5-BF9E-6B4F469A341E}" name="Código indicador" totalsRowLabel="RC014" dataDxfId="1807" totalsRowDxfId="1806"/>
    <tableColumn id="3" xr3:uid="{F6E1B443-F03F-42FD-B96D-44717ABEB584}" name="Indicador" dataDxfId="1805" totalsRowDxfId="1804" dataCellStyle="20% - Énfasis3">
      <calculatedColumnFormula>IFERROR(VLOOKUP(E404,TablaIndicadores[[Código]:[Unidad de medida]],2,0),"")</calculatedColumnFormula>
    </tableColumn>
    <tableColumn id="4" xr3:uid="{1C8BEC8C-600F-4163-8710-E0894F406C56}" name="Unidad de medida" dataDxfId="1803" totalsRowDxfId="1802" dataCellStyle="20% - Énfasis3">
      <calculatedColumnFormula>IFERROR(VLOOKUP(E404,TablaIndicadores[[Código]:[Unidad de medida]],3,0),"")</calculatedColumnFormula>
    </tableColumn>
    <tableColumn id="5" xr3:uid="{FE1A8874-AADC-4025-BDC6-5EC075740A20}" name="Cantidad" totalsRowFunction="custom" dataDxfId="1801" totalsRowDxfId="1800">
      <totalsRowFormula array="1">IF(AND(IF(C396="Incluir",TablaSTdA1.152546162636472737580818285888947132500541582623664[Unidad de medida]&gt;=0,TablaSTdA1.152546162636472737580818285888947132500541582623664[Unidad de medida]=""))=FALSE,"No rellene el indicador sin seleccionar que quiere incluir el subtipo de acción","")</totalsRowFormula>
    </tableColumn>
    <tableColumn id="7" xr3:uid="{C57157F2-61C3-4E95-8823-3AC569680A30}" name="Incluido" dataDxfId="1799" totalsRowDxfId="1798" dataCellStyle="20% - Énfasis3"/>
  </tableColumns>
  <tableStyleInfo name="TableStyleLight9" showFirstColumn="0" showLastColumn="0" showRowStripes="1" showColumnStripes="0"/>
</table>
</file>

<file path=xl/tables/table3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4" xr:uid="{516A821C-90C1-42C3-A78B-A96E31B03254}" name="TablaSTdA1.1489460501542583624665" displayName="TablaSTdA1.1489460501542583624665" ref="D17:I19" headerRowDxfId="1797" headerRowBorderDxfId="1796" tableBorderDxfId="1795" totalsRowBorderDxfId="1794">
  <autoFilter ref="D17:I19" xr:uid="{B80A10F8-3515-48D8-845B-9A7A9BA736D1}"/>
  <tableColumns count="6">
    <tableColumn id="1" xr3:uid="{AF87F073-B7F5-42C7-8F07-7FBD5556853E}" name="Tipo de Indicador" totalsRowLabel="Resultado" dataDxfId="1793" totalsRowDxfId="1792"/>
    <tableColumn id="2" xr3:uid="{CDC89CC7-7C9F-4181-9679-CDD1657D17A8}" name="Código indicador" totalsRowLabel="RC014" dataDxfId="1791" totalsRowDxfId="1790"/>
    <tableColumn id="3" xr3:uid="{61ACDD98-54C7-46F5-B24D-E2EFA3BA8F79}" name="Indicador" dataDxfId="1789" dataCellStyle="20% - Énfasis3">
      <calculatedColumnFormula>IFERROR(VLOOKUP(E18,TablaIndicadores[[Código]:[Unidad de medida]],2,0),"")</calculatedColumnFormula>
    </tableColumn>
    <tableColumn id="4" xr3:uid="{24792653-61F0-49AC-901C-1D41D72C80FD}" name="Unidad de medida" dataDxfId="1788" totalsRowDxfId="1787" dataCellStyle="20% - Énfasis3">
      <calculatedColumnFormula>IFERROR(VLOOKUP(E18,TablaIndicadores[[Código]:[Unidad de medida]],3,0),"")</calculatedColumnFormula>
    </tableColumn>
    <tableColumn id="5" xr3:uid="{C4787777-73E9-4923-BCA3-F1B7E9D0E177}" name="Cantidad" totalsRowFunction="custom" dataDxfId="1786" totalsRowDxfId="1785">
      <totalsRowFormula array="1">IF(AND(IF(C10="Incluir",TablaSTdA1.1489460501542583624665[Unidad de medida]&gt;=0,TablaSTdA1.1489460501542583624665[Unidad de medida]=""))=FALSE,"No rellene el indicador sin seleccionar que quiere incluir el subtipo de acción","")</totalsRowFormula>
    </tableColumn>
    <tableColumn id="7" xr3:uid="{C9AC6DDB-76DE-4F76-BBF0-F6756F68705D}" name="Incluido" dataDxfId="1784" dataCellStyle="20% - Énfasis3"/>
  </tableColumns>
  <tableStyleInfo name="TableStyleLight9" showFirstColumn="0" showLastColumn="0" showRowStripes="1" showColumnStripes="0"/>
</table>
</file>

<file path=xl/tables/table3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5" xr:uid="{A2E10119-D8A0-4E57-9E25-232852D24AED}" name="TablaSTdA1.148593461502543584625666" displayName="TablaSTdA1.148593461502543584625666" ref="D26:I28" dataDxfId="1782" headerRowBorderDxfId="1783" tableBorderDxfId="1781" totalsRowBorderDxfId="1780" dataCellStyle="20% - Énfasis3" totalsRowCellStyle="20% - Énfasis3">
  <autoFilter ref="D26:I28" xr:uid="{9AC2EDAC-35BA-4E89-BB69-8CCC777A48A1}"/>
  <tableColumns count="6">
    <tableColumn id="1" xr3:uid="{FEFF1C18-B994-4921-B341-A432D334BC14}" name="Tipo de Indicador" totalsRowLabel="Resultado" dataDxfId="1779" totalsRowDxfId="1778" dataCellStyle="20% - Énfasis3"/>
    <tableColumn id="2" xr3:uid="{06C0E2ED-A13F-4839-8C6D-9055BAF609FD}" name="Código indicador" totalsRowLabel="RC014" dataDxfId="1777" totalsRowDxfId="1776" dataCellStyle="20% - Énfasis3"/>
    <tableColumn id="3" xr3:uid="{F3061AF4-D20D-4F25-9D87-49C918DB2065}" name="Indicador" dataDxfId="1775" dataCellStyle="20% - Énfasis3">
      <calculatedColumnFormula>IFERROR(VLOOKUP(E27,TablaIndicadores[[Código]:[Unidad de medida]],2,0),"")</calculatedColumnFormula>
    </tableColumn>
    <tableColumn id="4" xr3:uid="{AE10FAEA-619B-40BB-9668-397720880051}" name="Unidad de medida" dataDxfId="1774" dataCellStyle="20% - Énfasis3">
      <calculatedColumnFormula>IFERROR(VLOOKUP(E27,TablaIndicadores[[Código]:[Unidad de medida]],3,0),"")</calculatedColumnFormula>
    </tableColumn>
    <tableColumn id="5" xr3:uid="{99F653B3-85CA-4D9C-AE65-D4EB59AB5C6B}" name="Cantidad" totalsRowFunction="custom" dataDxfId="1773" totalsRowDxfId="1772" dataCellStyle="20% - Énfasis3">
      <totalsRowFormula array="1">IF(AND(IF(C19="Incluir",TablaSTdA1.148593461502543584625666[Unidad de medida]&gt;=0,TablaSTdA1.148593461502543584625666[Unidad de medida]=""))=FALSE,"No rellene el indicador sin seleccionar que quiere incluir el subtipo de acción","")</totalsRowFormula>
    </tableColumn>
    <tableColumn id="7" xr3:uid="{4C3B06DC-A29D-41C8-9B53-6A0BE0F196B8}" name="Incluido" dataDxfId="1771" dataCellStyle="20% - Énfasis3"/>
  </tableColumns>
  <tableStyleInfo name="TableStyleLight9" showFirstColumn="0" showLastColumn="0" showRowStripes="1" showColumnStripes="0"/>
</table>
</file>

<file path=xl/tables/table3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6" xr:uid="{34083FC9-A786-4123-9BF7-1217DAE42222}" name="TablaSTdA1.14850694462503544585626667" displayName="TablaSTdA1.14850694462503544585626667" ref="D37:I39" headerRowDxfId="1770" dataDxfId="1768" headerRowBorderDxfId="1769" tableBorderDxfId="1767" totalsRowBorderDxfId="1766" headerRowCellStyle="20% - Énfasis3" dataCellStyle="20% - Énfasis3">
  <autoFilter ref="D37:I39" xr:uid="{D620C009-EFCF-4E5F-86D1-AB65F9F6F23A}"/>
  <tableColumns count="6">
    <tableColumn id="1" xr3:uid="{175B82FD-712F-4F66-9BDE-266F5CD17855}" name="Tipo de Indicador" totalsRowLabel="Resultado" dataDxfId="1765" totalsRowDxfId="1764"/>
    <tableColumn id="2" xr3:uid="{7ED4FD69-2551-4587-B7A1-D9444577C887}" name="Código indicador" totalsRowLabel="RC014" dataDxfId="1763" totalsRowDxfId="1762"/>
    <tableColumn id="3" xr3:uid="{6F0B1F9D-F913-47FA-A4CE-3FA836A4B611}" name="Indicador" dataDxfId="1761" dataCellStyle="20% - Énfasis3">
      <calculatedColumnFormula>IFERROR(VLOOKUP(E38,TablaIndicadores[[Código]:[Unidad de medida]],2,0),"")</calculatedColumnFormula>
    </tableColumn>
    <tableColumn id="4" xr3:uid="{64F6EF60-F3BF-4F0F-A7E8-2D85A6AFDC3B}" name="Unidad de medida" dataDxfId="1760" dataCellStyle="20% - Énfasis3">
      <calculatedColumnFormula>IFERROR(VLOOKUP(E38,TablaIndicadores[[Código]:[Unidad de medida]],3,0),"")</calculatedColumnFormula>
    </tableColumn>
    <tableColumn id="5" xr3:uid="{13E80E40-C7C6-4A5D-B70A-5E4EE8BFD225}" name="Cantidad" totalsRowFunction="custom" dataDxfId="1759">
      <totalsRowFormula array="1">IF(AND(IF(C28="Incluir",TablaSTdA1.14850694462503544585626667[Unidad de medida]&gt;=0,TablaSTdA1.14850694462503544585626667[Unidad de medida]=""))=FALSE,"No rellene el indicador sin seleccionar que quiere incluir el subtipo de acción","")</totalsRowFormula>
    </tableColumn>
    <tableColumn id="7" xr3:uid="{B5AD4D58-C21F-49AE-AB33-C7F95EA492D1}" name="Incluido" dataDxfId="1758" dataCellStyle="20% - Énfasis3"/>
  </tableColumns>
  <tableStyleInfo name="TableStyleLight9" showFirstColumn="0" showLastColumn="0" showRowStripes="1" showColumnStripes="0"/>
</table>
</file>

<file path=xl/tables/table3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7" xr:uid="{04749123-9F76-442B-B50B-850D0D8F7040}" name="TablaSTdA1.1485051895463504545586627668" displayName="TablaSTdA1.1485051895463504545586627668" ref="D46:I48" headerRowDxfId="1757" dataDxfId="1755" headerRowBorderDxfId="1756" tableBorderDxfId="1754" totalsRowBorderDxfId="1753" headerRowCellStyle="20% - Énfasis3" dataCellStyle="20% - Énfasis3">
  <autoFilter ref="D46:I48" xr:uid="{CD7D4C66-593F-4407-BBA4-6C6B24365FE3}"/>
  <tableColumns count="6">
    <tableColumn id="1" xr3:uid="{8B742E92-208E-4782-B3D9-DA18C9327430}" name="Tipo de Indicador" totalsRowLabel="Resultado" dataDxfId="1752" totalsRowDxfId="1751"/>
    <tableColumn id="2" xr3:uid="{47585D11-F652-4EFC-A297-3711D14D382D}" name="Código indicador" totalsRowLabel="RC014" dataDxfId="1750" totalsRowDxfId="1749"/>
    <tableColumn id="3" xr3:uid="{76674EC8-0032-4438-AD4C-B56794A2C1CE}" name="Indicador" dataDxfId="1748" totalsRowDxfId="1747" dataCellStyle="20% - Énfasis3">
      <calculatedColumnFormula>IFERROR(VLOOKUP(E47,TablaIndicadores[[Código]:[Unidad de medida]],2,0),"")</calculatedColumnFormula>
    </tableColumn>
    <tableColumn id="4" xr3:uid="{60AFEEA3-97B8-457A-B0AE-7B1950706C3B}" name="Unidad de medida" dataDxfId="1746" totalsRowDxfId="1745" dataCellStyle="20% - Énfasis3">
      <calculatedColumnFormula>IFERROR(VLOOKUP(E47,TablaIndicadores[[Código]:[Unidad de medida]],3,0),"")</calculatedColumnFormula>
    </tableColumn>
    <tableColumn id="5" xr3:uid="{F39292D1-0B2D-4C8E-9440-AC43B4EB5B3B}" name="Cantidad" totalsRowFunction="custom" dataDxfId="1744" totalsRowDxfId="1743">
      <totalsRowFormula array="1">IF(AND(IF(C37="Incluir",TablaSTdA1.1485051895463504545586627668[Unidad de medida]&gt;=0,TablaSTdA1.1485051895463504545586627668[Unidad de medida]=""))=FALSE,"No rellene el indicador sin seleccionar que quiere incluir el subtipo de acción","")</totalsRowFormula>
    </tableColumn>
    <tableColumn id="7" xr3:uid="{7531C461-F6CC-4AD0-B98C-8272E1308353}" name="Incluido" dataDxfId="1742" totalsRowDxfId="1741" dataCellStyle="20% - Énfasis3"/>
  </tableColumns>
  <tableStyleInfo name="TableStyleLight9" showFirstColumn="0" showLastColumn="0" showRowStripes="1" showColumnStripes="0"/>
</table>
</file>

<file path=xl/tables/table3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8" xr:uid="{C2D950D8-474C-4B84-8844-368708DCC308}" name="TablaSTdA1.1521096464505546587628669" displayName="TablaSTdA1.1521096464505546587628669" ref="D59:I61" headerRowDxfId="1740" headerRowBorderDxfId="1739" tableBorderDxfId="1738" totalsRowBorderDxfId="1737">
  <autoFilter ref="D59:I61" xr:uid="{EE5B3FD1-721B-49E7-AA08-E2E7737E61E9}"/>
  <tableColumns count="6">
    <tableColumn id="1" xr3:uid="{105AACBC-1D09-44F5-A709-21A2F9C5979D}" name="Tipo de Indicador" totalsRowLabel="Resultado" dataDxfId="1736" totalsRowDxfId="1735"/>
    <tableColumn id="2" xr3:uid="{DBC868B7-8412-4D8B-8373-E54D2A332AFC}" name="Código indicador" totalsRowLabel="RC014" dataDxfId="1734" totalsRowDxfId="1733"/>
    <tableColumn id="3" xr3:uid="{808DC030-1A41-425D-87DD-07ABE56916D9}" name="Indicador" dataDxfId="1732" totalsRowDxfId="1731" dataCellStyle="20% - Énfasis3">
      <calculatedColumnFormula>IFERROR(VLOOKUP(E60,TablaIndicadores[[Código]:[Unidad de medida]],2,0),"")</calculatedColumnFormula>
    </tableColumn>
    <tableColumn id="4" xr3:uid="{7510E16A-D5A8-462D-BCA2-7FFFEED2EC46}" name="Unidad de medida" dataDxfId="1730" totalsRowDxfId="1729" dataCellStyle="20% - Énfasis3">
      <calculatedColumnFormula>IFERROR(VLOOKUP(E60,TablaIndicadores[[Código]:[Unidad de medida]],3,0),"")</calculatedColumnFormula>
    </tableColumn>
    <tableColumn id="5" xr3:uid="{ADF06812-3903-43C2-A3FD-1B6C37F75EDE}" name="Cantidad" totalsRowFunction="custom" dataDxfId="1728" totalsRowDxfId="1727">
      <totalsRowFormula array="1">IF(AND(IF(C52="Incluir",TablaSTdA1.1521096464505546587628669[Unidad de medida]&gt;=0,TablaSTdA1.1521096464505546587628669[Unidad de medida]=""))=FALSE,"No rellene el indicador sin seleccionar que quiere incluir el subtipo de acción","")</totalsRowFormula>
    </tableColumn>
    <tableColumn id="7" xr3:uid="{BE549BFC-C31E-4DD4-96C7-46788A5CAA27}" name="Incluido" dataDxfId="1726" totalsRowDxfId="1725" dataCellStyle="20% - Énfasis3"/>
  </tableColumns>
  <tableStyleInfo name="TableStyleLight9" showFirstColumn="0" showLastColumn="0" showRowStripes="1" showColumnStripes="0"/>
</table>
</file>

<file path=xl/tables/table3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9" xr:uid="{219A3A06-EB47-4BD7-92DB-E544F64B23E2}" name="TablaSTdA1.148531197465506547588629670" displayName="TablaSTdA1.148531197465506547588629670" ref="D68:I70" headerRowDxfId="1724" headerRowBorderDxfId="1723" tableBorderDxfId="1722" totalsRowBorderDxfId="1721">
  <autoFilter ref="D68:I70" xr:uid="{42E9B6F1-DF53-4168-8B21-F601DDFBCA60}"/>
  <tableColumns count="6">
    <tableColumn id="1" xr3:uid="{A57A5693-577B-4C97-82FE-6C5640A5024F}" name="Tipo de Indicador" totalsRowLabel="Resultado" dataDxfId="1720" totalsRowDxfId="1719"/>
    <tableColumn id="2" xr3:uid="{111A697C-6F0E-4DE2-B705-45CE24A2FCA5}" name="Código indicador" totalsRowLabel="RC014" dataDxfId="1718" totalsRowDxfId="1717"/>
    <tableColumn id="3" xr3:uid="{EA121B60-A295-45EC-A893-BAC23CC21BD8}" name="Indicador" dataDxfId="1716" totalsRowDxfId="1715" dataCellStyle="20% - Énfasis3">
      <calculatedColumnFormula>IFERROR(VLOOKUP(E69,TablaIndicadores[[Código]:[Unidad de medida]],2,0),"")</calculatedColumnFormula>
    </tableColumn>
    <tableColumn id="4" xr3:uid="{4C4AAF4C-407E-406A-9CA0-A669592CC98E}" name="Unidad de medida" dataDxfId="1714" totalsRowDxfId="1713" dataCellStyle="20% - Énfasis3">
      <calculatedColumnFormula>IFERROR(VLOOKUP(E69,TablaIndicadores[[Código]:[Unidad de medida]],3,0),"")</calculatedColumnFormula>
    </tableColumn>
    <tableColumn id="5" xr3:uid="{180D47DD-5E28-4354-B1D9-88CFFC2E5E63}" name="Cantidad" totalsRowFunction="custom" dataDxfId="1712" totalsRowDxfId="1711">
      <totalsRowFormula array="1">IF(AND(IF(C61="Incluir",TablaSTdA1.148531197465506547588629670[Unidad de medida]&gt;=0,TablaSTdA1.148531197465506547588629670[Unidad de medida]=""))=FALSE,"No rellene el indicador sin seleccionar que quiere incluir el subtipo de acción","")</totalsRowFormula>
    </tableColumn>
    <tableColumn id="7" xr3:uid="{04DAAEE2-C2D5-4827-8F95-6E47737F547F}" name="Incluido" dataDxfId="1710" totalsRowDxfId="1709" dataCellStyle="20% - Énfasis3"/>
  </tableColumns>
  <tableStyleInfo name="TableStyleLight9"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B0343927-47B9-4828-8784-86603C6A07DC}" name="TablaSTdA1.1525461626364727375767735" displayName="TablaSTdA1.1525461626364727375767735" ref="D285:I287" headerRowDxfId="6793" dataDxfId="6791" headerRowBorderDxfId="6792" tableBorderDxfId="6790" totalsRowBorderDxfId="6789" dataCellStyle="20% - Énfasis3">
  <autoFilter ref="D285:I287" xr:uid="{3F3744ED-93D8-46A8-8B02-566B237D13C1}"/>
  <tableColumns count="6">
    <tableColumn id="1" xr3:uid="{10591340-0706-470D-A856-843710250B62}" name="Tipo de Indicador" totalsRowLabel="Resultado" dataDxfId="6788" totalsRowDxfId="6787" dataCellStyle="20% - Énfasis3"/>
    <tableColumn id="2" xr3:uid="{DB9A60A6-595F-43B0-9C85-9216EA713BE2}" name="Código indicador" totalsRowLabel="RC014" dataDxfId="6786" totalsRowDxfId="6785"/>
    <tableColumn id="3" xr3:uid="{3334C6B1-9425-41F7-8C62-C2F0A823464B}" name="Indicador" dataDxfId="6784" totalsRowDxfId="6783" dataCellStyle="20% - Énfasis3">
      <calculatedColumnFormula>IFERROR(VLOOKUP(E286,TablaIndicadores[[Código]:[Unidad de medida]],2,0),"")</calculatedColumnFormula>
    </tableColumn>
    <tableColumn id="4" xr3:uid="{B20E48D4-1195-4F73-8F82-6CD4CFC17B13}" name="Unidad de medida" dataDxfId="6782" totalsRowDxfId="6781" dataCellStyle="20% - Énfasis3">
      <calculatedColumnFormula>IFERROR(VLOOKUP(E286,TablaIndicadores[[Código]:[Unidad de medida]],3,0),"")</calculatedColumnFormula>
    </tableColumn>
    <tableColumn id="5" xr3:uid="{1CA8BAFA-0AC6-4116-9E3C-5C72B512F1A8}" name="Cantidad" totalsRowFunction="custom" dataDxfId="6780" totalsRowDxfId="6779">
      <totalsRowFormula array="1">IF(AND(IF(C278="Incluir",TablaSTdA1.1525461626364727375767735[Unidad de medida]&gt;=0,TablaSTdA1.1525461626364727375767735[Unidad de medida]=""))=FALSE,"No rellene el indicador sin seleccionar que quiere incluir el subtipo de acción","")</totalsRowFormula>
    </tableColumn>
    <tableColumn id="7" xr3:uid="{7730AA16-7CB9-450B-A5F7-456F09F87B0B}" name="Incluido" dataDxfId="6778" totalsRowDxfId="6777" dataCellStyle="20% - Énfasis3"/>
  </tableColumns>
  <tableStyleInfo name="TableStyleLight9" showFirstColumn="0" showLastColumn="0" showRowStripes="1" showColumnStripes="0"/>
</table>
</file>

<file path=xl/tables/table3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0" xr:uid="{73C864B8-9823-4A8B-9BD4-7FC06C297D5D}" name="TablaSTdA1.152541298466507548589630671" displayName="TablaSTdA1.152541298466507548589630671" ref="D79:I81" headerRowDxfId="1708" headerRowBorderDxfId="1707" tableBorderDxfId="1706" totalsRowBorderDxfId="1705">
  <autoFilter ref="D79:I81" xr:uid="{841A434A-E4A4-4475-B699-6C7E979BCFAB}"/>
  <tableColumns count="6">
    <tableColumn id="1" xr3:uid="{6C7BD949-3D63-4F93-9E85-4B6B0947B37D}" name="Tipo de Indicador" totalsRowLabel="Resultado" dataDxfId="1704" totalsRowDxfId="1703" dataCellStyle="20% - Énfasis3"/>
    <tableColumn id="2" xr3:uid="{F8C9F38A-0A30-4A58-BC53-F982ED63DDF0}" name="Código indicador" totalsRowLabel="RC014" dataDxfId="1702" totalsRowDxfId="1701"/>
    <tableColumn id="3" xr3:uid="{96E533FD-CE73-4067-B297-85A9C782AAFB}" name="Indicador" dataDxfId="1700" totalsRowDxfId="1699" dataCellStyle="20% - Énfasis3">
      <calculatedColumnFormula>IFERROR(VLOOKUP(E80,TablaIndicadores[[Código]:[Unidad de medida]],2,0),"")</calculatedColumnFormula>
    </tableColumn>
    <tableColumn id="4" xr3:uid="{D867A564-E28D-4823-946D-4DF95953C6C1}" name="Unidad de medida" dataDxfId="1698" totalsRowDxfId="1697" dataCellStyle="20% - Énfasis3">
      <calculatedColumnFormula>IFERROR(VLOOKUP(E80,TablaIndicadores[[Código]:[Unidad de medida]],3,0),"")</calculatedColumnFormula>
    </tableColumn>
    <tableColumn id="5" xr3:uid="{54EBA614-1BEF-4183-9C15-E5EC0BAFD4CE}" name="Cantidad" totalsRowFunction="custom" dataDxfId="1696" totalsRowDxfId="1695">
      <totalsRowFormula array="1">IF(AND(IF(C72="Incluir",TablaSTdA1.152541298466507548589630671[Unidad de medida]&gt;=0,TablaSTdA1.152541298466507548589630671[Unidad de medida]=""))=FALSE,"No rellene el indicador sin seleccionar que quiere incluir el subtipo de acción","")</totalsRowFormula>
    </tableColumn>
    <tableColumn id="7" xr3:uid="{C8EE044B-9829-4E8C-81A8-FFB87816F41C}" name="Incluido" dataDxfId="1694" totalsRowDxfId="1693" dataCellStyle="20% - Énfasis3"/>
  </tableColumns>
  <tableStyleInfo name="TableStyleLight9" showFirstColumn="0" showLastColumn="0" showRowStripes="1" showColumnStripes="0"/>
</table>
</file>

<file path=xl/tables/table3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1" xr:uid="{D5127140-A3FC-4367-B2F9-CDDC8D230D6F}" name="TablaSTdA1.14853551399467508549590631672" displayName="TablaSTdA1.14853551399467508549590631672" ref="D88:I90" headerRowDxfId="1692" dataDxfId="1690" headerRowBorderDxfId="1691" tableBorderDxfId="1689" totalsRowBorderDxfId="1688" dataCellStyle="20% - Énfasis3">
  <autoFilter ref="D88:I90" xr:uid="{87A593CD-D0F2-482E-856A-FEEA60DFE682}"/>
  <tableColumns count="6">
    <tableColumn id="1" xr3:uid="{01A5A32E-8E26-41D6-9D58-AB16C47643AE}" name="Tipo de Indicador" totalsRowLabel="Resultado" dataDxfId="1687" totalsRowDxfId="1686"/>
    <tableColumn id="2" xr3:uid="{1B5A6BA7-7C76-4D22-A0B8-3220A5A9AC8C}" name="Código indicador" totalsRowLabel="RC014" dataDxfId="1685" totalsRowDxfId="1684"/>
    <tableColumn id="3" xr3:uid="{50881B6F-ADA4-43F8-9F1D-A41C4499B044}" name="Indicador" dataDxfId="1683" totalsRowDxfId="1682" dataCellStyle="20% - Énfasis3">
      <calculatedColumnFormula>IFERROR(VLOOKUP(E89,TablaIndicadores[[Código]:[Unidad de medida]],2,0),"")</calculatedColumnFormula>
    </tableColumn>
    <tableColumn id="4" xr3:uid="{E301CAEE-7FEE-49A0-966D-B1C62CC1EE75}" name="Unidad de medida" dataDxfId="1681" totalsRowDxfId="1680" dataCellStyle="20% - Énfasis3">
      <calculatedColumnFormula>IFERROR(VLOOKUP(E89,TablaIndicadores[[Código]:[Unidad de medida]],3,0),"")</calculatedColumnFormula>
    </tableColumn>
    <tableColumn id="5" xr3:uid="{8B7550A7-12DB-4092-81C6-F07E605F663A}" name="Cantidad" totalsRowFunction="custom" dataDxfId="1679" totalsRowDxfId="1678">
      <totalsRowFormula array="1">IF(AND(IF(C81="Incluir",TablaSTdA1.14853551399467508549590631672[Unidad de medida]&gt;=0,TablaSTdA1.14853551399467508549590631672[Unidad de medida]=""))=FALSE,"No rellene el indicador sin seleccionar que quiere incluir el subtipo de acción","")</totalsRowFormula>
    </tableColumn>
    <tableColumn id="7" xr3:uid="{4DF6B624-2996-4775-B042-0EB83A420639}" name="Incluido" dataDxfId="1677" totalsRowDxfId="1676" dataCellStyle="20% - Énfasis3"/>
  </tableColumns>
  <tableStyleInfo name="TableStyleLight9" showFirstColumn="0" showLastColumn="0" showRowStripes="1" showColumnStripes="0"/>
</table>
</file>

<file path=xl/tables/table3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2" xr:uid="{C9AFBF4B-779D-4816-ABCF-D9567B760605}" name="TablaSTdA1.14853555614100468509550591632673" displayName="TablaSTdA1.14853555614100468509550591632673" ref="D97:I99" headerRowDxfId="1675" dataDxfId="1673" headerRowBorderDxfId="1674" tableBorderDxfId="1672" totalsRowBorderDxfId="1671" dataCellStyle="20% - Énfasis3">
  <autoFilter ref="D97:I99" xr:uid="{DEA36D4B-04A8-43A7-9106-6A8935E26BEB}"/>
  <tableColumns count="6">
    <tableColumn id="1" xr3:uid="{C791363E-D5BB-4BAA-9568-52182CA14220}" name="Tipo de Indicador" totalsRowLabel="Resultado" dataDxfId="1670" totalsRowDxfId="1669"/>
    <tableColumn id="2" xr3:uid="{62FFB265-7042-4445-9C36-FD81854F0419}" name="Código indicador" totalsRowLabel="RC014" dataDxfId="1668" totalsRowDxfId="1667"/>
    <tableColumn id="3" xr3:uid="{59B5BB86-EA61-45F6-89CC-E8EB4C2FA474}" name="Indicador" dataDxfId="1666" totalsRowDxfId="1665" dataCellStyle="20% - Énfasis3">
      <calculatedColumnFormula>IFERROR(VLOOKUP(E98,TablaIndicadores[[Código]:[Unidad de medida]],2,0),"")</calculatedColumnFormula>
    </tableColumn>
    <tableColumn id="4" xr3:uid="{980141CE-3B71-4743-8D74-FF47A8CC6748}" name="Unidad de medida" dataDxfId="1664" totalsRowDxfId="1663" dataCellStyle="20% - Énfasis3">
      <calculatedColumnFormula>IFERROR(VLOOKUP(E98,TablaIndicadores[[Código]:[Unidad de medida]],3,0),"")</calculatedColumnFormula>
    </tableColumn>
    <tableColumn id="5" xr3:uid="{73559A1C-2A92-4FC7-9B8D-4A8AEFEF8244}" name="Cantidad" totalsRowFunction="custom" dataDxfId="1662" totalsRowDxfId="1661">
      <totalsRowFormula array="1">IF(AND(IF(C90="Incluir",TablaSTdA1.14853555614100468509550591632673[Unidad de medida]&gt;=0,TablaSTdA1.14853555614100468509550591632673[Unidad de medida]=""))=FALSE,"No rellene el indicador sin seleccionar que quiere incluir el subtipo de acción","")</totalsRowFormula>
    </tableColumn>
    <tableColumn id="7" xr3:uid="{8A3EDCFB-F9BA-4CB1-BB45-44CC34ABCC61}" name="Incluido" dataDxfId="1660" totalsRowDxfId="1659" dataCellStyle="20% - Énfasis3"/>
  </tableColumns>
  <tableStyleInfo name="TableStyleLight9" showFirstColumn="0" showLastColumn="0" showRowStripes="1" showColumnStripes="0"/>
</table>
</file>

<file path=xl/tables/table3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3" xr:uid="{F12A0012-BBE3-46CB-81F7-E0D1D8C48229}" name="TablaSTdA1.1485355565715101469510551592633674" displayName="TablaSTdA1.1485355565715101469510551592633674" ref="D106:I108" headerRowDxfId="1658" dataDxfId="1656" headerRowBorderDxfId="1657" tableBorderDxfId="1655" totalsRowBorderDxfId="1654" dataCellStyle="20% - Énfasis3">
  <autoFilter ref="D106:I108" xr:uid="{6581E392-A142-4728-9795-A807192909F7}"/>
  <tableColumns count="6">
    <tableColumn id="1" xr3:uid="{55503D61-5620-48AF-B4EA-8D3E9AFB65EC}" name="Tipo de Indicador" totalsRowLabel="Resultado" dataDxfId="1653" totalsRowDxfId="1652"/>
    <tableColumn id="2" xr3:uid="{BCC0D505-9BDC-4E70-BEE7-E3EE5ABA9D8C}" name="Código indicador" totalsRowLabel="RC014" dataDxfId="1651" totalsRowDxfId="1650"/>
    <tableColumn id="3" xr3:uid="{9AFA9424-40AE-4208-9995-7F69F5FA4BD9}" name="Indicador" dataDxfId="1649" totalsRowDxfId="1648" dataCellStyle="20% - Énfasis3">
      <calculatedColumnFormula>IFERROR(VLOOKUP(E107,TablaIndicadores[[Código]:[Unidad de medida]],2,0),"")</calculatedColumnFormula>
    </tableColumn>
    <tableColumn id="4" xr3:uid="{2C93C889-CA05-4325-B30C-59AC1EC76C0F}" name="Unidad de medida" dataDxfId="1647" totalsRowDxfId="1646" dataCellStyle="20% - Énfasis3">
      <calculatedColumnFormula>IFERROR(VLOOKUP(E107,TablaIndicadores[[Código]:[Unidad de medida]],3,0),"")</calculatedColumnFormula>
    </tableColumn>
    <tableColumn id="5" xr3:uid="{63BE26C6-F4A8-4002-B482-AD03BB83F7F2}" name="Cantidad" totalsRowFunction="custom" dataDxfId="1645" totalsRowDxfId="1644">
      <totalsRowFormula array="1">IF(AND(IF(C99="Incluir",TablaSTdA1.1485355565715101469510551592633674[Unidad de medida]&gt;=0,TablaSTdA1.1485355565715101469510551592633674[Unidad de medida]=""))=FALSE,"No rellene el indicador sin seleccionar que quiere incluir el subtipo de acción","")</totalsRowFormula>
    </tableColumn>
    <tableColumn id="7" xr3:uid="{327239B3-87B0-4ECC-87C4-6B73F59C5611}" name="Incluido" dataDxfId="1643" totalsRowDxfId="1642" dataCellStyle="20% - Énfasis3"/>
  </tableColumns>
  <tableStyleInfo name="TableStyleLight9" showFirstColumn="0" showLastColumn="0" showRowStripes="1" showColumnStripes="0"/>
</table>
</file>

<file path=xl/tables/table3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4" xr:uid="{39ABF9C5-F926-4FC8-90BA-8F02198CCB1D}" name="TablaSTdA1.148535556575816102470511552593634675" displayName="TablaSTdA1.148535556575816102470511552593634675" ref="D115:I117" headerRowDxfId="1641" dataDxfId="1639" headerRowBorderDxfId="1640" tableBorderDxfId="1638" totalsRowBorderDxfId="1637" dataCellStyle="20% - Énfasis3">
  <autoFilter ref="D115:I117" xr:uid="{93ECB9AF-BC8A-4D88-A632-C52C718F2C71}"/>
  <tableColumns count="6">
    <tableColumn id="1" xr3:uid="{A2676990-06B6-4C62-AF3C-F5F0FE04050A}" name="Tipo de Indicador" totalsRowLabel="Resultado" dataDxfId="1636" totalsRowDxfId="1635"/>
    <tableColumn id="2" xr3:uid="{31A1BD67-9353-496D-8A28-FDD659F01A05}" name="Código indicador" totalsRowLabel="RC014" dataDxfId="1634" totalsRowDxfId="1633"/>
    <tableColumn id="3" xr3:uid="{A0E26751-E972-47C7-A901-AEE4A7A9FCF6}" name="Indicador" dataDxfId="1632" totalsRowDxfId="1631" dataCellStyle="20% - Énfasis3">
      <calculatedColumnFormula>IFERROR(VLOOKUP(E116,TablaIndicadores[[Código]:[Unidad de medida]],2,0),"")</calculatedColumnFormula>
    </tableColumn>
    <tableColumn id="4" xr3:uid="{088ED047-3385-4A7B-BB56-93A986CECBB8}" name="Unidad de medida" dataDxfId="1630" totalsRowDxfId="1629" dataCellStyle="20% - Énfasis3">
      <calculatedColumnFormula>IFERROR(VLOOKUP(E116,TablaIndicadores[[Código]:[Unidad de medida]],3,0),"")</calculatedColumnFormula>
    </tableColumn>
    <tableColumn id="5" xr3:uid="{E5DBCFBA-1023-4B81-B3E2-7B8D0CED058B}" name="Cantidad" totalsRowFunction="custom" dataDxfId="1628" totalsRowDxfId="1627">
      <totalsRowFormula array="1">IF(AND(IF(C108="Incluir",TablaSTdA1.148535556575816102470511552593634675[Unidad de medida]&gt;=0,TablaSTdA1.148535556575816102470511552593634675[Unidad de medida]=""))=FALSE,"No rellene el indicador sin seleccionar que quiere incluir el subtipo de acción","")</totalsRowFormula>
    </tableColumn>
    <tableColumn id="7" xr3:uid="{CFDC318D-8D44-40CD-9503-98F1BE1FC5CF}" name="Incluido" dataDxfId="1626" totalsRowDxfId="1625" dataCellStyle="20% - Énfasis3"/>
  </tableColumns>
  <tableStyleInfo name="TableStyleLight9" showFirstColumn="0" showLastColumn="0" showRowStripes="1" showColumnStripes="0"/>
</table>
</file>

<file path=xl/tables/table3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5" xr:uid="{46563058-0558-4E68-BEA4-A760AED8D7E3}" name="TablaSTdA1.14853555657585917103471512553594635676" displayName="TablaSTdA1.14853555657585917103471512553594635676" ref="D124:I126" headerRowDxfId="1624" dataDxfId="1622" headerRowBorderDxfId="1623" tableBorderDxfId="1621" totalsRowBorderDxfId="1620" dataCellStyle="20% - Énfasis3">
  <autoFilter ref="D124:I126" xr:uid="{554BE6C9-C1EE-49BC-B5D3-B7CF164F53F0}"/>
  <tableColumns count="6">
    <tableColumn id="1" xr3:uid="{46651385-F874-43EB-8918-A0995428B94F}" name="Tipo de Indicador" totalsRowLabel="Resultado" dataDxfId="1619" totalsRowDxfId="1618"/>
    <tableColumn id="2" xr3:uid="{7B478827-826D-415C-868C-F9B8EE4AA899}" name="Código indicador" totalsRowLabel="RC014" dataDxfId="1617" totalsRowDxfId="1616"/>
    <tableColumn id="3" xr3:uid="{822A8852-F719-42A8-B2CB-F0D5BE6A8C42}" name="Indicador" dataDxfId="1615" totalsRowDxfId="1614" dataCellStyle="20% - Énfasis3">
      <calculatedColumnFormula>IFERROR(VLOOKUP(E125,TablaIndicadores[[Código]:[Unidad de medida]],2,0),"")</calculatedColumnFormula>
    </tableColumn>
    <tableColumn id="4" xr3:uid="{641C9CFF-4B90-452C-A606-1A12057CE1CE}" name="Unidad de medida" dataDxfId="1613" totalsRowDxfId="1612" dataCellStyle="20% - Énfasis3">
      <calculatedColumnFormula>IFERROR(VLOOKUP(E125,TablaIndicadores[[Código]:[Unidad de medida]],3,0),"")</calculatedColumnFormula>
    </tableColumn>
    <tableColumn id="5" xr3:uid="{9352A763-5AD6-4E1D-99E2-87E1B811D3ED}" name="Cantidad" totalsRowFunction="custom" dataDxfId="1611" totalsRowDxfId="1610">
      <totalsRowFormula array="1">IF(AND(IF(C117="Incluir",TablaSTdA1.14853555657585917103471512553594635676[Unidad de medida]&gt;=0,TablaSTdA1.14853555657585917103471512553594635676[Unidad de medida]=""))=FALSE,"No rellene el indicador sin seleccionar que quiere incluir el subtipo de acción","")</totalsRowFormula>
    </tableColumn>
    <tableColumn id="7" xr3:uid="{1341EB4D-6939-4F66-8DB1-00162FB5989E}" name="Incluido" dataDxfId="1609" totalsRowDxfId="1608" dataCellStyle="20% - Énfasis3"/>
  </tableColumns>
  <tableStyleInfo name="TableStyleLight9" showFirstColumn="0" showLastColumn="0" showRowStripes="1" showColumnStripes="0"/>
</table>
</file>

<file path=xl/tables/table3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6" xr:uid="{E3519293-EE5D-4D84-8356-0934C9D55639}" name="TablaSTdA1.1485355565758596018104472513554595636677" displayName="TablaSTdA1.1485355565758596018104472513554595636677" ref="D133:I135" headerRowDxfId="1607" dataDxfId="1605" headerRowBorderDxfId="1606" tableBorderDxfId="1604" totalsRowBorderDxfId="1603" dataCellStyle="20% - Énfasis3">
  <autoFilter ref="D133:I135" xr:uid="{9E2266F5-8C03-44DD-9193-189E2DA89D55}"/>
  <tableColumns count="6">
    <tableColumn id="1" xr3:uid="{5FA53B6A-7BE0-4593-AEBE-9E4496714F95}" name="Tipo de Indicador" totalsRowLabel="Resultado" dataDxfId="1602" totalsRowDxfId="1601"/>
    <tableColumn id="2" xr3:uid="{3A9E9DF1-A377-4598-AF15-1AEAB98C4AD9}" name="Código indicador" totalsRowLabel="RC014" dataDxfId="1600" totalsRowDxfId="1599"/>
    <tableColumn id="3" xr3:uid="{09798C76-4CB2-4B1A-BEA2-5BBFCEF539FF}" name="Indicador" dataDxfId="1598" totalsRowDxfId="1597" dataCellStyle="20% - Énfasis3">
      <calculatedColumnFormula>IFERROR(VLOOKUP(E134,TablaIndicadores[[Código]:[Unidad de medida]],2,0),"")</calculatedColumnFormula>
    </tableColumn>
    <tableColumn id="4" xr3:uid="{39554DE8-F4F7-4409-B0AF-B92CE3EA6982}" name="Unidad de medida" dataDxfId="1596" totalsRowDxfId="1595" dataCellStyle="20% - Énfasis3">
      <calculatedColumnFormula>IFERROR(VLOOKUP(E134,TablaIndicadores[[Código]:[Unidad de medida]],3,0),"")</calculatedColumnFormula>
    </tableColumn>
    <tableColumn id="5" xr3:uid="{9C968FDB-A458-4EF3-A41E-EFA452A442D0}" name="Cantidad" totalsRowFunction="custom" dataDxfId="1594" totalsRowDxfId="1593">
      <totalsRowFormula array="1">IF(AND(IF(C126="Incluir",TablaSTdA1.1485355565758596018104472513554595636677[Unidad de medida]&gt;=0,TablaSTdA1.1485355565758596018104472513554595636677[Unidad de medida]=""))=FALSE,"No rellene el indicador sin seleccionar que quiere incluir el subtipo de acción","")</totalsRowFormula>
    </tableColumn>
    <tableColumn id="7" xr3:uid="{FC33A9D9-C331-498C-9B76-A37B3F15FF48}" name="Incluido" dataDxfId="1592" totalsRowDxfId="1591" dataCellStyle="20% - Énfasis3"/>
  </tableColumns>
  <tableStyleInfo name="TableStyleLight9" showFirstColumn="0" showLastColumn="0" showRowStripes="1" showColumnStripes="0"/>
</table>
</file>

<file path=xl/tables/table3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7" xr:uid="{3CFFFD3B-7DC1-440F-BEDF-1DE3416FFF5D}" name="TablaSTdA1.152546120105473514555596637678" displayName="TablaSTdA1.152546120105473514555596637678" ref="D144:I146" headerRowDxfId="1590" dataDxfId="1588" headerRowBorderDxfId="1589" tableBorderDxfId="1587" totalsRowBorderDxfId="1586" dataCellStyle="20% - Énfasis3">
  <autoFilter ref="D144:I146" xr:uid="{C5A14A54-2A8C-44BA-B0C4-CB68B2AB300A}"/>
  <tableColumns count="6">
    <tableColumn id="1" xr3:uid="{9A1C1E5F-85C1-446C-8228-CACD19838E98}" name="Tipo de Indicador" totalsRowLabel="Resultado" dataDxfId="1585" totalsRowDxfId="1584"/>
    <tableColumn id="2" xr3:uid="{C554EC57-BF83-4ECC-BFFB-018668D2DBE3}" name="Código indicador" totalsRowLabel="RC014" dataDxfId="1583" totalsRowDxfId="1582"/>
    <tableColumn id="3" xr3:uid="{7522AB62-810D-4DB4-8C71-5E7B9F19C2BF}" name="Indicador" dataDxfId="1581" totalsRowDxfId="1580" dataCellStyle="20% - Énfasis3">
      <calculatedColumnFormula>IFERROR(VLOOKUP(E145,TablaIndicadores[[Código]:[Unidad de medida]],2,0),"")</calculatedColumnFormula>
    </tableColumn>
    <tableColumn id="4" xr3:uid="{5C2C2DBB-7EDD-4399-AEB3-0FE4E61D9C8A}" name="Unidad de medida" dataDxfId="1579" totalsRowDxfId="1578" dataCellStyle="20% - Énfasis3">
      <calculatedColumnFormula>IFERROR(VLOOKUP(E145,TablaIndicadores[[Código]:[Unidad de medida]],3,0),"")</calculatedColumnFormula>
    </tableColumn>
    <tableColumn id="5" xr3:uid="{EB075CA7-5A7E-4FCC-A6A4-1AD3ED70FF38}" name="Cantidad" totalsRowFunction="custom" dataDxfId="1577" totalsRowDxfId="1576">
      <totalsRowFormula array="1">IF(AND(IF(C137="Incluir",TablaSTdA1.152546120105473514555596637678[Unidad de medida]&gt;=0,TablaSTdA1.152546120105473514555596637678[Unidad de medida]=""))=FALSE,"No rellene el indicador sin seleccionar que quiere incluir el subtipo de acción","")</totalsRowFormula>
    </tableColumn>
    <tableColumn id="7" xr3:uid="{DFFDFD0F-1EED-40F2-BB10-B9A6FEBE931C}" name="Incluido" dataDxfId="1575" totalsRowDxfId="1574" dataCellStyle="20% - Énfasis3"/>
  </tableColumns>
  <tableStyleInfo name="TableStyleLight9" showFirstColumn="0" showLastColumn="0" showRowStripes="1" showColumnStripes="0"/>
</table>
</file>

<file path=xl/tables/table3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8" xr:uid="{43C7F9D6-42B2-42F4-8ECE-3E3EF5AFB6F2}" name="TablaSTdA1.15254616221106474515556597638679" displayName="TablaSTdA1.15254616221106474515556597638679" ref="D153:I155" headerRowDxfId="1573" dataDxfId="1571" headerRowBorderDxfId="1572" tableBorderDxfId="1570" totalsRowBorderDxfId="1569" dataCellStyle="20% - Énfasis3">
  <autoFilter ref="D153:I155" xr:uid="{3D0A72F9-E111-4312-B272-8E0AE7862817}"/>
  <tableColumns count="6">
    <tableColumn id="1" xr3:uid="{298834CD-967A-428F-BA08-3C91DD3B159F}" name="Tipo de Indicador" totalsRowLabel="Resultado" dataDxfId="1568" totalsRowDxfId="1567"/>
    <tableColumn id="2" xr3:uid="{567844B6-F260-4A0A-84DA-42065108C178}" name="Código indicador" totalsRowLabel="RC014" dataDxfId="1566" totalsRowDxfId="1565"/>
    <tableColumn id="3" xr3:uid="{F6E0B315-4BDF-4BB8-8339-A96C11905406}" name="Indicador" dataDxfId="1564" totalsRowDxfId="1563" dataCellStyle="20% - Énfasis3">
      <calculatedColumnFormula>IFERROR(VLOOKUP(E154,TablaIndicadores[[Código]:[Unidad de medida]],2,0),"")</calculatedColumnFormula>
    </tableColumn>
    <tableColumn id="4" xr3:uid="{F24B33C5-9122-423F-AF1C-F31AE8722B04}" name="Unidad de medida" dataDxfId="1562" totalsRowDxfId="1561" dataCellStyle="20% - Énfasis3">
      <calculatedColumnFormula>IFERROR(VLOOKUP(E154,TablaIndicadores[[Código]:[Unidad de medida]],3,0),"")</calculatedColumnFormula>
    </tableColumn>
    <tableColumn id="5" xr3:uid="{7C586332-EC55-4020-A55F-FAF5CC5DE925}" name="Cantidad" totalsRowFunction="custom" dataDxfId="1560" totalsRowDxfId="1559">
      <totalsRowFormula array="1">IF(AND(IF(C146="Incluir",TablaSTdA1.15254616221106474515556597638679[Unidad de medida]&gt;=0,TablaSTdA1.15254616221106474515556597638679[Unidad de medida]=""))=FALSE,"No rellene el indicador sin seleccionar que quiere incluir el subtipo de acción","")</totalsRowFormula>
    </tableColumn>
    <tableColumn id="7" xr3:uid="{55473258-B08D-442C-8738-28B8B5E49CDE}" name="Incluido" dataDxfId="1558" totalsRowDxfId="1557" dataCellStyle="20% - Énfasis3"/>
  </tableColumns>
  <tableStyleInfo name="TableStyleLight9" showFirstColumn="0" showLastColumn="0" showRowStripes="1" showColumnStripes="0"/>
</table>
</file>

<file path=xl/tables/table3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9" xr:uid="{4AC17144-5DFD-4540-A0F1-BB0DDD95CA15}" name="TablaSTdA1.1525461626322107475516557598639680" displayName="TablaSTdA1.1525461626322107475516557598639680" ref="D162:I164" headerRowDxfId="1556" dataDxfId="1554" headerRowBorderDxfId="1555" tableBorderDxfId="1553" totalsRowBorderDxfId="1552" dataCellStyle="20% - Énfasis3">
  <autoFilter ref="D162:I164" xr:uid="{F4B163C6-3327-4DE7-81E1-8B884E98BBD6}"/>
  <tableColumns count="6">
    <tableColumn id="1" xr3:uid="{0F5B7D81-61B1-4B66-A73A-9C8983E28013}" name="Tipo de Indicador" totalsRowLabel="Resultado" dataDxfId="1551" totalsRowDxfId="1550"/>
    <tableColumn id="2" xr3:uid="{D62865F8-7C68-4B89-B247-09AFB0A5431F}" name="Código indicador" totalsRowLabel="RC014" dataDxfId="1549" totalsRowDxfId="1548"/>
    <tableColumn id="3" xr3:uid="{E33E88F6-4211-4A8A-BD6F-F722EE6D0AF8}" name="Indicador" dataDxfId="1547" totalsRowDxfId="1546" dataCellStyle="20% - Énfasis3">
      <calculatedColumnFormula>IFERROR(VLOOKUP(E163,TablaIndicadores[[Código]:[Unidad de medida]],2,0),"")</calculatedColumnFormula>
    </tableColumn>
    <tableColumn id="4" xr3:uid="{06CC8C95-2604-4CE9-A914-2A9C36322D75}" name="Unidad de medida" dataDxfId="1545" totalsRowDxfId="1544" dataCellStyle="20% - Énfasis3">
      <calculatedColumnFormula>IFERROR(VLOOKUP(E163,TablaIndicadores[[Código]:[Unidad de medida]],3,0),"")</calculatedColumnFormula>
    </tableColumn>
    <tableColumn id="5" xr3:uid="{41B7C614-417F-4C34-8EF0-A5FF172716FB}" name="Cantidad" totalsRowFunction="custom" dataDxfId="1543" totalsRowDxfId="1542">
      <totalsRowFormula array="1">IF(AND(IF(C155="Incluir",TablaSTdA1.1525461626322107475516557598639680[Unidad de medida]&gt;=0,TablaSTdA1.1525461626322107475516557598639680[Unidad de medida]=""))=FALSE,"No rellene el indicador sin seleccionar que quiere incluir el subtipo de acción","")</totalsRowFormula>
    </tableColumn>
    <tableColumn id="7" xr3:uid="{85EF2F00-C826-47EB-8C84-FFE872AD9849}" name="Incluido" dataDxfId="1541" totalsRowDxfId="1540" dataCellStyle="20% - Énfasis3"/>
  </tableColumns>
  <tableStyleInfo name="TableStyleLight9"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A2F8480C-C728-4B7E-A409-B0F24293A1A8}" name="TablaSTdA1.152546162636472737576777836" displayName="TablaSTdA1.152546162636472737576777836" ref="D294:I296" headerRowDxfId="6776" dataDxfId="6774" headerRowBorderDxfId="6775" tableBorderDxfId="6773" totalsRowBorderDxfId="6772" dataCellStyle="20% - Énfasis3">
  <autoFilter ref="D294:I296" xr:uid="{C887D571-7038-4A1E-A5F5-828CD05195FE}"/>
  <tableColumns count="6">
    <tableColumn id="1" xr3:uid="{FA56E566-39A1-4591-86A0-85F13ACD5EC7}" name="Tipo de Indicador" totalsRowLabel="Resultado" dataDxfId="6771" totalsRowDxfId="6770" dataCellStyle="20% - Énfasis3"/>
    <tableColumn id="2" xr3:uid="{13FCC184-CFBE-4305-B1A7-B96E9D10001C}" name="Código indicador" totalsRowLabel="RC014" dataDxfId="6769" totalsRowDxfId="6768"/>
    <tableColumn id="3" xr3:uid="{7CA6451F-0421-4079-BC73-B565BE96440D}" name="Indicador" dataDxfId="6767" totalsRowDxfId="6766" dataCellStyle="20% - Énfasis3">
      <calculatedColumnFormula>IFERROR(VLOOKUP(E295,TablaIndicadores[[Código]:[Unidad de medida]],2,0),"")</calculatedColumnFormula>
    </tableColumn>
    <tableColumn id="4" xr3:uid="{9B636D14-ED68-41BE-8036-98972F2CE49B}" name="Unidad de medida" dataDxfId="6765" totalsRowDxfId="6764" dataCellStyle="20% - Énfasis3">
      <calculatedColumnFormula>IFERROR(VLOOKUP(E295,TablaIndicadores[[Código]:[Unidad de medida]],3,0),"")</calculatedColumnFormula>
    </tableColumn>
    <tableColumn id="5" xr3:uid="{68BE3DB6-AEC2-4B3B-A92E-AA623A832B28}" name="Cantidad" totalsRowFunction="custom" dataDxfId="6763" totalsRowDxfId="6762">
      <totalsRowFormula array="1">IF(AND(IF(C287="Incluir",TablaSTdA1.152546162636472737576777836[Unidad de medida]&gt;=0,TablaSTdA1.152546162636472737576777836[Unidad de medida]=""))=FALSE,"No rellene el indicador sin seleccionar que quiere incluir el subtipo de acción","")</totalsRowFormula>
    </tableColumn>
    <tableColumn id="7" xr3:uid="{3751C477-9B72-4B25-AFB8-444FB786D21A}" name="Incluido" dataDxfId="6761" totalsRowDxfId="6760" dataCellStyle="20% - Énfasis3"/>
  </tableColumns>
  <tableStyleInfo name="TableStyleLight9" showFirstColumn="0" showLastColumn="0" showRowStripes="1" showColumnStripes="0"/>
</table>
</file>

<file path=xl/tables/table3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0" xr:uid="{FC13F862-0449-4DA5-9155-4F1060013C3B}" name="TablaSTdA1.152546162636423108476517558599640681" displayName="TablaSTdA1.152546162636423108476517558599640681" ref="D171:I173" headerRowDxfId="1539" dataDxfId="1537" headerRowBorderDxfId="1538" tableBorderDxfId="1536" totalsRowBorderDxfId="1535" dataCellStyle="20% - Énfasis3">
  <autoFilter ref="D171:I173" xr:uid="{0C2E3642-E261-4EC5-BC93-94C155FF95BD}"/>
  <tableColumns count="6">
    <tableColumn id="1" xr3:uid="{40508971-4D9D-449C-A521-7C31B073FCBA}" name="Tipo de Indicador" totalsRowLabel="Resultado" dataDxfId="1534" totalsRowDxfId="1533"/>
    <tableColumn id="2" xr3:uid="{0E6FF898-D472-410D-A014-6FA7CFA06D1D}" name="Código indicador" totalsRowLabel="RC014" dataDxfId="1532" totalsRowDxfId="1531"/>
    <tableColumn id="3" xr3:uid="{A20C1EBD-B463-4F74-AB96-1D006F137F7D}" name="Indicador" dataDxfId="1530" totalsRowDxfId="1529" dataCellStyle="20% - Énfasis3">
      <calculatedColumnFormula>IFERROR(VLOOKUP(E172,TablaIndicadores[[Código]:[Unidad de medida]],2,0),"")</calculatedColumnFormula>
    </tableColumn>
    <tableColumn id="4" xr3:uid="{19F09426-8AD5-4B7E-A606-CCD8E7C0CF90}" name="Unidad de medida" dataDxfId="1528" totalsRowDxfId="1527" dataCellStyle="20% - Énfasis3">
      <calculatedColumnFormula>IFERROR(VLOOKUP(E172,TablaIndicadores[[Código]:[Unidad de medida]],3,0),"")</calculatedColumnFormula>
    </tableColumn>
    <tableColumn id="5" xr3:uid="{053C4D4F-66DC-42D6-8AAF-C6AB556E2622}" name="Cantidad" totalsRowFunction="custom" dataDxfId="1526" totalsRowDxfId="1525">
      <totalsRowFormula array="1">IF(AND(IF(C164="Incluir",TablaSTdA1.152546162636423108476517558599640681[Unidad de medida]&gt;=0,TablaSTdA1.152546162636423108476517558599640681[Unidad de medida]=""))=FALSE,"No rellene el indicador sin seleccionar que quiere incluir el subtipo de acción","")</totalsRowFormula>
    </tableColumn>
    <tableColumn id="7" xr3:uid="{F30ED5C1-EDD0-477C-B691-D1B521DDBC5C}" name="Incluido" dataDxfId="1524" totalsRowDxfId="1523" dataCellStyle="20% - Énfasis3"/>
  </tableColumns>
  <tableStyleInfo name="TableStyleLight9" showFirstColumn="0" showLastColumn="0" showRowStripes="1" showColumnStripes="0"/>
</table>
</file>

<file path=xl/tables/table3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1" xr:uid="{C5D14777-171F-424C-839A-663902D9D215}" name="TablaSTdA1.15254616263646524109477518559600641682" displayName="TablaSTdA1.15254616263646524109477518559600641682" ref="D180:I182" headerRowDxfId="1522" dataDxfId="1520" headerRowBorderDxfId="1521" tableBorderDxfId="1519" totalsRowBorderDxfId="1518" dataCellStyle="20% - Énfasis3">
  <autoFilter ref="D180:I182" xr:uid="{F356F671-86E7-486B-BF05-7FD307BD4A1B}"/>
  <tableColumns count="6">
    <tableColumn id="1" xr3:uid="{61BFD517-ADA1-4E13-A7E2-878A0B5A3D54}" name="Tipo de Indicador" totalsRowLabel="Resultado" dataDxfId="1517" totalsRowDxfId="1516"/>
    <tableColumn id="2" xr3:uid="{002210F4-6B90-4C02-88FC-CFE43A242A3D}" name="Código indicador" totalsRowLabel="RC014" dataDxfId="1515" totalsRowDxfId="1514"/>
    <tableColumn id="3" xr3:uid="{EF3DDE3E-19D1-4059-AB65-8A06B06C9AE6}" name="Indicador" dataDxfId="1513" totalsRowDxfId="1512" dataCellStyle="20% - Énfasis3">
      <calculatedColumnFormula>IFERROR(VLOOKUP(E181,TablaIndicadores[[Código]:[Unidad de medida]],2,0),"")</calculatedColumnFormula>
    </tableColumn>
    <tableColumn id="4" xr3:uid="{556D058D-D53C-41AD-B457-46677B2930D8}" name="Unidad de medida" dataDxfId="1511" totalsRowDxfId="1510" dataCellStyle="20% - Énfasis3">
      <calculatedColumnFormula>IFERROR(VLOOKUP(E181,TablaIndicadores[[Código]:[Unidad de medida]],3,0),"")</calculatedColumnFormula>
    </tableColumn>
    <tableColumn id="5" xr3:uid="{5874A6E0-9BBF-4B19-A785-3FD6F1E0C2D8}" name="Cantidad" totalsRowFunction="custom" dataDxfId="1509" totalsRowDxfId="1508">
      <totalsRowFormula array="1">IF(AND(IF(C173="Incluir",TablaSTdA1.15254616263646524109477518559600641682[Unidad de medida]&gt;=0,TablaSTdA1.15254616263646524109477518559600641682[Unidad de medida]=""))=FALSE,"No rellene el indicador sin seleccionar que quiere incluir el subtipo de acción","")</totalsRowFormula>
    </tableColumn>
    <tableColumn id="7" xr3:uid="{1E74168B-D716-48AF-B208-174A1CA949A5}" name="Incluido" dataDxfId="1507" totalsRowDxfId="1506" dataCellStyle="20% - Énfasis3"/>
  </tableColumns>
  <tableStyleInfo name="TableStyleLight9" showFirstColumn="0" showLastColumn="0" showRowStripes="1" showColumnStripes="0"/>
</table>
</file>

<file path=xl/tables/table3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2" xr:uid="{40A726BD-B120-49FC-9F0D-72C552E59D8C}" name="TablaSTdA1.15254616625110478519560601642683" displayName="TablaSTdA1.15254616625110478519560601642683" ref="D191:I193" headerRowDxfId="1505" dataDxfId="1503" headerRowBorderDxfId="1504" tableBorderDxfId="1502" totalsRowBorderDxfId="1501" dataCellStyle="20% - Énfasis3">
  <autoFilter ref="D191:I193" xr:uid="{8E7C725C-33A9-48F7-806E-089DA5811EA4}"/>
  <tableColumns count="6">
    <tableColumn id="1" xr3:uid="{B43975D2-60E7-44B9-90B2-CFFF17D3C84A}" name="Tipo de Indicador" totalsRowLabel="Resultado" dataDxfId="1500" totalsRowDxfId="1499"/>
    <tableColumn id="2" xr3:uid="{CBB4739C-4597-4E03-B36B-50A3FA547BBD}" name="Código indicador" totalsRowLabel="RC014" dataDxfId="1498" totalsRowDxfId="1497"/>
    <tableColumn id="3" xr3:uid="{EF7E204A-B4B2-4596-BF83-823DBAFF9646}" name="Indicador" dataDxfId="1496" totalsRowDxfId="1495" dataCellStyle="20% - Énfasis3">
      <calculatedColumnFormula>IFERROR(VLOOKUP(E192,TablaIndicadores[[Código]:[Unidad de medida]],2,0),"")</calculatedColumnFormula>
    </tableColumn>
    <tableColumn id="4" xr3:uid="{A421DD6C-82EB-415D-B7BA-11141447FE63}" name="Unidad de medida" dataDxfId="1494" totalsRowDxfId="1493" dataCellStyle="20% - Énfasis3">
      <calculatedColumnFormula>IFERROR(VLOOKUP(E192,TablaIndicadores[[Código]:[Unidad de medida]],3,0),"")</calculatedColumnFormula>
    </tableColumn>
    <tableColumn id="5" xr3:uid="{5A7DD87E-B89D-4FFE-850C-35FAA3DFAE07}" name="Cantidad" totalsRowFunction="custom" dataDxfId="1492" totalsRowDxfId="1491">
      <totalsRowFormula array="1">IF(AND(IF(C184="Incluir",TablaSTdA1.15254616625110478519560601642683[Unidad de medida]&gt;=0,TablaSTdA1.15254616625110478519560601642683[Unidad de medida]=""))=FALSE,"No rellene el indicador sin seleccionar que quiere incluir el subtipo de acción","")</totalsRowFormula>
    </tableColumn>
    <tableColumn id="7" xr3:uid="{2A94E94F-4F7E-4436-B781-9522B4952653}" name="Incluido" dataDxfId="1490" totalsRowDxfId="1489" dataCellStyle="20% - Énfasis3"/>
  </tableColumns>
  <tableStyleInfo name="TableStyleLight9" showFirstColumn="0" showLastColumn="0" showRowStripes="1" showColumnStripes="0"/>
</table>
</file>

<file path=xl/tables/table3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3" xr:uid="{BC8DDA69-EC79-49C1-B264-20938CC5444A}" name="TablaSTdA1.1525461666726111479520561602643684" displayName="TablaSTdA1.1525461666726111479520561602643684" ref="D200:I202" headerRowDxfId="1488" dataDxfId="1486" headerRowBorderDxfId="1487" tableBorderDxfId="1485" totalsRowBorderDxfId="1484" dataCellStyle="20% - Énfasis3">
  <autoFilter ref="D200:I202" xr:uid="{718E4DC1-CFC5-4AEE-A222-F5B8AEE19899}"/>
  <tableColumns count="6">
    <tableColumn id="1" xr3:uid="{C998DDF2-5FA8-42CD-8F20-71023734666E}" name="Tipo de Indicador" totalsRowLabel="Resultado" dataDxfId="1483" totalsRowDxfId="1482"/>
    <tableColumn id="2" xr3:uid="{CA260BE6-1235-4286-93B0-6C3173050BF5}" name="Código indicador" totalsRowLabel="RC014" dataDxfId="1481" totalsRowDxfId="1480"/>
    <tableColumn id="3" xr3:uid="{1396ED11-FFC5-4CEC-8D40-10252B03ECD5}" name="Indicador" dataDxfId="1479" totalsRowDxfId="1478" dataCellStyle="20% - Énfasis3">
      <calculatedColumnFormula>IFERROR(VLOOKUP(E201,TablaIndicadores[[Código]:[Unidad de medida]],2,0),"")</calculatedColumnFormula>
    </tableColumn>
    <tableColumn id="4" xr3:uid="{E40B8D82-CA0C-4911-A1E4-754F8158FCC2}" name="Unidad de medida" dataDxfId="1477" totalsRowDxfId="1476" dataCellStyle="20% - Énfasis3">
      <calculatedColumnFormula>IFERROR(VLOOKUP(E201,TablaIndicadores[[Código]:[Unidad de medida]],3,0),"")</calculatedColumnFormula>
    </tableColumn>
    <tableColumn id="5" xr3:uid="{E008B92E-F61D-4A56-8F1F-E795FCA15A4F}" name="Cantidad" totalsRowFunction="custom" dataDxfId="1475" totalsRowDxfId="1474">
      <totalsRowFormula array="1">IF(AND(IF(C193="Incluir",TablaSTdA1.1525461666726111479520561602643684[Unidad de medida]&gt;=0,TablaSTdA1.1525461666726111479520561602643684[Unidad de medida]=""))=FALSE,"No rellene el indicador sin seleccionar que quiere incluir el subtipo de acción","")</totalsRowFormula>
    </tableColumn>
    <tableColumn id="7" xr3:uid="{8F7FE721-D394-4E0A-89B6-812C9948B816}" name="Incluido" dataDxfId="1473" totalsRowDxfId="1472" dataCellStyle="20% - Énfasis3"/>
  </tableColumns>
  <tableStyleInfo name="TableStyleLight9" showFirstColumn="0" showLastColumn="0" showRowStripes="1" showColumnStripes="0"/>
</table>
</file>

<file path=xl/tables/table3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4" xr:uid="{D5940A2C-5DAC-4BFE-BF32-60397B1557D8}" name="TablaSTdA1.152546166676827112480521562603644685" displayName="TablaSTdA1.152546166676827112480521562603644685" ref="D209:I211" headerRowDxfId="1471" dataDxfId="1469" headerRowBorderDxfId="1470" tableBorderDxfId="1468" totalsRowBorderDxfId="1467" dataCellStyle="20% - Énfasis3">
  <autoFilter ref="D209:I211" xr:uid="{B21F3934-1224-44CC-AA2E-935D2B9B447E}"/>
  <tableColumns count="6">
    <tableColumn id="1" xr3:uid="{29AEB15F-924E-4C18-AC1A-7BA64EB1E6B2}" name="Tipo de Indicador" totalsRowLabel="Resultado" dataDxfId="1466" totalsRowDxfId="1465"/>
    <tableColumn id="2" xr3:uid="{3D839C36-DB28-4F18-9B69-48343527BBD2}" name="Código indicador" totalsRowLabel="RC014" dataDxfId="1464" totalsRowDxfId="1463"/>
    <tableColumn id="3" xr3:uid="{B8192AB0-9B71-4CC0-8C7B-27F9F73FAEB7}" name="Indicador" dataDxfId="1462" totalsRowDxfId="1461" dataCellStyle="20% - Énfasis3">
      <calculatedColumnFormula>IFERROR(VLOOKUP(E210,TablaIndicadores[[Código]:[Unidad de medida]],2,0),"")</calculatedColumnFormula>
    </tableColumn>
    <tableColumn id="4" xr3:uid="{57280D9C-ECE4-4357-A746-29A803F66AB3}" name="Unidad de medida" dataDxfId="1460" totalsRowDxfId="1459" dataCellStyle="20% - Énfasis3">
      <calculatedColumnFormula>IFERROR(VLOOKUP(E210,TablaIndicadores[[Código]:[Unidad de medida]],3,0),"")</calculatedColumnFormula>
    </tableColumn>
    <tableColumn id="5" xr3:uid="{A7966848-275C-4358-8205-03FA52F70777}" name="Cantidad" totalsRowFunction="custom" dataDxfId="1458" totalsRowDxfId="1457">
      <totalsRowFormula array="1">IF(AND(IF(C202="Incluir",TablaSTdA1.152546166676827112480521562603644685[Unidad de medida]&gt;=0,TablaSTdA1.152546166676827112480521562603644685[Unidad de medida]=""))=FALSE,"No rellene el indicador sin seleccionar que quiere incluir el subtipo de acción","")</totalsRowFormula>
    </tableColumn>
    <tableColumn id="7" xr3:uid="{A1091BAC-B19F-4A65-8FF0-1EC5C3AB326C}" name="Incluido" dataDxfId="1456" totalsRowDxfId="1455" dataCellStyle="20% - Énfasis3"/>
  </tableColumns>
  <tableStyleInfo name="TableStyleLight9" showFirstColumn="0" showLastColumn="0" showRowStripes="1" showColumnStripes="0"/>
</table>
</file>

<file path=xl/tables/table3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5" xr:uid="{6BCFC4DB-3838-4C4D-89A7-55AF6004F1E2}" name="TablaSTdA1.15254616667686928113481522563604645686" displayName="TablaSTdA1.15254616667686928113481522563604645686" ref="D220:I222" headerRowDxfId="1454" dataDxfId="1452" headerRowBorderDxfId="1453" tableBorderDxfId="1451" totalsRowBorderDxfId="1450" dataCellStyle="20% - Énfasis3">
  <autoFilter ref="D220:I222" xr:uid="{F79E9E40-23B8-4F07-AAEA-E75BA12B9C24}"/>
  <tableColumns count="6">
    <tableColumn id="1" xr3:uid="{3972655D-5F67-4D8E-A6C1-A741EB20E674}" name="Tipo de Indicador" totalsRowLabel="Resultado" dataDxfId="1449" totalsRowDxfId="1448"/>
    <tableColumn id="2" xr3:uid="{E6731DE0-3CB9-4AAA-AD8F-D1558222916F}" name="Código indicador" totalsRowLabel="RC014" dataDxfId="1447" totalsRowDxfId="1446"/>
    <tableColumn id="3" xr3:uid="{2F59FDDC-168B-4716-B6F2-2204E65D662A}" name="Indicador" dataDxfId="1445" totalsRowDxfId="1444" dataCellStyle="20% - Énfasis3">
      <calculatedColumnFormula>IFERROR(VLOOKUP(E221,TablaIndicadores[[Código]:[Unidad de medida]],2,0),"")</calculatedColumnFormula>
    </tableColumn>
    <tableColumn id="4" xr3:uid="{B3614555-0BA7-4247-BB1E-0EE043CD2726}" name="Unidad de medida" dataDxfId="1443" totalsRowDxfId="1442" dataCellStyle="20% - Énfasis3">
      <calculatedColumnFormula>IFERROR(VLOOKUP(E221,TablaIndicadores[[Código]:[Unidad de medida]],3,0),"")</calculatedColumnFormula>
    </tableColumn>
    <tableColumn id="5" xr3:uid="{397B81D1-E966-4567-9DC7-A9058C711A5A}" name="Cantidad" totalsRowFunction="custom" dataDxfId="1441" totalsRowDxfId="1440">
      <totalsRowFormula array="1">IF(AND(IF(C211="Incluir",TablaSTdA1.15254616667686928113481522563604645686[Unidad de medida]&gt;=0,TablaSTdA1.15254616667686928113481522563604645686[Unidad de medida]=""))=FALSE,"No rellene el indicador sin seleccionar que quiere incluir el subtipo de acción","")</totalsRowFormula>
    </tableColumn>
    <tableColumn id="7" xr3:uid="{9EFAFCB2-2948-4C70-9A47-87AD2FA016AB}" name="Incluido" dataDxfId="1439" totalsRowDxfId="1438" dataCellStyle="20% - Énfasis3"/>
  </tableColumns>
  <tableStyleInfo name="TableStyleLight9" showFirstColumn="0" showLastColumn="0" showRowStripes="1" showColumnStripes="0"/>
</table>
</file>

<file path=xl/tables/table3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6" xr:uid="{2FCC2D5B-16D8-4F8A-8DF6-A2AF0739C2F5}" name="TablaSTdA1.1525461666768697029114482523564605646687" displayName="TablaSTdA1.1525461666768697029114482523564605646687" ref="D229:I231" headerRowDxfId="1437" dataDxfId="1435" headerRowBorderDxfId="1436" tableBorderDxfId="1434" totalsRowBorderDxfId="1433" dataCellStyle="20% - Énfasis3">
  <autoFilter ref="D229:I231" xr:uid="{7E3E9E0B-0896-45AA-97F6-41A453B78B45}"/>
  <tableColumns count="6">
    <tableColumn id="1" xr3:uid="{07145BEB-B786-44DD-B48A-6CCB5B692161}" name="Tipo de Indicador" totalsRowLabel="Resultado" dataDxfId="1432" totalsRowDxfId="1431"/>
    <tableColumn id="2" xr3:uid="{24A88D19-D23D-45C6-B670-ACEDD3CCD986}" name="Código indicador" totalsRowLabel="RC014" dataDxfId="1430" totalsRowDxfId="1429"/>
    <tableColumn id="3" xr3:uid="{69CDBF67-B8A9-4C6A-ACEC-4CF948A6FB55}" name="Indicador" dataDxfId="1428" totalsRowDxfId="1427" dataCellStyle="20% - Énfasis3">
      <calculatedColumnFormula>IFERROR(VLOOKUP(E230,TablaIndicadores[[Código]:[Unidad de medida]],2,0),"")</calculatedColumnFormula>
    </tableColumn>
    <tableColumn id="4" xr3:uid="{2DA43EA1-95A0-40E2-BA98-CFD2FA4D414E}" name="Unidad de medida" dataDxfId="1426" totalsRowDxfId="1425" dataCellStyle="20% - Énfasis3">
      <calculatedColumnFormula>IFERROR(VLOOKUP(E230,TablaIndicadores[[Código]:[Unidad de medida]],3,0),"")</calculatedColumnFormula>
    </tableColumn>
    <tableColumn id="5" xr3:uid="{ED9E5B62-4E85-4B16-9A35-5AFB6334F581}" name="Cantidad" totalsRowFunction="custom" dataDxfId="1424" totalsRowDxfId="1423">
      <totalsRowFormula array="1">IF(AND(IF(C220="Incluir",TablaSTdA1.1525461666768697029114482523564605646687[Unidad de medida]&gt;=0,TablaSTdA1.1525461666768697029114482523564605646687[Unidad de medida]=""))=FALSE,"No rellene el indicador sin seleccionar que quiere incluir el subtipo de acción","")</totalsRowFormula>
    </tableColumn>
    <tableColumn id="7" xr3:uid="{3F67183F-3B95-4E7D-A98F-C0BFDB1087F0}" name="Incluido" dataDxfId="1422" totalsRowDxfId="1421" dataCellStyle="20% - Énfasis3"/>
  </tableColumns>
  <tableStyleInfo name="TableStyleLight9" showFirstColumn="0" showLastColumn="0" showRowStripes="1" showColumnStripes="0"/>
</table>
</file>

<file path=xl/tables/table3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7" xr:uid="{0D71D53E-21D3-4114-A4E9-B3AB45D61F5D}" name="TablaSTdA1.152546166676869707130115483524565606647688" displayName="TablaSTdA1.152546166676869707130115483524565606647688" ref="D238:I240" headerRowDxfId="1420" dataDxfId="1418" headerRowBorderDxfId="1419" tableBorderDxfId="1417" totalsRowBorderDxfId="1416" dataCellStyle="20% - Énfasis3">
  <autoFilter ref="D238:I240" xr:uid="{0F05FA43-6A18-460F-BEF5-EE127BE3BBEF}"/>
  <tableColumns count="6">
    <tableColumn id="1" xr3:uid="{F1C7E0BD-6F61-4A12-A4AE-C5226B3B68D4}" name="Tipo de Indicador" totalsRowLabel="Resultado" dataDxfId="1415" totalsRowDxfId="1414"/>
    <tableColumn id="2" xr3:uid="{0BC7BBAC-B6F3-4003-BEA7-25F11C1A176A}" name="Código indicador" totalsRowLabel="RC014" dataDxfId="1413" totalsRowDxfId="1412"/>
    <tableColumn id="3" xr3:uid="{C1B7BBC8-E28C-4787-813C-BC7375139383}" name="Indicador" dataDxfId="1411" totalsRowDxfId="1410" dataCellStyle="20% - Énfasis3">
      <calculatedColumnFormula>IFERROR(VLOOKUP(E239,TablaIndicadores[[Código]:[Unidad de medida]],2,0),"")</calculatedColumnFormula>
    </tableColumn>
    <tableColumn id="4" xr3:uid="{6A418F5C-1F1E-4B05-8B2F-1ACC2A2C2CA3}" name="Unidad de medida" dataDxfId="1409" totalsRowDxfId="1408" dataCellStyle="20% - Énfasis3">
      <calculatedColumnFormula>IFERROR(VLOOKUP(E239,TablaIndicadores[[Código]:[Unidad de medida]],3,0),"")</calculatedColumnFormula>
    </tableColumn>
    <tableColumn id="5" xr3:uid="{A8F691F0-F833-4EAE-AD3F-D2C09E2F819A}" name="Cantidad" totalsRowFunction="custom" dataDxfId="1407" totalsRowDxfId="1406">
      <totalsRowFormula array="1">IF(AND(IF(C229="Incluir",TablaSTdA1.152546166676869707130115483524565606647688[Unidad de medida]&gt;=0,TablaSTdA1.152546166676869707130115483524565606647688[Unidad de medida]=""))=FALSE,"No rellene el indicador sin seleccionar que quiere incluir el subtipo de acción","")</totalsRowFormula>
    </tableColumn>
    <tableColumn id="7" xr3:uid="{E6FA3F7F-0443-47CF-84F9-0A625B9592FC}" name="Incluido" dataDxfId="1405" totalsRowDxfId="1404" dataCellStyle="20% - Énfasis3"/>
  </tableColumns>
  <tableStyleInfo name="TableStyleLight9" showFirstColumn="0" showLastColumn="0" showRowStripes="1" showColumnStripes="0"/>
</table>
</file>

<file path=xl/tables/table3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8" xr:uid="{A3CBD58A-7CD2-4D1C-8A67-974F95BC47E8}" name="TablaSTdA1.15254616263647231116484525566607648689" displayName="TablaSTdA1.15254616263647231116484525566607648689" ref="D247:I249" headerRowDxfId="1403" dataDxfId="1401" headerRowBorderDxfId="1402" tableBorderDxfId="1400" totalsRowBorderDxfId="1399" dataCellStyle="20% - Énfasis3">
  <autoFilter ref="D247:I249" xr:uid="{CFD436BC-1417-4552-8A56-990E2A292185}"/>
  <tableColumns count="6">
    <tableColumn id="1" xr3:uid="{BE602AAE-99CF-4939-941F-B8CB4F5D6D10}" name="Tipo de Indicador" totalsRowLabel="Resultado" dataDxfId="1398" totalsRowDxfId="1397"/>
    <tableColumn id="2" xr3:uid="{CF6CAE4F-A640-498C-A8A3-66B7F784EB05}" name="Código indicador" totalsRowLabel="RC014" dataDxfId="1396" totalsRowDxfId="1395"/>
    <tableColumn id="3" xr3:uid="{EF2B2C7E-1B5D-45D5-AC9C-87D09071672A}" name="Indicador" dataDxfId="1394" totalsRowDxfId="1393" dataCellStyle="20% - Énfasis3">
      <calculatedColumnFormula>IFERROR(VLOOKUP(E248,TablaIndicadores[[Código]:[Unidad de medida]],2,0),"")</calculatedColumnFormula>
    </tableColumn>
    <tableColumn id="4" xr3:uid="{14660FE1-CF23-4A03-AE91-028EA221F2B4}" name="Unidad de medida" dataDxfId="1392" totalsRowDxfId="1391" dataCellStyle="20% - Énfasis3">
      <calculatedColumnFormula>IFERROR(VLOOKUP(E248,TablaIndicadores[[Código]:[Unidad de medida]],3,0),"")</calculatedColumnFormula>
    </tableColumn>
    <tableColumn id="5" xr3:uid="{DA4D8444-145E-4808-AC88-5B219823EDA3}" name="Cantidad" totalsRowFunction="custom" dataDxfId="1390" totalsRowDxfId="1389">
      <totalsRowFormula array="1">IF(AND(IF(C240="Incluir",TablaSTdA1.15254616263647231116484525566607648689[Unidad de medida]&gt;=0,TablaSTdA1.15254616263647231116484525566607648689[Unidad de medida]=""))=FALSE,"No rellene el indicador sin seleccionar que quiere incluir el subtipo de acción","")</totalsRowFormula>
    </tableColumn>
    <tableColumn id="7" xr3:uid="{22D1D097-633C-4E0A-AC33-2AE7719C7CD0}" name="Incluido" dataDxfId="1388" totalsRowDxfId="1387" dataCellStyle="20% - Énfasis3"/>
  </tableColumns>
  <tableStyleInfo name="TableStyleLight9" showFirstColumn="0" showLastColumn="0" showRowStripes="1" showColumnStripes="0"/>
</table>
</file>

<file path=xl/tables/table3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9" xr:uid="{F602E754-4D55-48A9-BA3A-C7C7942AF8EE}" name="TablaSTdA1.1525461626364727332117485526567608649690" displayName="TablaSTdA1.1525461626364727332117485526567608649690" ref="D256:I258" headerRowDxfId="1386" dataDxfId="1384" headerRowBorderDxfId="1385" tableBorderDxfId="1383" totalsRowBorderDxfId="1382" dataCellStyle="20% - Énfasis3">
  <autoFilter ref="D256:I258" xr:uid="{82D64D55-554F-483F-9356-47430D58D139}"/>
  <tableColumns count="6">
    <tableColumn id="1" xr3:uid="{ACF091F6-6614-47E7-90AD-0D93AB56AA2E}" name="Tipo de Indicador" totalsRowLabel="Resultado" dataDxfId="1381" totalsRowDxfId="1380"/>
    <tableColumn id="2" xr3:uid="{2FFEC80A-E539-431A-A08E-B2306E05B9A7}" name="Código indicador" totalsRowLabel="RC014" dataDxfId="1379" totalsRowDxfId="1378"/>
    <tableColumn id="3" xr3:uid="{5EB88AE4-A6EC-47C8-8350-47AB4891280D}" name="Indicador" dataDxfId="1377" totalsRowDxfId="1376" dataCellStyle="20% - Énfasis3">
      <calculatedColumnFormula>IFERROR(VLOOKUP(E257,TablaIndicadores[[Código]:[Unidad de medida]],2,0),"")</calculatedColumnFormula>
    </tableColumn>
    <tableColumn id="4" xr3:uid="{09C058AB-E766-471B-9E6E-FE0F9C7E7FA3}" name="Unidad de medida" dataDxfId="1375" totalsRowDxfId="1374" dataCellStyle="20% - Énfasis3">
      <calculatedColumnFormula>IFERROR(VLOOKUP(E257,TablaIndicadores[[Código]:[Unidad de medida]],3,0),"")</calculatedColumnFormula>
    </tableColumn>
    <tableColumn id="5" xr3:uid="{2FCA1D33-E2CC-47BF-A0B1-5B340E53E2D8}" name="Cantidad" totalsRowFunction="custom" dataDxfId="1373" totalsRowDxfId="1372">
      <totalsRowFormula array="1">IF(AND(IF(C249="Incluir",TablaSTdA1.1525461626364727332117485526567608649690[Unidad de medida]&gt;=0,TablaSTdA1.1525461626364727332117485526567608649690[Unidad de medida]=""))=FALSE,"No rellene el indicador sin seleccionar que quiere incluir el subtipo de acción","")</totalsRowFormula>
    </tableColumn>
    <tableColumn id="7" xr3:uid="{7EB053A4-F8D1-4AEF-980B-A62CEC9E718A}" name="Incluido" dataDxfId="1371" totalsRowDxfId="1370" dataCellStyle="20% - Énfasis3"/>
  </tableColumns>
  <tableStyleInfo name="TableStyleLight9"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A795D20A-94FD-4942-82A3-B0A7290C178A}" name="TablaSTdA1.15254616263647273757677787937" displayName="TablaSTdA1.15254616263647273757677787937" ref="D303:I305" headerRowDxfId="6759" dataDxfId="6757" headerRowBorderDxfId="6758" tableBorderDxfId="6756" totalsRowBorderDxfId="6755" dataCellStyle="20% - Énfasis3">
  <autoFilter ref="D303:I305" xr:uid="{5E6D0167-0592-4639-A9A4-7F4C661344FB}"/>
  <tableColumns count="6">
    <tableColumn id="1" xr3:uid="{E2E7320B-4388-4172-A2BD-1060E91E117E}" name="Tipo de Indicador" totalsRowLabel="Resultado" dataDxfId="6754" dataCellStyle="20% - Énfasis3"/>
    <tableColumn id="2" xr3:uid="{A17C9F22-0E11-4316-93E3-884F8936A751}" name="Código indicador" totalsRowLabel="RC014" dataDxfId="6753"/>
    <tableColumn id="3" xr3:uid="{06474554-8C7B-4D6E-9F8A-6F85C94107C6}" name="Indicador" dataDxfId="6752" dataCellStyle="20% - Énfasis3">
      <calculatedColumnFormula>IFERROR(VLOOKUP(E304,TablaIndicadores[[Código]:[Unidad de medida]],2,0),"")</calculatedColumnFormula>
    </tableColumn>
    <tableColumn id="4" xr3:uid="{A182425B-B553-4602-8421-C7C99ECACB1A}" name="Unidad de medida" dataDxfId="6751" dataCellStyle="20% - Énfasis3">
      <calculatedColumnFormula>IFERROR(VLOOKUP(E304,TablaIndicadores[[Código]:[Unidad de medida]],3,0),"")</calculatedColumnFormula>
    </tableColumn>
    <tableColumn id="5" xr3:uid="{EBA7D242-7B6D-4A86-8964-F11913CB723B}" name="Cantidad" totalsRowFunction="custom" dataDxfId="6750">
      <totalsRowFormula array="1">IF(AND(IF(C296="Incluir",TablaSTdA1.15254616263647273757677787937[Unidad de medida]&gt;=0,TablaSTdA1.15254616263647273757677787937[Unidad de medida]=""))=FALSE,"No rellene el indicador sin seleccionar que quiere incluir el subtipo de acción","")</totalsRowFormula>
    </tableColumn>
    <tableColumn id="7" xr3:uid="{4403548A-F7E9-4E91-BB5F-731B987FEFB2}" name="Incluido" dataDxfId="6749" dataCellStyle="20% - Énfasis3"/>
  </tableColumns>
  <tableStyleInfo name="TableStyleLight9" showFirstColumn="0" showLastColumn="0" showRowStripes="1" showColumnStripes="0"/>
</table>
</file>

<file path=xl/tables/table3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90" xr:uid="{712D3940-B3A3-490A-AC0F-A48F28BE5E8D}" name="TablaSTdA1.152546162636472737533118486527568609650691" displayName="TablaSTdA1.152546162636472737533118486527568609650691" ref="D267:I269" headerRowDxfId="1369" dataDxfId="1367" headerRowBorderDxfId="1368" tableBorderDxfId="1366" totalsRowBorderDxfId="1365" dataCellStyle="20% - Énfasis3">
  <autoFilter ref="D267:I269" xr:uid="{03C060CF-033E-48A0-AC2C-92A6791A75F1}"/>
  <tableColumns count="6">
    <tableColumn id="1" xr3:uid="{B169994A-A99F-49A9-9289-472B52E13541}" name="Tipo de Indicador" totalsRowLabel="Resultado" dataDxfId="1364" totalsRowDxfId="1363"/>
    <tableColumn id="2" xr3:uid="{1489913E-EC20-49FB-BF0A-AC1921791CE1}" name="Código indicador" totalsRowLabel="RC014" dataDxfId="1362" totalsRowDxfId="1361"/>
    <tableColumn id="3" xr3:uid="{C7C95CE5-9008-4700-AB67-7CD96B61B71F}" name="Indicador" dataDxfId="1360" totalsRowDxfId="1359" dataCellStyle="20% - Énfasis3">
      <calculatedColumnFormula>IFERROR(VLOOKUP(E268,TablaIndicadores[[Código]:[Unidad de medida]],2,0),"")</calculatedColumnFormula>
    </tableColumn>
    <tableColumn id="4" xr3:uid="{28FF6696-CA3A-4577-8AB9-D39F0A79732C}" name="Unidad de medida" dataDxfId="1358" totalsRowDxfId="1357" dataCellStyle="20% - Énfasis3">
      <calculatedColumnFormula>IFERROR(VLOOKUP(E268,TablaIndicadores[[Código]:[Unidad de medida]],3,0),"")</calculatedColumnFormula>
    </tableColumn>
    <tableColumn id="5" xr3:uid="{278ABACC-2C05-453F-BF64-B3850B1401F3}" name="Cantidad" totalsRowFunction="custom" dataDxfId="1356" totalsRowDxfId="1355">
      <totalsRowFormula array="1">IF(AND(IF(C260="Incluir",TablaSTdA1.152546162636472737533118486527568609650691[Unidad de medida]&gt;=0,TablaSTdA1.152546162636472737533118486527568609650691[Unidad de medida]=""))=FALSE,"No rellene el indicador sin seleccionar que quiere incluir el subtipo de acción","")</totalsRowFormula>
    </tableColumn>
    <tableColumn id="7" xr3:uid="{5FD95C46-1E43-46C5-AE71-66DCB4C58040}" name="Incluido" dataDxfId="1354" totalsRowDxfId="1353" dataCellStyle="20% - Énfasis3"/>
  </tableColumns>
  <tableStyleInfo name="TableStyleLight9" showFirstColumn="0" showLastColumn="0" showRowStripes="1" showColumnStripes="0"/>
</table>
</file>

<file path=xl/tables/table3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91" xr:uid="{EA32635B-FA89-4CDD-8B3D-5548079BC63D}" name="TablaSTdA1.15254616263647273757634119487528569610651692" displayName="TablaSTdA1.15254616263647273757634119487528569610651692" ref="D276:I278" headerRowDxfId="1352" dataDxfId="1350" headerRowBorderDxfId="1351" tableBorderDxfId="1349" totalsRowBorderDxfId="1348" dataCellStyle="20% - Énfasis3">
  <autoFilter ref="D276:I278" xr:uid="{0944747C-24CE-43D4-BBAB-1C494CA9A55F}"/>
  <tableColumns count="6">
    <tableColumn id="1" xr3:uid="{095F3319-0484-4CF3-A5D1-310FDDF5D954}" name="Tipo de Indicador" totalsRowLabel="Resultado" dataDxfId="1347" totalsRowDxfId="1346"/>
    <tableColumn id="2" xr3:uid="{01B25AB8-4B73-4F3D-8A31-D4FF1BE35EDC}" name="Código indicador" totalsRowLabel="RC014" dataDxfId="1345" totalsRowDxfId="1344"/>
    <tableColumn id="3" xr3:uid="{D2129445-2067-4516-90D6-13E19FDC25F2}" name="Indicador" dataDxfId="1343" totalsRowDxfId="1342" dataCellStyle="20% - Énfasis3">
      <calculatedColumnFormula>IFERROR(VLOOKUP(E277,TablaIndicadores[[Código]:[Unidad de medida]],2,0),"")</calculatedColumnFormula>
    </tableColumn>
    <tableColumn id="4" xr3:uid="{94182643-CF0E-41CD-B902-A12733FDBBD8}" name="Unidad de medida" dataDxfId="1341" totalsRowDxfId="1340" dataCellStyle="20% - Énfasis3">
      <calculatedColumnFormula>IFERROR(VLOOKUP(E277,TablaIndicadores[[Código]:[Unidad de medida]],3,0),"")</calculatedColumnFormula>
    </tableColumn>
    <tableColumn id="5" xr3:uid="{9843889F-2580-4CF2-B4A2-FEB0A1FF4CAD}" name="Cantidad" totalsRowFunction="custom" dataDxfId="1339" totalsRowDxfId="1338">
      <totalsRowFormula array="1">IF(AND(IF(C269="Incluir",TablaSTdA1.15254616263647273757634119487528569610651692[Unidad de medida]&gt;=0,TablaSTdA1.15254616263647273757634119487528569610651692[Unidad de medida]=""))=FALSE,"No rellene el indicador sin seleccionar que quiere incluir el subtipo de acción","")</totalsRowFormula>
    </tableColumn>
    <tableColumn id="7" xr3:uid="{1047EA43-46C7-4125-B492-A92271466D15}" name="Incluido" dataDxfId="1337" totalsRowDxfId="1336" dataCellStyle="20% - Énfasis3"/>
  </tableColumns>
  <tableStyleInfo name="TableStyleLight9" showFirstColumn="0" showLastColumn="0" showRowStripes="1" showColumnStripes="0"/>
</table>
</file>

<file path=xl/tables/table3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92" xr:uid="{EFE4D1B1-74BB-42FA-961D-661D22A689EC}" name="TablaSTdA1.1525461626364727375767735120488529570611652693" displayName="TablaSTdA1.1525461626364727375767735120488529570611652693" ref="D285:I287" headerRowDxfId="1335" dataDxfId="1333" headerRowBorderDxfId="1334" tableBorderDxfId="1332" totalsRowBorderDxfId="1331" dataCellStyle="20% - Énfasis3">
  <autoFilter ref="D285:I287" xr:uid="{3F3744ED-93D8-46A8-8B02-566B237D13C1}"/>
  <tableColumns count="6">
    <tableColumn id="1" xr3:uid="{9784B314-823E-48FC-A47A-AAB657FA206F}" name="Tipo de Indicador" totalsRowLabel="Resultado" dataDxfId="1330" totalsRowDxfId="1329"/>
    <tableColumn id="2" xr3:uid="{C47507A3-4FC9-4883-8090-8637F8BC913F}" name="Código indicador" totalsRowLabel="RC014" dataDxfId="1328" totalsRowDxfId="1327"/>
    <tableColumn id="3" xr3:uid="{59007DAF-4ED5-466D-93B8-37C8FF635AF2}" name="Indicador" dataDxfId="1326" totalsRowDxfId="1325" dataCellStyle="20% - Énfasis3">
      <calculatedColumnFormula>IFERROR(VLOOKUP(E286,TablaIndicadores[[Código]:[Unidad de medida]],2,0),"")</calculatedColumnFormula>
    </tableColumn>
    <tableColumn id="4" xr3:uid="{A87EB129-F480-40C3-B9DC-48C2CF4F4F52}" name="Unidad de medida" dataDxfId="1324" totalsRowDxfId="1323" dataCellStyle="20% - Énfasis3">
      <calculatedColumnFormula>IFERROR(VLOOKUP(E286,TablaIndicadores[[Código]:[Unidad de medida]],3,0),"")</calculatedColumnFormula>
    </tableColumn>
    <tableColumn id="5" xr3:uid="{938A93FE-CDF3-49BE-A82D-976F585001CE}" name="Cantidad" totalsRowFunction="custom" dataDxfId="1322" totalsRowDxfId="1321">
      <totalsRowFormula array="1">IF(AND(IF(C278="Incluir",TablaSTdA1.1525461626364727375767735120488529570611652693[Unidad de medida]&gt;=0,TablaSTdA1.1525461626364727375767735120488529570611652693[Unidad de medida]=""))=FALSE,"No rellene el indicador sin seleccionar que quiere incluir el subtipo de acción","")</totalsRowFormula>
    </tableColumn>
    <tableColumn id="7" xr3:uid="{7920B44A-56CD-4F12-979D-6D1F519A1B66}" name="Incluido" dataDxfId="1320" totalsRowDxfId="1319" dataCellStyle="20% - Énfasis3"/>
  </tableColumns>
  <tableStyleInfo name="TableStyleLight9" showFirstColumn="0" showLastColumn="0" showRowStripes="1" showColumnStripes="0"/>
</table>
</file>

<file path=xl/tables/table3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93" xr:uid="{385153D5-D791-434A-AD0D-FE376D50F82C}" name="TablaSTdA1.152546162636472737576777836121489530571612653694" displayName="TablaSTdA1.152546162636472737576777836121489530571612653694" ref="D294:I296" headerRowDxfId="1318" dataDxfId="1316" headerRowBorderDxfId="1317" tableBorderDxfId="1315" totalsRowBorderDxfId="1314" dataCellStyle="20% - Énfasis3">
  <autoFilter ref="D294:I296" xr:uid="{C887D571-7038-4A1E-A5F5-828CD05195FE}"/>
  <tableColumns count="6">
    <tableColumn id="1" xr3:uid="{5F6789F3-BD0D-4E32-A6A3-24CAAE0BB4C9}" name="Tipo de Indicador" totalsRowLabel="Resultado" dataDxfId="1313" totalsRowDxfId="1312"/>
    <tableColumn id="2" xr3:uid="{C9D3079F-C3C8-4246-ADA5-8F7BF704EFE1}" name="Código indicador" totalsRowLabel="RC014" dataDxfId="1311" totalsRowDxfId="1310"/>
    <tableColumn id="3" xr3:uid="{C40F5E2C-E36B-45C4-BFC7-CA248480DB5E}" name="Indicador" dataDxfId="1309" totalsRowDxfId="1308" dataCellStyle="20% - Énfasis3">
      <calculatedColumnFormula>IFERROR(VLOOKUP(E295,TablaIndicadores[[Código]:[Unidad de medida]],2,0),"")</calculatedColumnFormula>
    </tableColumn>
    <tableColumn id="4" xr3:uid="{17D9D997-6CDB-4361-846F-4B1739DF3CCC}" name="Unidad de medida" dataDxfId="1307" totalsRowDxfId="1306" dataCellStyle="20% - Énfasis3">
      <calculatedColumnFormula>IFERROR(VLOOKUP(E295,TablaIndicadores[[Código]:[Unidad de medida]],3,0),"")</calculatedColumnFormula>
    </tableColumn>
    <tableColumn id="5" xr3:uid="{91827658-08DE-43A2-B219-AD5BC9634660}" name="Cantidad" totalsRowFunction="custom" dataDxfId="1305" totalsRowDxfId="1304">
      <totalsRowFormula array="1">IF(AND(IF(C287="Incluir",TablaSTdA1.152546162636472737576777836121489530571612653694[Unidad de medida]&gt;=0,TablaSTdA1.152546162636472737576777836121489530571612653694[Unidad de medida]=""))=FALSE,"No rellene el indicador sin seleccionar que quiere incluir el subtipo de acción","")</totalsRowFormula>
    </tableColumn>
    <tableColumn id="7" xr3:uid="{043823E7-3D87-4FE8-9D8C-3D1A0E0AB122}" name="Incluido" dataDxfId="1303" totalsRowDxfId="1302" dataCellStyle="20% - Énfasis3"/>
  </tableColumns>
  <tableStyleInfo name="TableStyleLight9" showFirstColumn="0" showLastColumn="0" showRowStripes="1" showColumnStripes="0"/>
</table>
</file>

<file path=xl/tables/table3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94" xr:uid="{1D803449-55BA-42DE-9B73-71DD7366F6F4}" name="TablaSTdA1.15254616263647273757677787937122490531572613654695" displayName="TablaSTdA1.15254616263647273757677787937122490531572613654695" ref="D303:I305" headerRowDxfId="1301" dataDxfId="1299" headerRowBorderDxfId="1300" tableBorderDxfId="1298" totalsRowBorderDxfId="1297" dataCellStyle="20% - Énfasis3">
  <autoFilter ref="D303:I305" xr:uid="{5E6D0167-0592-4639-A9A4-7F4C661344FB}"/>
  <tableColumns count="6">
    <tableColumn id="1" xr3:uid="{986833AA-EE54-486F-96ED-44D62DD16D91}" name="Tipo de Indicador" totalsRowLabel="Resultado" dataDxfId="1296" totalsRowDxfId="1295"/>
    <tableColumn id="2" xr3:uid="{C2CED44D-80B1-47B6-92E5-80FEC8540995}" name="Código indicador" totalsRowLabel="RC014" dataDxfId="1294" totalsRowDxfId="1293"/>
    <tableColumn id="3" xr3:uid="{C081F383-B722-4827-8959-945B80FA181A}" name="Indicador" dataDxfId="1292" totalsRowDxfId="1291" dataCellStyle="20% - Énfasis3">
      <calculatedColumnFormula>IFERROR(VLOOKUP(E304,TablaIndicadores[[Código]:[Unidad de medida]],2,0),"")</calculatedColumnFormula>
    </tableColumn>
    <tableColumn id="4" xr3:uid="{0638938B-34CB-43C3-9310-F9309D1D071E}" name="Unidad de medida" dataDxfId="1290" totalsRowDxfId="1289" dataCellStyle="20% - Énfasis3">
      <calculatedColumnFormula>IFERROR(VLOOKUP(E304,TablaIndicadores[[Código]:[Unidad de medida]],3,0),"")</calculatedColumnFormula>
    </tableColumn>
    <tableColumn id="5" xr3:uid="{3D2E75B8-9C23-404D-89C5-0040656CA522}" name="Cantidad" totalsRowFunction="custom" dataDxfId="1288" totalsRowDxfId="1287">
      <totalsRowFormula array="1">IF(AND(IF(C296="Incluir",TablaSTdA1.15254616263647273757677787937122490531572613654695[Unidad de medida]&gt;=0,TablaSTdA1.15254616263647273757677787937122490531572613654695[Unidad de medida]=""))=FALSE,"No rellene el indicador sin seleccionar que quiere incluir el subtipo de acción","")</totalsRowFormula>
    </tableColumn>
    <tableColumn id="7" xr3:uid="{A7F547AA-C65D-443A-8919-9301E1E2C4DE}" name="Incluido" dataDxfId="1286" totalsRowDxfId="1285" dataCellStyle="20% - Énfasis3"/>
  </tableColumns>
  <tableStyleInfo name="TableStyleLight9" showFirstColumn="0" showLastColumn="0" showRowStripes="1" showColumnStripes="0"/>
</table>
</file>

<file path=xl/tables/table3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95" xr:uid="{527C5483-5967-4C77-98E7-1B242AF1E0D1}" name="TablaSTdA1.15254616263647273758038123491532573614655696" displayName="TablaSTdA1.15254616263647273758038123491532573614655696" ref="D314:I316" headerRowDxfId="1284" dataDxfId="1282" headerRowBorderDxfId="1283" tableBorderDxfId="1281" totalsRowBorderDxfId="1280" dataCellStyle="20% - Énfasis3">
  <autoFilter ref="D314:I316" xr:uid="{0ADB81C9-3D3F-4978-BB71-4CC96B39EB10}"/>
  <tableColumns count="6">
    <tableColumn id="1" xr3:uid="{7DE2DA74-698F-4E4C-9406-4C63D3C5E11A}" name="Tipo de Indicador" totalsRowLabel="Resultado" dataDxfId="1279" totalsRowDxfId="1278"/>
    <tableColumn id="2" xr3:uid="{E20345E2-1D8B-4E99-A180-107320218E67}" name="Código indicador" totalsRowLabel="RC014" dataDxfId="1277" totalsRowDxfId="1276"/>
    <tableColumn id="3" xr3:uid="{9AFF80CA-832B-41A1-A60A-85DBB5D2316D}" name="Indicador" dataDxfId="1275" totalsRowDxfId="1274" dataCellStyle="20% - Énfasis3">
      <calculatedColumnFormula>IFERROR(VLOOKUP(E315,TablaIndicadores[[Código]:[Unidad de medida]],2,0),"")</calculatedColumnFormula>
    </tableColumn>
    <tableColumn id="4" xr3:uid="{4306E96E-778E-483E-8A16-BD4BF87365E4}" name="Unidad de medida" dataDxfId="1273" totalsRowDxfId="1272" dataCellStyle="20% - Énfasis3">
      <calculatedColumnFormula>IFERROR(VLOOKUP(E315,TablaIndicadores[[Código]:[Unidad de medida]],3,0),"")</calculatedColumnFormula>
    </tableColumn>
    <tableColumn id="5" xr3:uid="{E8703FED-B97D-4471-B3D6-F00BB2D9D938}" name="Cantidad" totalsRowFunction="custom" dataDxfId="1271" totalsRowDxfId="1270">
      <totalsRowFormula array="1">IF(AND(IF(C307="Incluir",TablaSTdA1.15254616263647273758038123491532573614655696[Unidad de medida]&gt;=0,TablaSTdA1.15254616263647273758038123491532573614655696[Unidad de medida]=""))=FALSE,"No rellene el indicador sin seleccionar que quiere incluir el subtipo de acción","")</totalsRowFormula>
    </tableColumn>
    <tableColumn id="7" xr3:uid="{F179B7A8-FC84-4FEC-A07F-A739C6E19341}" name="Incluido" dataDxfId="1269" totalsRowDxfId="1268" dataCellStyle="20% - Énfasis3"/>
  </tableColumns>
  <tableStyleInfo name="TableStyleLight9" showFirstColumn="0" showLastColumn="0" showRowStripes="1" showColumnStripes="0"/>
</table>
</file>

<file path=xl/tables/table3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96" xr:uid="{DEA1C3DD-6C9B-44D4-B05B-59F0DCDD8B2B}" name="TablaSTdA1.1525461626364727375808139124492533574615656697" displayName="TablaSTdA1.1525461626364727375808139124492533574615656697" ref="D323:I325" headerRowDxfId="1267" dataDxfId="1265" headerRowBorderDxfId="1266" tableBorderDxfId="1264" totalsRowBorderDxfId="1263" dataCellStyle="20% - Énfasis3">
  <autoFilter ref="D323:I325" xr:uid="{1EC163A3-46E7-49EF-8D3A-E86403A81E27}"/>
  <tableColumns count="6">
    <tableColumn id="1" xr3:uid="{6D3C136C-9FBF-46FE-ACBB-89FA469D01D8}" name="Tipo de Indicador" totalsRowLabel="Resultado" dataDxfId="1262" totalsRowDxfId="1261"/>
    <tableColumn id="2" xr3:uid="{FE25BA94-8B52-4FF2-BEED-F3AEC412792C}" name="Código indicador" totalsRowLabel="RC014" dataDxfId="1260" totalsRowDxfId="1259"/>
    <tableColumn id="3" xr3:uid="{70DD7B38-4213-462B-80F2-BC46E712DD1B}" name="Indicador" dataDxfId="1258" totalsRowDxfId="1257" dataCellStyle="20% - Énfasis3">
      <calculatedColumnFormula>IFERROR(VLOOKUP(E324,TablaIndicadores[[Código]:[Unidad de medida]],2,0),"")</calculatedColumnFormula>
    </tableColumn>
    <tableColumn id="4" xr3:uid="{5E5CD63D-A54D-440E-AF4B-40636C70AEAE}" name="Unidad de medida" dataDxfId="1256" totalsRowDxfId="1255" dataCellStyle="20% - Énfasis3">
      <calculatedColumnFormula>IFERROR(VLOOKUP(E324,TablaIndicadores[[Código]:[Unidad de medida]],3,0),"")</calculatedColumnFormula>
    </tableColumn>
    <tableColumn id="5" xr3:uid="{F940E273-4342-46B4-8DAF-B963AF90ECD9}" name="Cantidad" totalsRowFunction="custom" dataDxfId="1254" totalsRowDxfId="1253">
      <totalsRowFormula array="1">IF(AND(IF(C316="Incluir",TablaSTdA1.1525461626364727375808139124492533574615656697[Unidad de medida]&gt;=0,TablaSTdA1.1525461626364727375808139124492533574615656697[Unidad de medida]=""))=FALSE,"No rellene el indicador sin seleccionar que quiere incluir el subtipo de acción","")</totalsRowFormula>
    </tableColumn>
    <tableColumn id="7" xr3:uid="{24E21499-72D8-4D56-9108-01E74EC40681}" name="Incluido" dataDxfId="1252" totalsRowDxfId="1251" dataCellStyle="20% - Énfasis3"/>
  </tableColumns>
  <tableStyleInfo name="TableStyleLight9" showFirstColumn="0" showLastColumn="0" showRowStripes="1" showColumnStripes="0"/>
</table>
</file>

<file path=xl/tables/table3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97" xr:uid="{9065DB89-8165-42E9-A1F2-98B76EFE9FB7}" name="TablaSTdA1.152546162636472737580818240125493534575616657698" displayName="TablaSTdA1.152546162636472737580818240125493534575616657698" ref="D332:I334" headerRowDxfId="1250" dataDxfId="1248" headerRowBorderDxfId="1249" tableBorderDxfId="1247" totalsRowBorderDxfId="1246" dataCellStyle="20% - Énfasis3">
  <autoFilter ref="D332:I334" xr:uid="{9450DB46-D38B-49E3-9F13-C69DFD5D8BE7}"/>
  <tableColumns count="6">
    <tableColumn id="1" xr3:uid="{2C076F52-F9D8-41A3-A764-CF80D42209B6}" name="Tipo de Indicador" totalsRowLabel="Resultado" dataDxfId="1245" totalsRowDxfId="1244"/>
    <tableColumn id="2" xr3:uid="{3328E090-6514-4E4A-97AC-1FC6165BCDDF}" name="Código indicador" totalsRowLabel="RC014" dataDxfId="1243" totalsRowDxfId="1242"/>
    <tableColumn id="3" xr3:uid="{37D6D6D7-71B8-4316-B2C0-357ACA55F01E}" name="Indicador" dataDxfId="1241" totalsRowDxfId="1240" dataCellStyle="20% - Énfasis3">
      <calculatedColumnFormula>IFERROR(VLOOKUP(E333,TablaIndicadores[[Código]:[Unidad de medida]],2,0),"")</calculatedColumnFormula>
    </tableColumn>
    <tableColumn id="4" xr3:uid="{7C98E3DE-D5B4-42D0-90CF-FC55B104B174}" name="Unidad de medida" dataDxfId="1239" totalsRowDxfId="1238" dataCellStyle="20% - Énfasis3">
      <calculatedColumnFormula>IFERROR(VLOOKUP(E333,TablaIndicadores[[Código]:[Unidad de medida]],3,0),"")</calculatedColumnFormula>
    </tableColumn>
    <tableColumn id="5" xr3:uid="{4EA40312-3C46-42E4-8689-44CD3CB1D0CC}" name="Cantidad" totalsRowFunction="custom" dataDxfId="1237" totalsRowDxfId="1236">
      <totalsRowFormula array="1">IF(AND(IF(C325="Incluir",TablaSTdA1.152546162636472737580818240125493534575616657698[Unidad de medida]&gt;=0,TablaSTdA1.152546162636472737580818240125493534575616657698[Unidad de medida]=""))=FALSE,"No rellene el indicador sin seleccionar que quiere incluir el subtipo de acción","")</totalsRowFormula>
    </tableColumn>
    <tableColumn id="7" xr3:uid="{60792FE6-A3D5-43EB-93D5-5221768C44C2}" name="Incluido" dataDxfId="1235" totalsRowDxfId="1234" dataCellStyle="20% - Énfasis3"/>
  </tableColumns>
  <tableStyleInfo name="TableStyleLight9" showFirstColumn="0" showLastColumn="0" showRowStripes="1" showColumnStripes="0"/>
</table>
</file>

<file path=xl/tables/table3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98" xr:uid="{3F1841EE-DE6D-4303-8F1E-8B1CB9FFCF51}" name="TablaSTdA1.1525461626364727375808341126494535576617658699" displayName="TablaSTdA1.1525461626364727375808341126494535576617658699" ref="D345:I347" headerRowDxfId="1233" dataDxfId="1231" headerRowBorderDxfId="1232" tableBorderDxfId="1230" totalsRowBorderDxfId="1229" dataCellStyle="20% - Énfasis3">
  <autoFilter ref="D345:I347" xr:uid="{01E36018-DDB6-4086-95F7-B93D9EAFA70D}"/>
  <tableColumns count="6">
    <tableColumn id="1" xr3:uid="{35C2F96B-C4DB-4D8B-83B7-13CFE165858D}" name="Tipo de Indicador" totalsRowLabel="Resultado" dataDxfId="1228" totalsRowDxfId="1227"/>
    <tableColumn id="2" xr3:uid="{69D8D2E2-0950-4BC2-AC44-C2780B55FF75}" name="Código indicador" totalsRowLabel="RC014" dataDxfId="1226" totalsRowDxfId="1225"/>
    <tableColumn id="3" xr3:uid="{0DFC3479-3E48-4377-A9E2-D7D1BC4D4F52}" name="Indicador" dataDxfId="1224" totalsRowDxfId="1223" dataCellStyle="20% - Énfasis3">
      <calculatedColumnFormula>IFERROR(VLOOKUP(E346,TablaIndicadores[[Código]:[Unidad de medida]],2,0),"")</calculatedColumnFormula>
    </tableColumn>
    <tableColumn id="4" xr3:uid="{9A1CD282-CE83-4C2E-AB4D-5A214D2A5AFF}" name="Unidad de medida" dataDxfId="1222" totalsRowDxfId="1221" dataCellStyle="20% - Énfasis3">
      <calculatedColumnFormula>IFERROR(VLOOKUP(E346,TablaIndicadores[[Código]:[Unidad de medida]],3,0),"")</calculatedColumnFormula>
    </tableColumn>
    <tableColumn id="5" xr3:uid="{7934DD40-F75E-4295-BED9-58EE78878A78}" name="Cantidad" totalsRowFunction="custom" dataDxfId="1220" totalsRowDxfId="1219">
      <totalsRowFormula array="1">IF(AND(IF(C338="Incluir",TablaSTdA1.1525461626364727375808341126494535576617658699[Unidad de medida]&gt;=0,TablaSTdA1.1525461626364727375808341126494535576617658699[Unidad de medida]=""))=FALSE,"No rellene el indicador sin seleccionar que quiere incluir el subtipo de acción","")</totalsRowFormula>
    </tableColumn>
    <tableColumn id="7" xr3:uid="{36B114A0-7E98-48B7-B2BC-7A4D92DA869C}" name="Incluido" dataDxfId="1218" totalsRowDxfId="1217" dataCellStyle="20% - Énfasis3"/>
  </tableColumns>
  <tableStyleInfo name="TableStyleLight9" showFirstColumn="0" showLastColumn="0" showRowStripes="1" showColumnStripes="0"/>
</table>
</file>

<file path=xl/tables/table3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99" xr:uid="{C684B642-8225-4099-B3E3-1652C403FDF7}" name="TablaSTdA1.152546162636472737580818442127495536577618659700" displayName="TablaSTdA1.152546162636472737580818442127495536577618659700" ref="D354:I356" headerRowDxfId="1216" dataDxfId="1214" headerRowBorderDxfId="1215" tableBorderDxfId="1213" totalsRowBorderDxfId="1212" dataCellStyle="20% - Énfasis3">
  <autoFilter ref="D354:I356" xr:uid="{E000F314-4192-44DA-9326-0DF92C200DAE}"/>
  <tableColumns count="6">
    <tableColumn id="1" xr3:uid="{BD3B5D3C-4565-4CBD-9595-DB89A3FFBF96}" name="Tipo de Indicador" totalsRowLabel="Resultado" dataDxfId="1211" totalsRowDxfId="1210"/>
    <tableColumn id="2" xr3:uid="{5C728424-65E6-42EA-9088-9E325B25B4A5}" name="Código indicador" totalsRowLabel="RC014" dataDxfId="1209" totalsRowDxfId="1208"/>
    <tableColumn id="3" xr3:uid="{E224E82B-55B5-4874-BD37-2698D0B807C2}" name="Indicador" dataDxfId="1207" totalsRowDxfId="1206" dataCellStyle="20% - Énfasis3">
      <calculatedColumnFormula>IFERROR(VLOOKUP(E355,TablaIndicadores[[Código]:[Unidad de medida]],2,0),"")</calculatedColumnFormula>
    </tableColumn>
    <tableColumn id="4" xr3:uid="{3DAAB8B3-7AE1-487E-99A9-2B650FE917EA}" name="Unidad de medida" dataDxfId="1205" totalsRowDxfId="1204" dataCellStyle="20% - Énfasis3">
      <calculatedColumnFormula>IFERROR(VLOOKUP(E355,TablaIndicadores[[Código]:[Unidad de medida]],3,0),"")</calculatedColumnFormula>
    </tableColumn>
    <tableColumn id="5" xr3:uid="{77E22B0B-8720-44AD-9D8B-DD92A2D39BEE}" name="Cantidad" totalsRowFunction="custom" dataDxfId="1203" totalsRowDxfId="1202">
      <totalsRowFormula array="1">IF(AND(IF(C347="Incluir",TablaSTdA1.152546162636472737580818442127495536577618659700[Unidad de medida]&gt;=0,TablaSTdA1.152546162636472737580818442127495536577618659700[Unidad de medida]=""))=FALSE,"No rellene el indicador sin seleccionar que quiere incluir el subtipo de acción","")</totalsRowFormula>
    </tableColumn>
    <tableColumn id="7" xr3:uid="{AE543C32-C83F-48F1-B1F6-D93FD1FC599A}" name="Incluido" dataDxfId="1201" totalsRowDxfId="1200" dataCellStyle="20% - Énfasis3"/>
  </tableColumns>
  <tableStyleInfo name="TableStyleLight9"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591D5378-73DB-4EAD-8FB3-68CF85816E4B}" name="TablaSTdA1.15254616263647273758038" displayName="TablaSTdA1.15254616263647273758038" ref="D314:I316" headerRowDxfId="6748" dataDxfId="6746" headerRowBorderDxfId="6747" tableBorderDxfId="6745" totalsRowBorderDxfId="6744" dataCellStyle="20% - Énfasis3">
  <autoFilter ref="D314:I316" xr:uid="{0ADB81C9-3D3F-4978-BB71-4CC96B39EB10}"/>
  <tableColumns count="6">
    <tableColumn id="1" xr3:uid="{185293C0-B72B-4489-A3DC-122AD7CAC497}" name="Tipo de Indicador" totalsRowLabel="Resultado" dataDxfId="6743" totalsRowDxfId="6742" dataCellStyle="20% - Énfasis3"/>
    <tableColumn id="2" xr3:uid="{16993697-30F8-495A-9D52-B2188CE07EB0}" name="Código indicador" totalsRowLabel="RC014" dataDxfId="6741" totalsRowDxfId="6740"/>
    <tableColumn id="3" xr3:uid="{F820EAC1-88B9-4BED-9335-064589CE3C5D}" name="Indicador" dataDxfId="6739" totalsRowDxfId="6738" dataCellStyle="20% - Énfasis3">
      <calculatedColumnFormula>IFERROR(VLOOKUP(E315,TablaIndicadores[[Código]:[Unidad de medida]],2,0),"")</calculatedColumnFormula>
    </tableColumn>
    <tableColumn id="4" xr3:uid="{BA21C3E2-31BF-4D41-8DCF-EC5C40F9B8A5}" name="Unidad de medida" dataDxfId="6737" totalsRowDxfId="6736" dataCellStyle="20% - Énfasis3">
      <calculatedColumnFormula>IFERROR(VLOOKUP(E315,TablaIndicadores[[Código]:[Unidad de medida]],3,0),"")</calculatedColumnFormula>
    </tableColumn>
    <tableColumn id="5" xr3:uid="{011AB479-ABE5-4798-A688-70886E5ECB17}" name="Cantidad" totalsRowFunction="custom" dataDxfId="6735" totalsRowDxfId="6734">
      <totalsRowFormula array="1">IF(AND(IF(C307="Incluir",TablaSTdA1.15254616263647273758038[Unidad de medida]&gt;=0,TablaSTdA1.15254616263647273758038[Unidad de medida]=""))=FALSE,"No rellene el indicador sin seleccionar que quiere incluir el subtipo de acción","")</totalsRowFormula>
    </tableColumn>
    <tableColumn id="7" xr3:uid="{EAC7F67C-2651-41BC-95D8-5B26FDDF0AAE}" name="Incluido" dataDxfId="6733" totalsRowDxfId="6732" dataCellStyle="20% - Énfasis3"/>
  </tableColumns>
  <tableStyleInfo name="TableStyleLight9" showFirstColumn="0" showLastColumn="0" showRowStripes="1" showColumnStripes="0"/>
</table>
</file>

<file path=xl/tables/table3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0" xr:uid="{5B5D32F9-9EC9-4BF2-9B86-73EFC56060FC}" name="TablaSTdA1.15254616263647273758081828543128496537578619660701" displayName="TablaSTdA1.15254616263647273758081828543128496537578619660701" ref="D363:I365" headerRowDxfId="1199" dataDxfId="1197" headerRowBorderDxfId="1198" tableBorderDxfId="1196" totalsRowBorderDxfId="1195" dataCellStyle="20% - Énfasis3">
  <autoFilter ref="D363:I365" xr:uid="{BA12B7DE-B207-478D-83AC-1DD99CD2915D}"/>
  <tableColumns count="6">
    <tableColumn id="1" xr3:uid="{31307542-8720-405E-906D-A296E1E929AD}" name="Tipo de Indicador" totalsRowLabel="Resultado" dataDxfId="1194" totalsRowDxfId="1193"/>
    <tableColumn id="2" xr3:uid="{97694EAE-DE9A-4309-8BB3-35C232DB52AB}" name="Código indicador" totalsRowLabel="RC014" dataDxfId="1192" totalsRowDxfId="1191"/>
    <tableColumn id="3" xr3:uid="{E7E39E0B-7AC7-4937-BECF-B2977ECFD4C0}" name="Indicador" dataDxfId="1190" totalsRowDxfId="1189" dataCellStyle="20% - Énfasis3">
      <calculatedColumnFormula>IFERROR(VLOOKUP(E364,TablaIndicadores[[Código]:[Unidad de medida]],2,0),"")</calculatedColumnFormula>
    </tableColumn>
    <tableColumn id="4" xr3:uid="{6FFC130A-F95C-4C22-A35C-88F5D8EC1D63}" name="Unidad de medida" dataDxfId="1188" totalsRowDxfId="1187" dataCellStyle="20% - Énfasis3">
      <calculatedColumnFormula>IFERROR(VLOOKUP(E364,TablaIndicadores[[Código]:[Unidad de medida]],3,0),"")</calculatedColumnFormula>
    </tableColumn>
    <tableColumn id="5" xr3:uid="{DCC0492A-47B0-4050-AC28-D2A626FEDDBF}" name="Cantidad" totalsRowFunction="custom" dataDxfId="1186" totalsRowDxfId="1185">
      <totalsRowFormula array="1">IF(AND(IF(C356="Incluir",TablaSTdA1.15254616263647273758081828543128496537578619660701[Unidad de medida]&gt;=0,TablaSTdA1.15254616263647273758081828543128496537578619660701[Unidad de medida]=""))=FALSE,"No rellene el indicador sin seleccionar que quiere incluir el subtipo de acción","")</totalsRowFormula>
    </tableColumn>
    <tableColumn id="7" xr3:uid="{49BF9066-4650-41AA-843D-8190FB3F046C}" name="Incluido" dataDxfId="1184" totalsRowDxfId="1183" dataCellStyle="20% - Énfasis3"/>
  </tableColumns>
  <tableStyleInfo name="TableStyleLight9" showFirstColumn="0" showLastColumn="0" showRowStripes="1" showColumnStripes="0"/>
</table>
</file>

<file path=xl/tables/table3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1" xr:uid="{125CB2A0-F69E-433D-B394-C9D66F5CDF70}" name="TablaSTdA1.152546162636472737580838644129497538579620661702" displayName="TablaSTdA1.152546162636472737580838644129497538579620661702" ref="D376:I378" headerRowDxfId="1182" dataDxfId="1180" headerRowBorderDxfId="1181" tableBorderDxfId="1179" totalsRowBorderDxfId="1178" dataCellStyle="20% - Énfasis3">
  <autoFilter ref="D376:I378" xr:uid="{55599391-BDCE-475E-9EEC-5A2EB4D1B171}"/>
  <tableColumns count="6">
    <tableColumn id="1" xr3:uid="{27B216E1-78EA-42A6-BF6D-B5A30931AE94}" name="Tipo de Indicador" totalsRowLabel="Resultado" dataDxfId="1177" totalsRowDxfId="1176"/>
    <tableColumn id="2" xr3:uid="{679F021D-E3D6-4F5B-A8FC-9959C423E7EA}" name="Código indicador" totalsRowLabel="RC014" dataDxfId="1175" totalsRowDxfId="1174"/>
    <tableColumn id="3" xr3:uid="{9DC8C15A-2911-4947-95D2-F8FE822ADE18}" name="Indicador" dataDxfId="1173" totalsRowDxfId="1172" dataCellStyle="20% - Énfasis3">
      <calculatedColumnFormula>IFERROR(VLOOKUP(E377,TablaIndicadores[[Código]:[Unidad de medida]],2,0),"")</calculatedColumnFormula>
    </tableColumn>
    <tableColumn id="4" xr3:uid="{C9FA5785-5FE6-4721-B5FB-43682CBDB112}" name="Unidad de medida" dataDxfId="1171" totalsRowDxfId="1170" dataCellStyle="20% - Énfasis3">
      <calculatedColumnFormula>IFERROR(VLOOKUP(E377,TablaIndicadores[[Código]:[Unidad de medida]],3,0),"")</calculatedColumnFormula>
    </tableColumn>
    <tableColumn id="5" xr3:uid="{1AEC3B73-003E-4A89-BF96-44EFF2AA262B}" name="Cantidad" totalsRowFunction="custom" dataDxfId="1169" totalsRowDxfId="1168">
      <totalsRowFormula array="1">IF(AND(IF(C369="Incluir",TablaSTdA1.152546162636472737580838644129497538579620661702[Unidad de medida]&gt;=0,TablaSTdA1.152546162636472737580838644129497538579620661702[Unidad de medida]=""))=FALSE,"No rellene el indicador sin seleccionar que quiere incluir el subtipo de acción","")</totalsRowFormula>
    </tableColumn>
    <tableColumn id="7" xr3:uid="{DD7399B3-82C2-427B-8F42-66DC4B7C4AC7}" name="Incluido" dataDxfId="1167" totalsRowDxfId="1166" dataCellStyle="20% - Énfasis3"/>
  </tableColumns>
  <tableStyleInfo name="TableStyleLight9" showFirstColumn="0" showLastColumn="0" showRowStripes="1" showColumnStripes="0"/>
</table>
</file>

<file path=xl/tables/table3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2" xr:uid="{F626A323-1A56-46E9-A539-D0195E632439}" name="TablaSTdA1.15254616263647273758081848745130498539580621662703" displayName="TablaSTdA1.15254616263647273758081848745130498539580621662703" ref="D385:I387" headerRowDxfId="1165" dataDxfId="1163" headerRowBorderDxfId="1164" tableBorderDxfId="1162" totalsRowBorderDxfId="1161" dataCellStyle="20% - Énfasis3">
  <autoFilter ref="D385:I387" xr:uid="{9E27734E-9381-485D-AD0C-417FA7E38DD4}"/>
  <tableColumns count="6">
    <tableColumn id="1" xr3:uid="{BE935EDA-7FA5-4CFF-9637-96624A8979D2}" name="Tipo de Indicador" totalsRowLabel="Resultado" dataDxfId="1160" totalsRowDxfId="1159"/>
    <tableColumn id="2" xr3:uid="{767CB234-733A-4158-B2E9-9046C911FB3B}" name="Código indicador" totalsRowLabel="RC014" dataDxfId="1158" totalsRowDxfId="1157"/>
    <tableColumn id="3" xr3:uid="{2BBC005F-7CAF-413C-BBEF-86971350A909}" name="Indicador" dataDxfId="1156" totalsRowDxfId="1155" dataCellStyle="20% - Énfasis3">
      <calculatedColumnFormula>IFERROR(VLOOKUP(E386,TablaIndicadores[[Código]:[Unidad de medida]],2,0),"")</calculatedColumnFormula>
    </tableColumn>
    <tableColumn id="4" xr3:uid="{C053EEDD-F50D-4E9C-B911-123DFB61B029}" name="Unidad de medida" dataDxfId="1154" totalsRowDxfId="1153" dataCellStyle="20% - Énfasis3">
      <calculatedColumnFormula>IFERROR(VLOOKUP(E386,TablaIndicadores[[Código]:[Unidad de medida]],3,0),"")</calculatedColumnFormula>
    </tableColumn>
    <tableColumn id="5" xr3:uid="{C56805E6-A9B2-4524-94E1-AF541A3C5413}" name="Cantidad" totalsRowFunction="custom" dataDxfId="1152" totalsRowDxfId="1151">
      <totalsRowFormula array="1">IF(AND(IF(C378="Incluir",TablaSTdA1.15254616263647273758081848745130498539580621662703[Unidad de medida]&gt;=0,TablaSTdA1.15254616263647273758081848745130498539580621662703[Unidad de medida]=""))=FALSE,"No rellene el indicador sin seleccionar que quiere incluir el subtipo de acción","")</totalsRowFormula>
    </tableColumn>
    <tableColumn id="7" xr3:uid="{FFE18218-12B6-432E-A3F2-B5D699C38655}" name="Incluido" dataDxfId="1150" totalsRowDxfId="1149" dataCellStyle="20% - Énfasis3"/>
  </tableColumns>
  <tableStyleInfo name="TableStyleLight9" showFirstColumn="0" showLastColumn="0" showRowStripes="1" showColumnStripes="0"/>
</table>
</file>

<file path=xl/tables/table3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3" xr:uid="{607F75E3-0030-4DD5-B388-5E464B55738E}" name="TablaSTdA1.1525461626364727375808182858846131499540581622663704" displayName="TablaSTdA1.1525461626364727375808182858846131499540581622663704" ref="D394:I396" headerRowDxfId="1148" dataDxfId="1146" headerRowBorderDxfId="1147" tableBorderDxfId="1145" totalsRowBorderDxfId="1144" dataCellStyle="20% - Énfasis3">
  <autoFilter ref="D394:I396" xr:uid="{EF914FFC-553E-4BD7-AD24-6B2EB27CD20A}"/>
  <tableColumns count="6">
    <tableColumn id="1" xr3:uid="{1EDFEF7F-320A-41CC-AF21-C834234BD7AB}" name="Tipo de Indicador" totalsRowLabel="Resultado" dataDxfId="1143" totalsRowDxfId="1142"/>
    <tableColumn id="2" xr3:uid="{0B64E768-C9C3-4591-903F-CA8A2252AE04}" name="Código indicador" totalsRowLabel="RC014" dataDxfId="1141" totalsRowDxfId="1140"/>
    <tableColumn id="3" xr3:uid="{31ED3753-6840-4A95-80FF-D381F3B01407}" name="Indicador" dataDxfId="1139" totalsRowDxfId="1138" dataCellStyle="20% - Énfasis3">
      <calculatedColumnFormula>IFERROR(VLOOKUP(E395,TablaIndicadores[[Código]:[Unidad de medida]],2,0),"")</calculatedColumnFormula>
    </tableColumn>
    <tableColumn id="4" xr3:uid="{AEAC6D66-FA5F-4D48-8DBA-4EE6B81C9363}" name="Unidad de medida" dataDxfId="1137" totalsRowDxfId="1136" dataCellStyle="20% - Énfasis3">
      <calculatedColumnFormula>IFERROR(VLOOKUP(E395,TablaIndicadores[[Código]:[Unidad de medida]],3,0),"")</calculatedColumnFormula>
    </tableColumn>
    <tableColumn id="5" xr3:uid="{215BDE3A-78A5-4A9F-86B3-2A9BDE802D1E}" name="Cantidad" totalsRowFunction="custom" dataDxfId="1135" totalsRowDxfId="1134">
      <totalsRowFormula array="1">IF(AND(IF(C387="Incluir",TablaSTdA1.1525461626364727375808182858846131499540581622663704[Unidad de medida]&gt;=0,TablaSTdA1.1525461626364727375808182858846131499540581622663704[Unidad de medida]=""))=FALSE,"No rellene el indicador sin seleccionar que quiere incluir el subtipo de acción","")</totalsRowFormula>
    </tableColumn>
    <tableColumn id="7" xr3:uid="{43FBD550-2F36-43D4-BABB-0B542700FE4A}" name="Incluido" dataDxfId="1133" totalsRowDxfId="1132" dataCellStyle="20% - Énfasis3"/>
  </tableColumns>
  <tableStyleInfo name="TableStyleLight9" showFirstColumn="0" showLastColumn="0" showRowStripes="1" showColumnStripes="0"/>
</table>
</file>

<file path=xl/tables/table3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4" xr:uid="{1E326992-8655-4E8B-A1A4-E89AAAB0358F}" name="TablaSTdA1.152546162636472737580818285888947132500541582623664705" displayName="TablaSTdA1.152546162636472737580818285888947132500541582623664705" ref="D403:I405" headerRowDxfId="1131" dataDxfId="1129" headerRowBorderDxfId="1130" tableBorderDxfId="1128" totalsRowBorderDxfId="1127" dataCellStyle="20% - Énfasis3">
  <autoFilter ref="D403:I405" xr:uid="{BC062379-FBF9-418C-955F-CB85386705AC}"/>
  <tableColumns count="6">
    <tableColumn id="1" xr3:uid="{7C358737-603F-413D-B983-D500E32AF07A}" name="Tipo de Indicador" totalsRowLabel="Resultado" dataDxfId="1126" totalsRowDxfId="1125"/>
    <tableColumn id="2" xr3:uid="{46B32F40-88EF-4B31-8AC7-90E636FE7998}" name="Código indicador" totalsRowLabel="RC014" dataDxfId="1124" totalsRowDxfId="1123"/>
    <tableColumn id="3" xr3:uid="{DBC2F4CD-8499-4BCD-9710-EBAF017E5D08}" name="Indicador" dataDxfId="1122" totalsRowDxfId="1121" dataCellStyle="20% - Énfasis3">
      <calculatedColumnFormula>IFERROR(VLOOKUP(E404,TablaIndicadores[[Código]:[Unidad de medida]],2,0),"")</calculatedColumnFormula>
    </tableColumn>
    <tableColumn id="4" xr3:uid="{B228BBC9-68DD-49AA-84C4-BF15B5B788B6}" name="Unidad de medida" dataDxfId="1120" totalsRowDxfId="1119" dataCellStyle="20% - Énfasis3">
      <calculatedColumnFormula>IFERROR(VLOOKUP(E404,TablaIndicadores[[Código]:[Unidad de medida]],3,0),"")</calculatedColumnFormula>
    </tableColumn>
    <tableColumn id="5" xr3:uid="{28300987-EAFF-495D-B437-AB862C6ADC4F}" name="Cantidad" totalsRowFunction="custom" dataDxfId="1118" totalsRowDxfId="1117">
      <totalsRowFormula array="1">IF(AND(IF(C396="Incluir",TablaSTdA1.152546162636472737580818285888947132500541582623664705[Unidad de medida]&gt;=0,TablaSTdA1.152546162636472737580818285888947132500541582623664705[Unidad de medida]=""))=FALSE,"No rellene el indicador sin seleccionar que quiere incluir el subtipo de acción","")</totalsRowFormula>
    </tableColumn>
    <tableColumn id="7" xr3:uid="{BA95689A-D6E9-439C-BB07-15F9D21CB359}" name="Incluido" dataDxfId="1116" totalsRowDxfId="1115" dataCellStyle="20% - Énfasis3"/>
  </tableColumns>
  <tableStyleInfo name="TableStyleLight9" showFirstColumn="0" showLastColumn="0" showRowStripes="1" showColumnStripes="0"/>
</table>
</file>

<file path=xl/tables/table3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5" xr:uid="{E75E0E1E-F1F5-41C5-B807-8F1310423FE0}" name="TablaSTdA1.1489460501542583624665706" displayName="TablaSTdA1.1489460501542583624665706" ref="D17:I19" headerRowDxfId="1114" headerRowBorderDxfId="1113" tableBorderDxfId="1112" totalsRowBorderDxfId="1111">
  <autoFilter ref="D17:I19" xr:uid="{B80A10F8-3515-48D8-845B-9A7A9BA736D1}"/>
  <tableColumns count="6">
    <tableColumn id="1" xr3:uid="{F8D4FC87-E843-4DB8-BD3A-BCD14881A39B}" name="Tipo de Indicador" totalsRowLabel="Resultado" dataDxfId="1110" totalsRowDxfId="1109"/>
    <tableColumn id="2" xr3:uid="{1B7705D3-E087-44F1-90B4-2D9406B64AC7}" name="Código indicador" totalsRowLabel="RC014" dataDxfId="1108" totalsRowDxfId="1107"/>
    <tableColumn id="3" xr3:uid="{098FB6D1-9A6E-46E7-8ED8-ADDC3EDBD0C1}" name="Indicador" dataDxfId="1106" dataCellStyle="20% - Énfasis3">
      <calculatedColumnFormula>IFERROR(VLOOKUP(E18,TablaIndicadores[[Código]:[Unidad de medida]],2,0),"")</calculatedColumnFormula>
    </tableColumn>
    <tableColumn id="4" xr3:uid="{DF317FC1-287C-4848-BA12-2C9AC6550A17}" name="Unidad de medida" dataDxfId="1105" totalsRowDxfId="1104" dataCellStyle="20% - Énfasis3">
      <calculatedColumnFormula>IFERROR(VLOOKUP(E18,TablaIndicadores[[Código]:[Unidad de medida]],3,0),"")</calculatedColumnFormula>
    </tableColumn>
    <tableColumn id="5" xr3:uid="{8E889442-5C9D-45AF-8FAE-FF1B04916A5C}" name="Cantidad" totalsRowFunction="custom" dataDxfId="1103" totalsRowDxfId="1102">
      <totalsRowFormula array="1">IF(AND(IF(C10="Incluir",TablaSTdA1.1489460501542583624665706[Unidad de medida]&gt;=0,TablaSTdA1.1489460501542583624665706[Unidad de medida]=""))=FALSE,"No rellene el indicador sin seleccionar que quiere incluir el subtipo de acción","")</totalsRowFormula>
    </tableColumn>
    <tableColumn id="7" xr3:uid="{2C745F87-9AE8-47C5-8D24-82213AD88BF9}" name="Incluido" dataDxfId="1101" dataCellStyle="20% - Énfasis3"/>
  </tableColumns>
  <tableStyleInfo name="TableStyleLight9" showFirstColumn="0" showLastColumn="0" showRowStripes="1" showColumnStripes="0"/>
</table>
</file>

<file path=xl/tables/table3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6" xr:uid="{67208A06-9519-4905-BC53-638FAE946601}" name="TablaSTdA1.148593461502543584625666707" displayName="TablaSTdA1.148593461502543584625666707" ref="D26:I28" dataDxfId="1099" headerRowBorderDxfId="1100" tableBorderDxfId="1098" totalsRowBorderDxfId="1097" dataCellStyle="20% - Énfasis3" totalsRowCellStyle="20% - Énfasis3">
  <autoFilter ref="D26:I28" xr:uid="{9AC2EDAC-35BA-4E89-BB69-8CCC777A48A1}"/>
  <tableColumns count="6">
    <tableColumn id="1" xr3:uid="{F100FCEB-9D76-4050-B3D1-85149E6DEFA7}" name="Tipo de Indicador" totalsRowLabel="Resultado" dataDxfId="1096" totalsRowDxfId="1095" dataCellStyle="20% - Énfasis3"/>
    <tableColumn id="2" xr3:uid="{E9BDE60D-962F-4E74-96BE-EE2BB6E93E53}" name="Código indicador" totalsRowLabel="RC014" dataDxfId="1094" totalsRowDxfId="1093" dataCellStyle="20% - Énfasis3"/>
    <tableColumn id="3" xr3:uid="{2B9FBDFC-1DD9-472D-85DD-02BA9AE6B9D5}" name="Indicador" dataDxfId="1092" dataCellStyle="20% - Énfasis3">
      <calculatedColumnFormula>IFERROR(VLOOKUP(E27,TablaIndicadores[[Código]:[Unidad de medida]],2,0),"")</calculatedColumnFormula>
    </tableColumn>
    <tableColumn id="4" xr3:uid="{EA1A3027-7FE8-40AF-B959-95F63274BFD3}" name="Unidad de medida" dataDxfId="1091" dataCellStyle="20% - Énfasis3">
      <calculatedColumnFormula>IFERROR(VLOOKUP(E27,TablaIndicadores[[Código]:[Unidad de medida]],3,0),"")</calculatedColumnFormula>
    </tableColumn>
    <tableColumn id="5" xr3:uid="{E2B18548-C638-4742-AF15-CA9590F3C057}" name="Cantidad" totalsRowFunction="custom" dataDxfId="1090" totalsRowDxfId="1089" dataCellStyle="20% - Énfasis3">
      <totalsRowFormula array="1">IF(AND(IF(C19="Incluir",TablaSTdA1.148593461502543584625666707[Unidad de medida]&gt;=0,TablaSTdA1.148593461502543584625666707[Unidad de medida]=""))=FALSE,"No rellene el indicador sin seleccionar que quiere incluir el subtipo de acción","")</totalsRowFormula>
    </tableColumn>
    <tableColumn id="7" xr3:uid="{24E59253-8CDF-4A1E-8C54-103B93AB890C}" name="Incluido" dataDxfId="1088" dataCellStyle="20% - Énfasis3"/>
  </tableColumns>
  <tableStyleInfo name="TableStyleLight9" showFirstColumn="0" showLastColumn="0" showRowStripes="1" showColumnStripes="0"/>
</table>
</file>

<file path=xl/tables/table3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7" xr:uid="{2A6D40D0-395C-4743-B089-09AA84E87A55}" name="TablaSTdA1.14850694462503544585626667708" displayName="TablaSTdA1.14850694462503544585626667708" ref="D37:I39" headerRowDxfId="1087" dataDxfId="1085" headerRowBorderDxfId="1086" tableBorderDxfId="1084" totalsRowBorderDxfId="1083" headerRowCellStyle="20% - Énfasis3" dataCellStyle="20% - Énfasis3">
  <autoFilter ref="D37:I39" xr:uid="{D620C009-EFCF-4E5F-86D1-AB65F9F6F23A}"/>
  <tableColumns count="6">
    <tableColumn id="1" xr3:uid="{27D56536-65B0-40E5-8414-593E2F3649A4}" name="Tipo de Indicador" totalsRowLabel="Resultado" dataDxfId="1082" totalsRowDxfId="1081"/>
    <tableColumn id="2" xr3:uid="{CF321B74-5398-4FA5-BE52-4B153C0F45B8}" name="Código indicador" totalsRowLabel="RC014" dataDxfId="1080" totalsRowDxfId="1079"/>
    <tableColumn id="3" xr3:uid="{5E131F30-5CA8-485D-81F1-F5324FA43605}" name="Indicador" dataDxfId="1078" dataCellStyle="20% - Énfasis3">
      <calculatedColumnFormula>IFERROR(VLOOKUP(E38,TablaIndicadores[[Código]:[Unidad de medida]],2,0),"")</calculatedColumnFormula>
    </tableColumn>
    <tableColumn id="4" xr3:uid="{11E4FCD4-150F-4661-8242-BAE5738BC140}" name="Unidad de medida" dataDxfId="1077" dataCellStyle="20% - Énfasis3">
      <calculatedColumnFormula>IFERROR(VLOOKUP(E38,TablaIndicadores[[Código]:[Unidad de medida]],3,0),"")</calculatedColumnFormula>
    </tableColumn>
    <tableColumn id="5" xr3:uid="{2D22AA67-1239-48D5-9B90-D1F360B064BD}" name="Cantidad" totalsRowFunction="custom" dataDxfId="1076">
      <totalsRowFormula array="1">IF(AND(IF(C28="Incluir",TablaSTdA1.14850694462503544585626667708[Unidad de medida]&gt;=0,TablaSTdA1.14850694462503544585626667708[Unidad de medida]=""))=FALSE,"No rellene el indicador sin seleccionar que quiere incluir el subtipo de acción","")</totalsRowFormula>
    </tableColumn>
    <tableColumn id="7" xr3:uid="{B6302E09-62E5-464E-BA59-96126AEC676E}" name="Incluido" dataDxfId="1075" dataCellStyle="20% - Énfasis3"/>
  </tableColumns>
  <tableStyleInfo name="TableStyleLight9" showFirstColumn="0" showLastColumn="0" showRowStripes="1" showColumnStripes="0"/>
</table>
</file>

<file path=xl/tables/table3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8" xr:uid="{6F6F9102-BF48-4FBF-AF9D-68611783A39C}" name="TablaSTdA1.1485051895463504545586627668709" displayName="TablaSTdA1.1485051895463504545586627668709" ref="D46:I48" headerRowDxfId="1074" dataDxfId="1072" headerRowBorderDxfId="1073" tableBorderDxfId="1071" totalsRowBorderDxfId="1070" headerRowCellStyle="20% - Énfasis3" dataCellStyle="20% - Énfasis3">
  <autoFilter ref="D46:I48" xr:uid="{CD7D4C66-593F-4407-BBA4-6C6B24365FE3}"/>
  <tableColumns count="6">
    <tableColumn id="1" xr3:uid="{9BC152FF-5749-48F7-A809-795444EFFBA0}" name="Tipo de Indicador" totalsRowLabel="Resultado" dataDxfId="1069" totalsRowDxfId="1068"/>
    <tableColumn id="2" xr3:uid="{85B8EC44-A4DF-497F-87B6-C4CAC432C7B1}" name="Código indicador" totalsRowLabel="RC014" dataDxfId="1067" totalsRowDxfId="1066"/>
    <tableColumn id="3" xr3:uid="{0603F4AD-ACE0-4E4E-B4BF-5E3C58165A09}" name="Indicador" dataDxfId="1065" totalsRowDxfId="1064" dataCellStyle="20% - Énfasis3">
      <calculatedColumnFormula>IFERROR(VLOOKUP(E47,TablaIndicadores[[Código]:[Unidad de medida]],2,0),"")</calculatedColumnFormula>
    </tableColumn>
    <tableColumn id="4" xr3:uid="{0B7B31BF-709D-46DC-A1BB-E368DC05CDC1}" name="Unidad de medida" dataDxfId="1063" totalsRowDxfId="1062" dataCellStyle="20% - Énfasis3">
      <calculatedColumnFormula>IFERROR(VLOOKUP(E47,TablaIndicadores[[Código]:[Unidad de medida]],3,0),"")</calculatedColumnFormula>
    </tableColumn>
    <tableColumn id="5" xr3:uid="{90F9F7F1-E55E-4E71-BD3C-8F71B1EFE5CB}" name="Cantidad" totalsRowFunction="custom" dataDxfId="1061" totalsRowDxfId="1060">
      <totalsRowFormula array="1">IF(AND(IF(C37="Incluir",TablaSTdA1.1485051895463504545586627668709[Unidad de medida]&gt;=0,TablaSTdA1.1485051895463504545586627668709[Unidad de medida]=""))=FALSE,"No rellene el indicador sin seleccionar que quiere incluir el subtipo de acción","")</totalsRowFormula>
    </tableColumn>
    <tableColumn id="7" xr3:uid="{25FCFD28-4D5E-4CCD-85E4-1208E2F4031F}" name="Incluido" dataDxfId="1059" totalsRowDxfId="1058" dataCellStyle="20% - Énfasis3"/>
  </tableColumns>
  <tableStyleInfo name="TableStyleLight9" showFirstColumn="0" showLastColumn="0" showRowStripes="1" showColumnStripes="0"/>
</table>
</file>

<file path=xl/tables/table3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9" xr:uid="{B1FCEA05-377C-4594-BBE3-EBB5D7009BE6}" name="TablaSTdA1.1521096464505546587628669710" displayName="TablaSTdA1.1521096464505546587628669710" ref="D59:I61" headerRowDxfId="1057" headerRowBorderDxfId="1056" tableBorderDxfId="1055" totalsRowBorderDxfId="1054">
  <autoFilter ref="D59:I61" xr:uid="{EE5B3FD1-721B-49E7-AA08-E2E7737E61E9}"/>
  <tableColumns count="6">
    <tableColumn id="1" xr3:uid="{DFF78464-08C1-425F-928F-B33A26690B7E}" name="Tipo de Indicador" totalsRowLabel="Resultado" dataDxfId="1053" totalsRowDxfId="1052"/>
    <tableColumn id="2" xr3:uid="{DADB18CA-8C8D-4B5D-95AA-175B98BFDB66}" name="Código indicador" totalsRowLabel="RC014" dataDxfId="1051" totalsRowDxfId="1050"/>
    <tableColumn id="3" xr3:uid="{56A96B3B-9D68-4C00-BA13-FEB5B8A0DD31}" name="Indicador" dataDxfId="1049" totalsRowDxfId="1048" dataCellStyle="20% - Énfasis3">
      <calculatedColumnFormula>IFERROR(VLOOKUP(E60,TablaIndicadores[[Código]:[Unidad de medida]],2,0),"")</calculatedColumnFormula>
    </tableColumn>
    <tableColumn id="4" xr3:uid="{C93DEACB-7DC3-4349-AD56-EF5A3AB38E7E}" name="Unidad de medida" dataDxfId="1047" totalsRowDxfId="1046" dataCellStyle="20% - Énfasis3">
      <calculatedColumnFormula>IFERROR(VLOOKUP(E60,TablaIndicadores[[Código]:[Unidad de medida]],3,0),"")</calculatedColumnFormula>
    </tableColumn>
    <tableColumn id="5" xr3:uid="{3014DECE-1D6E-497D-9992-46A26FD5F73D}" name="Cantidad" totalsRowFunction="custom" dataDxfId="1045" totalsRowDxfId="1044">
      <totalsRowFormula array="1">IF(AND(IF(C52="Incluir",TablaSTdA1.1521096464505546587628669710[Unidad de medida]&gt;=0,TablaSTdA1.1521096464505546587628669710[Unidad de medida]=""))=FALSE,"No rellene el indicador sin seleccionar que quiere incluir el subtipo de acción","")</totalsRowFormula>
    </tableColumn>
    <tableColumn id="7" xr3:uid="{F053885E-35C5-4407-A8FB-B488EA126AE6}" name="Incluido" dataDxfId="1043" totalsRowDxfId="1042" dataCellStyle="20% - Énfasis3"/>
  </tableColumns>
  <tableStyleInfo name="TableStyleLight9"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A9A786B6-DB37-4E02-8EE7-D4846097A314}" name="TablaSTdA1.1525461626364727375808139" displayName="TablaSTdA1.1525461626364727375808139" ref="D323:I325" headerRowDxfId="6731" dataDxfId="6729" headerRowBorderDxfId="6730" tableBorderDxfId="6728" totalsRowBorderDxfId="6727" dataCellStyle="20% - Énfasis3">
  <autoFilter ref="D323:I325" xr:uid="{1EC163A3-46E7-49EF-8D3A-E86403A81E27}"/>
  <tableColumns count="6">
    <tableColumn id="1" xr3:uid="{66125208-C4A3-4F8B-8BB6-E8B0E8134275}" name="Tipo de Indicador" totalsRowLabel="Resultado" dataDxfId="6726" totalsRowDxfId="6725" dataCellStyle="20% - Énfasis3"/>
    <tableColumn id="2" xr3:uid="{F23A4890-02E9-4732-8CE6-6DB3D8C75009}" name="Código indicador" totalsRowLabel="RC014" dataDxfId="6724" totalsRowDxfId="6723"/>
    <tableColumn id="3" xr3:uid="{AA6B3078-0A33-4FC7-95B1-D885970FDFAF}" name="Indicador" dataDxfId="6722" totalsRowDxfId="6721" dataCellStyle="20% - Énfasis3">
      <calculatedColumnFormula>IFERROR(VLOOKUP(E324,TablaIndicadores[[Código]:[Unidad de medida]],2,0),"")</calculatedColumnFormula>
    </tableColumn>
    <tableColumn id="4" xr3:uid="{4A6ACDA4-483D-436A-914A-EEC90F709D3A}" name="Unidad de medida" dataDxfId="6720" totalsRowDxfId="6719" dataCellStyle="20% - Énfasis3">
      <calculatedColumnFormula>IFERROR(VLOOKUP(E324,TablaIndicadores[[Código]:[Unidad de medida]],3,0),"")</calculatedColumnFormula>
    </tableColumn>
    <tableColumn id="5" xr3:uid="{0B15408B-30C6-4B79-AE82-E90BBD175A4C}" name="Cantidad" totalsRowFunction="custom" dataDxfId="6718" totalsRowDxfId="6717">
      <totalsRowFormula array="1">IF(AND(IF(C316="Incluir",TablaSTdA1.1525461626364727375808139[Unidad de medida]&gt;=0,TablaSTdA1.1525461626364727375808139[Unidad de medida]=""))=FALSE,"No rellene el indicador sin seleccionar que quiere incluir el subtipo de acción","")</totalsRowFormula>
    </tableColumn>
    <tableColumn id="7" xr3:uid="{D429C9A7-FF5B-4E33-A4E4-15D3930E7D58}" name="Incluido" dataDxfId="6716" totalsRowDxfId="6715" dataCellStyle="20% - Énfasis3"/>
  </tableColumns>
  <tableStyleInfo name="TableStyleLight9" showFirstColumn="0" showLastColumn="0" showRowStripes="1" showColumnStripes="0"/>
</table>
</file>

<file path=xl/tables/table3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0" xr:uid="{32DB97CD-B531-4D82-BBCF-6CC8945B16E1}" name="TablaSTdA1.148531197465506547588629670711" displayName="TablaSTdA1.148531197465506547588629670711" ref="D68:I70" headerRowDxfId="1041" headerRowBorderDxfId="1040" tableBorderDxfId="1039" totalsRowBorderDxfId="1038">
  <autoFilter ref="D68:I70" xr:uid="{42E9B6F1-DF53-4168-8B21-F601DDFBCA60}"/>
  <tableColumns count="6">
    <tableColumn id="1" xr3:uid="{98D2D436-3E39-4D01-8414-7045ECD620B4}" name="Tipo de Indicador" totalsRowLabel="Resultado" dataDxfId="1037" totalsRowDxfId="1036"/>
    <tableColumn id="2" xr3:uid="{199EA154-ABBB-4074-82FE-C2624FF3268F}" name="Código indicador" totalsRowLabel="RC014" dataDxfId="1035" totalsRowDxfId="1034"/>
    <tableColumn id="3" xr3:uid="{4F2C8ED2-6885-4725-88FC-03C2529B5B1F}" name="Indicador" dataDxfId="1033" totalsRowDxfId="1032" dataCellStyle="20% - Énfasis3">
      <calculatedColumnFormula>IFERROR(VLOOKUP(E69,TablaIndicadores[[Código]:[Unidad de medida]],2,0),"")</calculatedColumnFormula>
    </tableColumn>
    <tableColumn id="4" xr3:uid="{61A2663B-039D-418A-952E-3C2BBEED7B73}" name="Unidad de medida" dataDxfId="1031" totalsRowDxfId="1030" dataCellStyle="20% - Énfasis3">
      <calculatedColumnFormula>IFERROR(VLOOKUP(E69,TablaIndicadores[[Código]:[Unidad de medida]],3,0),"")</calculatedColumnFormula>
    </tableColumn>
    <tableColumn id="5" xr3:uid="{B548EF0C-81CE-438E-8BF4-5BD44068FB23}" name="Cantidad" totalsRowFunction="custom" dataDxfId="1029" totalsRowDxfId="1028">
      <totalsRowFormula array="1">IF(AND(IF(C61="Incluir",TablaSTdA1.148531197465506547588629670711[Unidad de medida]&gt;=0,TablaSTdA1.148531197465506547588629670711[Unidad de medida]=""))=FALSE,"No rellene el indicador sin seleccionar que quiere incluir el subtipo de acción","")</totalsRowFormula>
    </tableColumn>
    <tableColumn id="7" xr3:uid="{212B5E47-F669-4E05-931D-5A7ABFE0CD30}" name="Incluido" dataDxfId="1027" totalsRowDxfId="1026" dataCellStyle="20% - Énfasis3"/>
  </tableColumns>
  <tableStyleInfo name="TableStyleLight9" showFirstColumn="0" showLastColumn="0" showRowStripes="1" showColumnStripes="0"/>
</table>
</file>

<file path=xl/tables/table3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1" xr:uid="{36154D57-22F1-4E1C-9E41-8D57FD03AF87}" name="TablaSTdA1.152541298466507548589630671712" displayName="TablaSTdA1.152541298466507548589630671712" ref="D79:I81" headerRowDxfId="1025" headerRowBorderDxfId="1024" tableBorderDxfId="1023" totalsRowBorderDxfId="1022">
  <autoFilter ref="D79:I81" xr:uid="{841A434A-E4A4-4475-B699-6C7E979BCFAB}"/>
  <tableColumns count="6">
    <tableColumn id="1" xr3:uid="{0D09DD5A-F5D9-46C3-9073-C4CE49012242}" name="Tipo de Indicador" totalsRowLabel="Resultado" dataDxfId="1021" totalsRowDxfId="1020" dataCellStyle="20% - Énfasis3"/>
    <tableColumn id="2" xr3:uid="{C6BAE80E-52DA-4509-91C1-AD82F525163B}" name="Código indicador" totalsRowLabel="RC014" dataDxfId="1019" totalsRowDxfId="1018"/>
    <tableColumn id="3" xr3:uid="{1E5A8E18-5B08-48EE-B966-8B9CBDF79E9B}" name="Indicador" dataDxfId="1017" totalsRowDxfId="1016" dataCellStyle="20% - Énfasis3">
      <calculatedColumnFormula>IFERROR(VLOOKUP(E80,TablaIndicadores[[Código]:[Unidad de medida]],2,0),"")</calculatedColumnFormula>
    </tableColumn>
    <tableColumn id="4" xr3:uid="{4D8DE3B3-7A72-4D44-A784-B82359BD9E0A}" name="Unidad de medida" dataDxfId="1015" totalsRowDxfId="1014" dataCellStyle="20% - Énfasis3">
      <calculatedColumnFormula>IFERROR(VLOOKUP(E80,TablaIndicadores[[Código]:[Unidad de medida]],3,0),"")</calculatedColumnFormula>
    </tableColumn>
    <tableColumn id="5" xr3:uid="{AB7ECF5C-3C82-45AE-B84D-26985962D88C}" name="Cantidad" totalsRowFunction="custom" dataDxfId="1013" totalsRowDxfId="1012">
      <totalsRowFormula array="1">IF(AND(IF(C72="Incluir",TablaSTdA1.152541298466507548589630671712[Unidad de medida]&gt;=0,TablaSTdA1.152541298466507548589630671712[Unidad de medida]=""))=FALSE,"No rellene el indicador sin seleccionar que quiere incluir el subtipo de acción","")</totalsRowFormula>
    </tableColumn>
    <tableColumn id="7" xr3:uid="{8EECCEBE-AD60-43D6-BA00-36880A067111}" name="Incluido" dataDxfId="1011" totalsRowDxfId="1010" dataCellStyle="20% - Énfasis3"/>
  </tableColumns>
  <tableStyleInfo name="TableStyleLight9" showFirstColumn="0" showLastColumn="0" showRowStripes="1" showColumnStripes="0"/>
</table>
</file>

<file path=xl/tables/table3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2" xr:uid="{AEDECBF8-67DF-41CA-967E-793755FA9C7B}" name="TablaSTdA1.14853551399467508549590631672713" displayName="TablaSTdA1.14853551399467508549590631672713" ref="D88:I90" headerRowDxfId="1009" dataDxfId="1007" headerRowBorderDxfId="1008" tableBorderDxfId="1006" totalsRowBorderDxfId="1005" dataCellStyle="20% - Énfasis3">
  <autoFilter ref="D88:I90" xr:uid="{87A593CD-D0F2-482E-856A-FEEA60DFE682}"/>
  <tableColumns count="6">
    <tableColumn id="1" xr3:uid="{52CC4230-ACC4-41F5-948D-36549D6EE1FD}" name="Tipo de Indicador" totalsRowLabel="Resultado" dataDxfId="1004" totalsRowDxfId="1003"/>
    <tableColumn id="2" xr3:uid="{79427BBA-6887-4631-AB83-6110E727BD86}" name="Código indicador" totalsRowLabel="RC014" dataDxfId="1002" totalsRowDxfId="1001"/>
    <tableColumn id="3" xr3:uid="{85DAFF9E-6571-4271-82D3-8214907CDD5A}" name="Indicador" dataDxfId="1000" totalsRowDxfId="999" dataCellStyle="20% - Énfasis3">
      <calculatedColumnFormula>IFERROR(VLOOKUP(E89,TablaIndicadores[[Código]:[Unidad de medida]],2,0),"")</calculatedColumnFormula>
    </tableColumn>
    <tableColumn id="4" xr3:uid="{D4D627AE-8DA9-4713-8FB8-D2A5B0C13FA3}" name="Unidad de medida" dataDxfId="998" totalsRowDxfId="997" dataCellStyle="20% - Énfasis3">
      <calculatedColumnFormula>IFERROR(VLOOKUP(E89,TablaIndicadores[[Código]:[Unidad de medida]],3,0),"")</calculatedColumnFormula>
    </tableColumn>
    <tableColumn id="5" xr3:uid="{923FD378-7A48-4C9C-B38C-A380A544735F}" name="Cantidad" totalsRowFunction="custom" dataDxfId="996" totalsRowDxfId="995">
      <totalsRowFormula array="1">IF(AND(IF(C81="Incluir",TablaSTdA1.14853551399467508549590631672713[Unidad de medida]&gt;=0,TablaSTdA1.14853551399467508549590631672713[Unidad de medida]=""))=FALSE,"No rellene el indicador sin seleccionar que quiere incluir el subtipo de acción","")</totalsRowFormula>
    </tableColumn>
    <tableColumn id="7" xr3:uid="{24897F72-9C32-4D7B-B486-D686924A3231}" name="Incluido" dataDxfId="994" totalsRowDxfId="993" dataCellStyle="20% - Énfasis3"/>
  </tableColumns>
  <tableStyleInfo name="TableStyleLight9" showFirstColumn="0" showLastColumn="0" showRowStripes="1" showColumnStripes="0"/>
</table>
</file>

<file path=xl/tables/table3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3" xr:uid="{42D7B239-E863-4ACB-A5B9-8D35133340A2}" name="TablaSTdA1.14853555614100468509550591632673714" displayName="TablaSTdA1.14853555614100468509550591632673714" ref="D97:I99" headerRowDxfId="992" dataDxfId="990" headerRowBorderDxfId="991" tableBorderDxfId="989" totalsRowBorderDxfId="988" dataCellStyle="20% - Énfasis3">
  <autoFilter ref="D97:I99" xr:uid="{DEA36D4B-04A8-43A7-9106-6A8935E26BEB}"/>
  <tableColumns count="6">
    <tableColumn id="1" xr3:uid="{9FBEC533-964D-47B1-B037-87E7B37E732B}" name="Tipo de Indicador" totalsRowLabel="Resultado" dataDxfId="987" totalsRowDxfId="986"/>
    <tableColumn id="2" xr3:uid="{AD76AE37-56C5-4A57-91FD-F6D19D902CE3}" name="Código indicador" totalsRowLabel="RC014" dataDxfId="985" totalsRowDxfId="984"/>
    <tableColumn id="3" xr3:uid="{B93D785F-EDC9-4BBE-BA94-99511C5CE18B}" name="Indicador" dataDxfId="983" totalsRowDxfId="982" dataCellStyle="20% - Énfasis3">
      <calculatedColumnFormula>IFERROR(VLOOKUP(E98,TablaIndicadores[[Código]:[Unidad de medida]],2,0),"")</calculatedColumnFormula>
    </tableColumn>
    <tableColumn id="4" xr3:uid="{8D453D38-3726-49AD-B443-096664CD83B7}" name="Unidad de medida" dataDxfId="981" totalsRowDxfId="980" dataCellStyle="20% - Énfasis3">
      <calculatedColumnFormula>IFERROR(VLOOKUP(E98,TablaIndicadores[[Código]:[Unidad de medida]],3,0),"")</calculatedColumnFormula>
    </tableColumn>
    <tableColumn id="5" xr3:uid="{82DC19D8-A9ED-4C70-ADD2-4669D64505D1}" name="Cantidad" totalsRowFunction="custom" dataDxfId="979" totalsRowDxfId="978">
      <totalsRowFormula array="1">IF(AND(IF(C90="Incluir",TablaSTdA1.14853555614100468509550591632673714[Unidad de medida]&gt;=0,TablaSTdA1.14853555614100468509550591632673714[Unidad de medida]=""))=FALSE,"No rellene el indicador sin seleccionar que quiere incluir el subtipo de acción","")</totalsRowFormula>
    </tableColumn>
    <tableColumn id="7" xr3:uid="{AA50EF25-68F5-426D-8001-CEB09FFD414E}" name="Incluido" dataDxfId="977" totalsRowDxfId="976" dataCellStyle="20% - Énfasis3"/>
  </tableColumns>
  <tableStyleInfo name="TableStyleLight9" showFirstColumn="0" showLastColumn="0" showRowStripes="1" showColumnStripes="0"/>
</table>
</file>

<file path=xl/tables/table3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4" xr:uid="{143DB2EF-3D50-405E-B8CB-674C76883A2C}" name="TablaSTdA1.1485355565715101469510551592633674715" displayName="TablaSTdA1.1485355565715101469510551592633674715" ref="D106:I108" headerRowDxfId="975" dataDxfId="973" headerRowBorderDxfId="974" tableBorderDxfId="972" totalsRowBorderDxfId="971" dataCellStyle="20% - Énfasis3">
  <autoFilter ref="D106:I108" xr:uid="{6581E392-A142-4728-9795-A807192909F7}"/>
  <tableColumns count="6">
    <tableColumn id="1" xr3:uid="{8476CD3B-E087-4FA5-A9E3-EEC91734BF56}" name="Tipo de Indicador" totalsRowLabel="Resultado" dataDxfId="970" totalsRowDxfId="969"/>
    <tableColumn id="2" xr3:uid="{A7B1C061-57AC-46FE-87F9-6E4BB3D62168}" name="Código indicador" totalsRowLabel="RC014" dataDxfId="968" totalsRowDxfId="967"/>
    <tableColumn id="3" xr3:uid="{CAD14567-F812-47CC-8A5F-14DC70E37336}" name="Indicador" dataDxfId="966" totalsRowDxfId="965" dataCellStyle="20% - Énfasis3">
      <calculatedColumnFormula>IFERROR(VLOOKUP(E107,TablaIndicadores[[Código]:[Unidad de medida]],2,0),"")</calculatedColumnFormula>
    </tableColumn>
    <tableColumn id="4" xr3:uid="{9DF508D4-7985-4660-987B-ED98447B5F50}" name="Unidad de medida" dataDxfId="964" totalsRowDxfId="963" dataCellStyle="20% - Énfasis3">
      <calculatedColumnFormula>IFERROR(VLOOKUP(E107,TablaIndicadores[[Código]:[Unidad de medida]],3,0),"")</calculatedColumnFormula>
    </tableColumn>
    <tableColumn id="5" xr3:uid="{1FC2F32C-5F13-41BC-9E42-6CAF1007B699}" name="Cantidad" totalsRowFunction="custom" dataDxfId="962" totalsRowDxfId="961">
      <totalsRowFormula array="1">IF(AND(IF(C99="Incluir",TablaSTdA1.1485355565715101469510551592633674715[Unidad de medida]&gt;=0,TablaSTdA1.1485355565715101469510551592633674715[Unidad de medida]=""))=FALSE,"No rellene el indicador sin seleccionar que quiere incluir el subtipo de acción","")</totalsRowFormula>
    </tableColumn>
    <tableColumn id="7" xr3:uid="{F559C364-00CF-4772-9530-2B42E61FECAB}" name="Incluido" dataDxfId="960" totalsRowDxfId="959" dataCellStyle="20% - Énfasis3"/>
  </tableColumns>
  <tableStyleInfo name="TableStyleLight9" showFirstColumn="0" showLastColumn="0" showRowStripes="1" showColumnStripes="0"/>
</table>
</file>

<file path=xl/tables/table3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5" xr:uid="{1428AC9D-C4A3-4E98-BAF5-962397243F0C}" name="TablaSTdA1.148535556575816102470511552593634675716" displayName="TablaSTdA1.148535556575816102470511552593634675716" ref="D115:I117" headerRowDxfId="958" dataDxfId="956" headerRowBorderDxfId="957" tableBorderDxfId="955" totalsRowBorderDxfId="954" dataCellStyle="20% - Énfasis3">
  <autoFilter ref="D115:I117" xr:uid="{93ECB9AF-BC8A-4D88-A632-C52C718F2C71}"/>
  <tableColumns count="6">
    <tableColumn id="1" xr3:uid="{3D9801A4-2B6C-4261-99BE-7B18304B0B73}" name="Tipo de Indicador" totalsRowLabel="Resultado" dataDxfId="953" totalsRowDxfId="952"/>
    <tableColumn id="2" xr3:uid="{B9B70438-EBB0-4C33-AC7D-437E03EAB6E2}" name="Código indicador" totalsRowLabel="RC014" dataDxfId="951" totalsRowDxfId="950"/>
    <tableColumn id="3" xr3:uid="{E744CCC9-6C4C-4DCD-9F18-D536A19643B9}" name="Indicador" dataDxfId="949" totalsRowDxfId="948" dataCellStyle="20% - Énfasis3">
      <calculatedColumnFormula>IFERROR(VLOOKUP(E116,TablaIndicadores[[Código]:[Unidad de medida]],2,0),"")</calculatedColumnFormula>
    </tableColumn>
    <tableColumn id="4" xr3:uid="{5FCA3651-C6B1-4BB9-94A9-757E254190A2}" name="Unidad de medida" dataDxfId="947" totalsRowDxfId="946" dataCellStyle="20% - Énfasis3">
      <calculatedColumnFormula>IFERROR(VLOOKUP(E116,TablaIndicadores[[Código]:[Unidad de medida]],3,0),"")</calculatedColumnFormula>
    </tableColumn>
    <tableColumn id="5" xr3:uid="{6D570AD5-F05F-4FA4-A41E-7F279CE6BE37}" name="Cantidad" totalsRowFunction="custom" dataDxfId="945" totalsRowDxfId="944">
      <totalsRowFormula array="1">IF(AND(IF(C108="Incluir",TablaSTdA1.148535556575816102470511552593634675716[Unidad de medida]&gt;=0,TablaSTdA1.148535556575816102470511552593634675716[Unidad de medida]=""))=FALSE,"No rellene el indicador sin seleccionar que quiere incluir el subtipo de acción","")</totalsRowFormula>
    </tableColumn>
    <tableColumn id="7" xr3:uid="{11528E22-19A6-4E88-85C9-229695CBF500}" name="Incluido" dataDxfId="943" totalsRowDxfId="942" dataCellStyle="20% - Énfasis3"/>
  </tableColumns>
  <tableStyleInfo name="TableStyleLight9" showFirstColumn="0" showLastColumn="0" showRowStripes="1" showColumnStripes="0"/>
</table>
</file>

<file path=xl/tables/table3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6" xr:uid="{C35E5D7B-9009-41BF-9EEB-AD1B41B4ADE7}" name="TablaSTdA1.14853555657585917103471512553594635676717" displayName="TablaSTdA1.14853555657585917103471512553594635676717" ref="D124:I126" headerRowDxfId="941" dataDxfId="939" headerRowBorderDxfId="940" tableBorderDxfId="938" totalsRowBorderDxfId="937" dataCellStyle="20% - Énfasis3">
  <autoFilter ref="D124:I126" xr:uid="{554BE6C9-C1EE-49BC-B5D3-B7CF164F53F0}"/>
  <tableColumns count="6">
    <tableColumn id="1" xr3:uid="{1E9F11BE-194F-4D7F-9C72-25DC1110FF23}" name="Tipo de Indicador" totalsRowLabel="Resultado" dataDxfId="936" totalsRowDxfId="935"/>
    <tableColumn id="2" xr3:uid="{484C5C53-5F3D-4058-9201-4283D1B661A4}" name="Código indicador" totalsRowLabel="RC014" dataDxfId="934" totalsRowDxfId="933"/>
    <tableColumn id="3" xr3:uid="{C4033E71-4CB8-491E-B2AB-CBD04AED65B9}" name="Indicador" dataDxfId="932" totalsRowDxfId="931" dataCellStyle="20% - Énfasis3">
      <calculatedColumnFormula>IFERROR(VLOOKUP(E125,TablaIndicadores[[Código]:[Unidad de medida]],2,0),"")</calculatedColumnFormula>
    </tableColumn>
    <tableColumn id="4" xr3:uid="{47224FA5-CC64-441B-B750-A8BD7191DB0E}" name="Unidad de medida" dataDxfId="930" totalsRowDxfId="929" dataCellStyle="20% - Énfasis3">
      <calculatedColumnFormula>IFERROR(VLOOKUP(E125,TablaIndicadores[[Código]:[Unidad de medida]],3,0),"")</calculatedColumnFormula>
    </tableColumn>
    <tableColumn id="5" xr3:uid="{B0DAA773-BBA3-4401-A86E-71E6492B608D}" name="Cantidad" totalsRowFunction="custom" dataDxfId="928" totalsRowDxfId="927">
      <totalsRowFormula array="1">IF(AND(IF(C117="Incluir",TablaSTdA1.14853555657585917103471512553594635676717[Unidad de medida]&gt;=0,TablaSTdA1.14853555657585917103471512553594635676717[Unidad de medida]=""))=FALSE,"No rellene el indicador sin seleccionar que quiere incluir el subtipo de acción","")</totalsRowFormula>
    </tableColumn>
    <tableColumn id="7" xr3:uid="{DFD31662-D631-4A18-8047-5496EDAE4312}" name="Incluido" dataDxfId="926" totalsRowDxfId="925" dataCellStyle="20% - Énfasis3"/>
  </tableColumns>
  <tableStyleInfo name="TableStyleLight9" showFirstColumn="0" showLastColumn="0" showRowStripes="1" showColumnStripes="0"/>
</table>
</file>

<file path=xl/tables/table3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7" xr:uid="{AE2B39C4-D2AA-49A8-8065-F9D738C75809}" name="TablaSTdA1.1485355565758596018104472513554595636677718" displayName="TablaSTdA1.1485355565758596018104472513554595636677718" ref="D133:I135" headerRowDxfId="924" dataDxfId="922" headerRowBorderDxfId="923" tableBorderDxfId="921" totalsRowBorderDxfId="920" dataCellStyle="20% - Énfasis3">
  <autoFilter ref="D133:I135" xr:uid="{9E2266F5-8C03-44DD-9193-189E2DA89D55}"/>
  <tableColumns count="6">
    <tableColumn id="1" xr3:uid="{D155AC74-49E7-417E-9777-9252A678FE75}" name="Tipo de Indicador" totalsRowLabel="Resultado" dataDxfId="919" totalsRowDxfId="918"/>
    <tableColumn id="2" xr3:uid="{CF662C0A-FC4E-41C3-9469-22A0F127C0A9}" name="Código indicador" totalsRowLabel="RC014" dataDxfId="917" totalsRowDxfId="916"/>
    <tableColumn id="3" xr3:uid="{17B53F4B-0362-498D-93DA-3584089DD4B3}" name="Indicador" dataDxfId="915" totalsRowDxfId="914" dataCellStyle="20% - Énfasis3">
      <calculatedColumnFormula>IFERROR(VLOOKUP(E134,TablaIndicadores[[Código]:[Unidad de medida]],2,0),"")</calculatedColumnFormula>
    </tableColumn>
    <tableColumn id="4" xr3:uid="{1B00C514-FF13-42F4-93BE-95BC34B24718}" name="Unidad de medida" dataDxfId="913" totalsRowDxfId="912" dataCellStyle="20% - Énfasis3">
      <calculatedColumnFormula>IFERROR(VLOOKUP(E134,TablaIndicadores[[Código]:[Unidad de medida]],3,0),"")</calculatedColumnFormula>
    </tableColumn>
    <tableColumn id="5" xr3:uid="{9DAD382E-A1E1-449F-93A8-C96E81B3C678}" name="Cantidad" totalsRowFunction="custom" dataDxfId="911" totalsRowDxfId="910">
      <totalsRowFormula array="1">IF(AND(IF(C126="Incluir",TablaSTdA1.1485355565758596018104472513554595636677718[Unidad de medida]&gt;=0,TablaSTdA1.1485355565758596018104472513554595636677718[Unidad de medida]=""))=FALSE,"No rellene el indicador sin seleccionar que quiere incluir el subtipo de acción","")</totalsRowFormula>
    </tableColumn>
    <tableColumn id="7" xr3:uid="{2A108027-2EC8-4F14-9DD5-351FB43A4C41}" name="Incluido" dataDxfId="909" totalsRowDxfId="908" dataCellStyle="20% - Énfasis3"/>
  </tableColumns>
  <tableStyleInfo name="TableStyleLight9" showFirstColumn="0" showLastColumn="0" showRowStripes="1" showColumnStripes="0"/>
</table>
</file>

<file path=xl/tables/table3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8" xr:uid="{60A2873D-2335-4F61-BD66-C2F8524F1223}" name="TablaSTdA1.152546120105473514555596637678719" displayName="TablaSTdA1.152546120105473514555596637678719" ref="D144:I146" headerRowDxfId="907" dataDxfId="905" headerRowBorderDxfId="906" tableBorderDxfId="904" totalsRowBorderDxfId="903" dataCellStyle="20% - Énfasis3">
  <autoFilter ref="D144:I146" xr:uid="{C5A14A54-2A8C-44BA-B0C4-CB68B2AB300A}"/>
  <tableColumns count="6">
    <tableColumn id="1" xr3:uid="{4C05E1CA-212B-425B-B42F-F67F73D822EE}" name="Tipo de Indicador" totalsRowLabel="Resultado" dataDxfId="902" totalsRowDxfId="901"/>
    <tableColumn id="2" xr3:uid="{C78E82B2-6A1B-45F0-A60A-35EDFB450648}" name="Código indicador" totalsRowLabel="RC014" dataDxfId="900" totalsRowDxfId="899"/>
    <tableColumn id="3" xr3:uid="{83A3D84B-B442-47CE-92A6-B7DD65E38672}" name="Indicador" dataDxfId="898" totalsRowDxfId="897" dataCellStyle="20% - Énfasis3">
      <calculatedColumnFormula>IFERROR(VLOOKUP(E145,TablaIndicadores[[Código]:[Unidad de medida]],2,0),"")</calculatedColumnFormula>
    </tableColumn>
    <tableColumn id="4" xr3:uid="{79BD101B-71B2-4AA8-A16A-7344F21E69E4}" name="Unidad de medida" dataDxfId="896" totalsRowDxfId="895" dataCellStyle="20% - Énfasis3">
      <calculatedColumnFormula>IFERROR(VLOOKUP(E145,TablaIndicadores[[Código]:[Unidad de medida]],3,0),"")</calculatedColumnFormula>
    </tableColumn>
    <tableColumn id="5" xr3:uid="{77F413C5-FCC3-432D-BED1-001C101998F2}" name="Cantidad" totalsRowFunction="custom" dataDxfId="894" totalsRowDxfId="893">
      <totalsRowFormula array="1">IF(AND(IF(C137="Incluir",TablaSTdA1.152546120105473514555596637678719[Unidad de medida]&gt;=0,TablaSTdA1.152546120105473514555596637678719[Unidad de medida]=""))=FALSE,"No rellene el indicador sin seleccionar que quiere incluir el subtipo de acción","")</totalsRowFormula>
    </tableColumn>
    <tableColumn id="7" xr3:uid="{3185ABC4-924B-42D8-A727-9DDE0E6BD001}" name="Incluido" dataDxfId="892" totalsRowDxfId="891" dataCellStyle="20% - Énfasis3"/>
  </tableColumns>
  <tableStyleInfo name="TableStyleLight9" showFirstColumn="0" showLastColumn="0" showRowStripes="1" showColumnStripes="0"/>
</table>
</file>

<file path=xl/tables/table3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9" xr:uid="{93CFFFE6-1A9D-46DF-BEDB-6CBEA0534994}" name="TablaSTdA1.15254616221106474515556597638679720" displayName="TablaSTdA1.15254616221106474515556597638679720" ref="D153:I155" headerRowDxfId="890" dataDxfId="888" headerRowBorderDxfId="889" tableBorderDxfId="887" totalsRowBorderDxfId="886" dataCellStyle="20% - Énfasis3">
  <autoFilter ref="D153:I155" xr:uid="{3D0A72F9-E111-4312-B272-8E0AE7862817}"/>
  <tableColumns count="6">
    <tableColumn id="1" xr3:uid="{1B15615D-4129-44A0-A986-27F40B8B1EDF}" name="Tipo de Indicador" totalsRowLabel="Resultado" dataDxfId="885" totalsRowDxfId="884"/>
    <tableColumn id="2" xr3:uid="{20173DC1-1588-4E6B-8F34-545842CF0CB3}" name="Código indicador" totalsRowLabel="RC014" dataDxfId="883" totalsRowDxfId="882"/>
    <tableColumn id="3" xr3:uid="{A7881693-9008-466B-8C13-66F15B11FA82}" name="Indicador" dataDxfId="881" totalsRowDxfId="880" dataCellStyle="20% - Énfasis3">
      <calculatedColumnFormula>IFERROR(VLOOKUP(E154,TablaIndicadores[[Código]:[Unidad de medida]],2,0),"")</calculatedColumnFormula>
    </tableColumn>
    <tableColumn id="4" xr3:uid="{B4AA3C60-67DD-423F-8AB2-590762DAA09A}" name="Unidad de medida" dataDxfId="879" totalsRowDxfId="878" dataCellStyle="20% - Énfasis3">
      <calculatedColumnFormula>IFERROR(VLOOKUP(E154,TablaIndicadores[[Código]:[Unidad de medida]],3,0),"")</calculatedColumnFormula>
    </tableColumn>
    <tableColumn id="5" xr3:uid="{07B75686-3CC8-4415-8101-AF16A0D277FF}" name="Cantidad" totalsRowFunction="custom" dataDxfId="877" totalsRowDxfId="876">
      <totalsRowFormula array="1">IF(AND(IF(C146="Incluir",TablaSTdA1.15254616221106474515556597638679720[Unidad de medida]&gt;=0,TablaSTdA1.15254616221106474515556597638679720[Unidad de medida]=""))=FALSE,"No rellene el indicador sin seleccionar que quiere incluir el subtipo de acción","")</totalsRowFormula>
    </tableColumn>
    <tableColumn id="7" xr3:uid="{2C4D3F4D-3CA2-43A4-8772-B4B0B3A23E3C}" name="Incluido" dataDxfId="875" totalsRowDxfId="874" dataCellStyle="20% - Énfasis3"/>
  </tableColumns>
  <tableStyleInfo name="TableStyleLight9"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E676B868-89F0-4963-87D7-0A133D71322A}" name="TablaSTdA1.152546162636472737580818240" displayName="TablaSTdA1.152546162636472737580818240" ref="D332:I334" headerRowDxfId="6714" dataDxfId="6712" headerRowBorderDxfId="6713" tableBorderDxfId="6711" totalsRowBorderDxfId="6710" dataCellStyle="20% - Énfasis3">
  <autoFilter ref="D332:I334" xr:uid="{9450DB46-D38B-49E3-9F13-C69DFD5D8BE7}"/>
  <tableColumns count="6">
    <tableColumn id="1" xr3:uid="{7B351526-4531-4EEF-8EC3-0984C13CBC87}" name="Tipo de Indicador" totalsRowLabel="Resultado" dataDxfId="6709" totalsRowDxfId="6708" dataCellStyle="20% - Énfasis3"/>
    <tableColumn id="2" xr3:uid="{34F7E098-B04C-48F8-A17D-F813A97965C5}" name="Código indicador" totalsRowLabel="RC014" dataDxfId="6707" totalsRowDxfId="6706"/>
    <tableColumn id="3" xr3:uid="{B4C28FCD-E31B-4DAA-984F-9D515A06CC43}" name="Indicador" dataDxfId="6705" totalsRowDxfId="6704" dataCellStyle="20% - Énfasis3">
      <calculatedColumnFormula>IFERROR(VLOOKUP(E333,TablaIndicadores[[Código]:[Unidad de medida]],2,0),"")</calculatedColumnFormula>
    </tableColumn>
    <tableColumn id="4" xr3:uid="{A816F9D7-02AD-4278-B2AA-2219C8BCA40E}" name="Unidad de medida" dataDxfId="6703" totalsRowDxfId="6702" dataCellStyle="20% - Énfasis3">
      <calculatedColumnFormula>IFERROR(VLOOKUP(E333,TablaIndicadores[[Código]:[Unidad de medida]],3,0),"")</calculatedColumnFormula>
    </tableColumn>
    <tableColumn id="5" xr3:uid="{8AABEF44-5415-4712-8D67-8E07E73F684D}" name="Cantidad" totalsRowFunction="custom" dataDxfId="6701" totalsRowDxfId="6700">
      <totalsRowFormula array="1">IF(AND(IF(C325="Incluir",TablaSTdA1.152546162636472737580818240[Unidad de medida]&gt;=0,TablaSTdA1.152546162636472737580818240[Unidad de medida]=""))=FALSE,"No rellene el indicador sin seleccionar que quiere incluir el subtipo de acción","")</totalsRowFormula>
    </tableColumn>
    <tableColumn id="7" xr3:uid="{8B75AD6B-32B2-4B24-809C-E7711FFB6DD3}" name="Incluido" dataDxfId="6699" totalsRowDxfId="6698" dataCellStyle="20% - Énfasis3"/>
  </tableColumns>
  <tableStyleInfo name="TableStyleLight9" showFirstColumn="0" showLastColumn="0" showRowStripes="1" showColumnStripes="0"/>
</table>
</file>

<file path=xl/tables/table3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0" xr:uid="{2CEB87FE-BAC7-4CEE-965F-0AD0125425F1}" name="TablaSTdA1.1525461626322107475516557598639680721" displayName="TablaSTdA1.1525461626322107475516557598639680721" ref="D162:I164" headerRowDxfId="873" dataDxfId="871" headerRowBorderDxfId="872" tableBorderDxfId="870" totalsRowBorderDxfId="869" dataCellStyle="20% - Énfasis3">
  <autoFilter ref="D162:I164" xr:uid="{F4B163C6-3327-4DE7-81E1-8B884E98BBD6}"/>
  <tableColumns count="6">
    <tableColumn id="1" xr3:uid="{C0435964-A505-49B2-8FBE-8B8F1B4DA4D6}" name="Tipo de Indicador" totalsRowLabel="Resultado" dataDxfId="868" totalsRowDxfId="867"/>
    <tableColumn id="2" xr3:uid="{DB8ED6F2-BDA0-4023-BC71-EC27617EDC9C}" name="Código indicador" totalsRowLabel="RC014" dataDxfId="866" totalsRowDxfId="865"/>
    <tableColumn id="3" xr3:uid="{96125FC9-3649-4E9E-B287-3C887C75444E}" name="Indicador" dataDxfId="864" totalsRowDxfId="863" dataCellStyle="20% - Énfasis3">
      <calculatedColumnFormula>IFERROR(VLOOKUP(E163,TablaIndicadores[[Código]:[Unidad de medida]],2,0),"")</calculatedColumnFormula>
    </tableColumn>
    <tableColumn id="4" xr3:uid="{B62F9C24-CF8E-4199-9A32-EC854D78CB52}" name="Unidad de medida" dataDxfId="862" totalsRowDxfId="861" dataCellStyle="20% - Énfasis3">
      <calculatedColumnFormula>IFERROR(VLOOKUP(E163,TablaIndicadores[[Código]:[Unidad de medida]],3,0),"")</calculatedColumnFormula>
    </tableColumn>
    <tableColumn id="5" xr3:uid="{39472151-587A-4597-A67F-80125C21BE69}" name="Cantidad" totalsRowFunction="custom" dataDxfId="860" totalsRowDxfId="859">
      <totalsRowFormula array="1">IF(AND(IF(C155="Incluir",TablaSTdA1.1525461626322107475516557598639680721[Unidad de medida]&gt;=0,TablaSTdA1.1525461626322107475516557598639680721[Unidad de medida]=""))=FALSE,"No rellene el indicador sin seleccionar que quiere incluir el subtipo de acción","")</totalsRowFormula>
    </tableColumn>
    <tableColumn id="7" xr3:uid="{852F6523-7942-4923-9761-B7B15BE8ADCB}" name="Incluido" dataDxfId="858" totalsRowDxfId="857" dataCellStyle="20% - Énfasis3"/>
  </tableColumns>
  <tableStyleInfo name="TableStyleLight9" showFirstColumn="0" showLastColumn="0" showRowStripes="1" showColumnStripes="0"/>
</table>
</file>

<file path=xl/tables/table3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1" xr:uid="{965BC810-77F6-418A-ADFE-4493781807D8}" name="TablaSTdA1.152546162636423108476517558599640681722" displayName="TablaSTdA1.152546162636423108476517558599640681722" ref="D171:I173" headerRowDxfId="856" dataDxfId="854" headerRowBorderDxfId="855" tableBorderDxfId="853" totalsRowBorderDxfId="852" dataCellStyle="20% - Énfasis3">
  <autoFilter ref="D171:I173" xr:uid="{0C2E3642-E261-4EC5-BC93-94C155FF95BD}"/>
  <tableColumns count="6">
    <tableColumn id="1" xr3:uid="{848C1235-4A4F-430F-AEF5-2ECDD309855C}" name="Tipo de Indicador" totalsRowLabel="Resultado" dataDxfId="851" totalsRowDxfId="850"/>
    <tableColumn id="2" xr3:uid="{0E034E21-F4BD-41C4-887F-F5F260BC05BD}" name="Código indicador" totalsRowLabel="RC014" dataDxfId="849" totalsRowDxfId="848"/>
    <tableColumn id="3" xr3:uid="{4D05C46B-9D40-4878-AAF2-492623EE4EC0}" name="Indicador" dataDxfId="847" totalsRowDxfId="846" dataCellStyle="20% - Énfasis3">
      <calculatedColumnFormula>IFERROR(VLOOKUP(E172,TablaIndicadores[[Código]:[Unidad de medida]],2,0),"")</calculatedColumnFormula>
    </tableColumn>
    <tableColumn id="4" xr3:uid="{1EE0EA38-99F4-4B8F-AC5C-9634A00FE520}" name="Unidad de medida" dataDxfId="845" totalsRowDxfId="844" dataCellStyle="20% - Énfasis3">
      <calculatedColumnFormula>IFERROR(VLOOKUP(E172,TablaIndicadores[[Código]:[Unidad de medida]],3,0),"")</calculatedColumnFormula>
    </tableColumn>
    <tableColumn id="5" xr3:uid="{42F6AF35-23AE-4603-B305-01E2BA45960A}" name="Cantidad" totalsRowFunction="custom" dataDxfId="843" totalsRowDxfId="842">
      <totalsRowFormula array="1">IF(AND(IF(C164="Incluir",TablaSTdA1.152546162636423108476517558599640681722[Unidad de medida]&gt;=0,TablaSTdA1.152546162636423108476517558599640681722[Unidad de medida]=""))=FALSE,"No rellene el indicador sin seleccionar que quiere incluir el subtipo de acción","")</totalsRowFormula>
    </tableColumn>
    <tableColumn id="7" xr3:uid="{50C80CDC-66E8-465B-B38E-4E9AC2C8F385}" name="Incluido" dataDxfId="841" totalsRowDxfId="840" dataCellStyle="20% - Énfasis3"/>
  </tableColumns>
  <tableStyleInfo name="TableStyleLight9" showFirstColumn="0" showLastColumn="0" showRowStripes="1" showColumnStripes="0"/>
</table>
</file>

<file path=xl/tables/table3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2" xr:uid="{B67D697E-60D9-430B-86DC-5D148329BE2C}" name="TablaSTdA1.15254616263646524109477518559600641682723" displayName="TablaSTdA1.15254616263646524109477518559600641682723" ref="D180:I182" headerRowDxfId="839" dataDxfId="837" headerRowBorderDxfId="838" tableBorderDxfId="836" totalsRowBorderDxfId="835" dataCellStyle="20% - Énfasis3">
  <autoFilter ref="D180:I182" xr:uid="{F356F671-86E7-486B-BF05-7FD307BD4A1B}"/>
  <tableColumns count="6">
    <tableColumn id="1" xr3:uid="{EA35C53A-CD77-418F-803B-28B465C936D2}" name="Tipo de Indicador" totalsRowLabel="Resultado" dataDxfId="834" totalsRowDxfId="833"/>
    <tableColumn id="2" xr3:uid="{CC2AE481-2DF8-4102-9830-6A71F62F0768}" name="Código indicador" totalsRowLabel="RC014" dataDxfId="832" totalsRowDxfId="831"/>
    <tableColumn id="3" xr3:uid="{D3E997F6-3314-47D2-91DB-8B9F4A0636F9}" name="Indicador" dataDxfId="830" totalsRowDxfId="829" dataCellStyle="20% - Énfasis3">
      <calculatedColumnFormula>IFERROR(VLOOKUP(E181,TablaIndicadores[[Código]:[Unidad de medida]],2,0),"")</calculatedColumnFormula>
    </tableColumn>
    <tableColumn id="4" xr3:uid="{1B25AE50-2B59-4D7F-A1B9-C668B76B2DD1}" name="Unidad de medida" dataDxfId="828" totalsRowDxfId="827" dataCellStyle="20% - Énfasis3">
      <calculatedColumnFormula>IFERROR(VLOOKUP(E181,TablaIndicadores[[Código]:[Unidad de medida]],3,0),"")</calculatedColumnFormula>
    </tableColumn>
    <tableColumn id="5" xr3:uid="{7869044B-7B20-4B75-9E43-93B7CAAD287F}" name="Cantidad" totalsRowFunction="custom" dataDxfId="826" totalsRowDxfId="825">
      <totalsRowFormula array="1">IF(AND(IF(C173="Incluir",TablaSTdA1.15254616263646524109477518559600641682723[Unidad de medida]&gt;=0,TablaSTdA1.15254616263646524109477518559600641682723[Unidad de medida]=""))=FALSE,"No rellene el indicador sin seleccionar que quiere incluir el subtipo de acción","")</totalsRowFormula>
    </tableColumn>
    <tableColumn id="7" xr3:uid="{CDF2F6FD-9AED-44B0-82D4-7830108FA1A2}" name="Incluido" dataDxfId="824" totalsRowDxfId="823" dataCellStyle="20% - Énfasis3"/>
  </tableColumns>
  <tableStyleInfo name="TableStyleLight9" showFirstColumn="0" showLastColumn="0" showRowStripes="1" showColumnStripes="0"/>
</table>
</file>

<file path=xl/tables/table3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3" xr:uid="{BEADD947-C884-4F26-813A-8422493AE545}" name="TablaSTdA1.15254616625110478519560601642683724" displayName="TablaSTdA1.15254616625110478519560601642683724" ref="D191:I193" headerRowDxfId="822" dataDxfId="820" headerRowBorderDxfId="821" tableBorderDxfId="819" totalsRowBorderDxfId="818" dataCellStyle="20% - Énfasis3">
  <autoFilter ref="D191:I193" xr:uid="{8E7C725C-33A9-48F7-806E-089DA5811EA4}"/>
  <tableColumns count="6">
    <tableColumn id="1" xr3:uid="{64F06777-B617-4C06-85BD-2803420511D4}" name="Tipo de Indicador" totalsRowLabel="Resultado" dataDxfId="817" totalsRowDxfId="816"/>
    <tableColumn id="2" xr3:uid="{17E20A9E-D251-479B-B131-BC79B7620033}" name="Código indicador" totalsRowLabel="RC014" dataDxfId="815" totalsRowDxfId="814"/>
    <tableColumn id="3" xr3:uid="{6EB2CD21-963D-4057-BD79-2A229F62A6EE}" name="Indicador" dataDxfId="813" totalsRowDxfId="812" dataCellStyle="20% - Énfasis3">
      <calculatedColumnFormula>IFERROR(VLOOKUP(E192,TablaIndicadores[[Código]:[Unidad de medida]],2,0),"")</calculatedColumnFormula>
    </tableColumn>
    <tableColumn id="4" xr3:uid="{61050FE4-4DF5-4427-91B2-2C6999DB4F09}" name="Unidad de medida" dataDxfId="811" totalsRowDxfId="810" dataCellStyle="20% - Énfasis3">
      <calculatedColumnFormula>IFERROR(VLOOKUP(E192,TablaIndicadores[[Código]:[Unidad de medida]],3,0),"")</calculatedColumnFormula>
    </tableColumn>
    <tableColumn id="5" xr3:uid="{070AA608-5BC5-43CB-BB97-6E4C6694E4B4}" name="Cantidad" totalsRowFunction="custom" dataDxfId="809" totalsRowDxfId="808">
      <totalsRowFormula array="1">IF(AND(IF(C184="Incluir",TablaSTdA1.15254616625110478519560601642683724[Unidad de medida]&gt;=0,TablaSTdA1.15254616625110478519560601642683724[Unidad de medida]=""))=FALSE,"No rellene el indicador sin seleccionar que quiere incluir el subtipo de acción","")</totalsRowFormula>
    </tableColumn>
    <tableColumn id="7" xr3:uid="{A2BD7A3A-3FA1-4ED1-BDE3-FE7F6EAE3ADD}" name="Incluido" dataDxfId="807" totalsRowDxfId="806" dataCellStyle="20% - Énfasis3"/>
  </tableColumns>
  <tableStyleInfo name="TableStyleLight9" showFirstColumn="0" showLastColumn="0" showRowStripes="1" showColumnStripes="0"/>
</table>
</file>

<file path=xl/tables/table3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4" xr:uid="{A7F63B52-0209-4CDA-8DEA-9342EE6C5E3F}" name="TablaSTdA1.1525461666726111479520561602643684725" displayName="TablaSTdA1.1525461666726111479520561602643684725" ref="D200:I202" headerRowDxfId="805" dataDxfId="803" headerRowBorderDxfId="804" tableBorderDxfId="802" totalsRowBorderDxfId="801" dataCellStyle="20% - Énfasis3">
  <autoFilter ref="D200:I202" xr:uid="{718E4DC1-CFC5-4AEE-A222-F5B8AEE19899}"/>
  <tableColumns count="6">
    <tableColumn id="1" xr3:uid="{65212DDE-468F-4B2D-A40D-3D88B8F4F85F}" name="Tipo de Indicador" totalsRowLabel="Resultado" dataDxfId="800" totalsRowDxfId="799"/>
    <tableColumn id="2" xr3:uid="{53192755-E5C6-4F5D-A164-313EF84A6767}" name="Código indicador" totalsRowLabel="RC014" dataDxfId="798" totalsRowDxfId="797"/>
    <tableColumn id="3" xr3:uid="{64CFCAB1-2D6C-4AAE-9FE9-67107EB5F1BC}" name="Indicador" dataDxfId="796" totalsRowDxfId="795" dataCellStyle="20% - Énfasis3">
      <calculatedColumnFormula>IFERROR(VLOOKUP(E201,TablaIndicadores[[Código]:[Unidad de medida]],2,0),"")</calculatedColumnFormula>
    </tableColumn>
    <tableColumn id="4" xr3:uid="{57FADC80-2DB1-4D46-8930-4D840A87F7FB}" name="Unidad de medida" dataDxfId="794" totalsRowDxfId="793" dataCellStyle="20% - Énfasis3">
      <calculatedColumnFormula>IFERROR(VLOOKUP(E201,TablaIndicadores[[Código]:[Unidad de medida]],3,0),"")</calculatedColumnFormula>
    </tableColumn>
    <tableColumn id="5" xr3:uid="{94AA7531-E030-48FD-9D04-7EFE89E6506E}" name="Cantidad" totalsRowFunction="custom" dataDxfId="792" totalsRowDxfId="791">
      <totalsRowFormula array="1">IF(AND(IF(C193="Incluir",TablaSTdA1.1525461666726111479520561602643684725[Unidad de medida]&gt;=0,TablaSTdA1.1525461666726111479520561602643684725[Unidad de medida]=""))=FALSE,"No rellene el indicador sin seleccionar que quiere incluir el subtipo de acción","")</totalsRowFormula>
    </tableColumn>
    <tableColumn id="7" xr3:uid="{57B745E7-CAEB-4AD1-94A8-5908644CDCFB}" name="Incluido" dataDxfId="790" totalsRowDxfId="789" dataCellStyle="20% - Énfasis3"/>
  </tableColumns>
  <tableStyleInfo name="TableStyleLight9" showFirstColumn="0" showLastColumn="0" showRowStripes="1" showColumnStripes="0"/>
</table>
</file>

<file path=xl/tables/table3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5" xr:uid="{45BFC187-9A73-4745-8ECA-2FA5C9F94C71}" name="TablaSTdA1.152546166676827112480521562603644685726" displayName="TablaSTdA1.152546166676827112480521562603644685726" ref="D209:I211" headerRowDxfId="788" dataDxfId="786" headerRowBorderDxfId="787" tableBorderDxfId="785" totalsRowBorderDxfId="784" dataCellStyle="20% - Énfasis3">
  <autoFilter ref="D209:I211" xr:uid="{B21F3934-1224-44CC-AA2E-935D2B9B447E}"/>
  <tableColumns count="6">
    <tableColumn id="1" xr3:uid="{B5BC8FF4-A3B4-4CF6-B86E-7437310D5E92}" name="Tipo de Indicador" totalsRowLabel="Resultado" dataDxfId="783" totalsRowDxfId="782"/>
    <tableColumn id="2" xr3:uid="{CADE61C5-CA92-4B80-8764-8D81D92D39D4}" name="Código indicador" totalsRowLabel="RC014" dataDxfId="781" totalsRowDxfId="780"/>
    <tableColumn id="3" xr3:uid="{C83AED6C-1720-4BBE-89BD-8CE782A2712D}" name="Indicador" dataDxfId="779" totalsRowDxfId="778" dataCellStyle="20% - Énfasis3">
      <calculatedColumnFormula>IFERROR(VLOOKUP(E210,TablaIndicadores[[Código]:[Unidad de medida]],2,0),"")</calculatedColumnFormula>
    </tableColumn>
    <tableColumn id="4" xr3:uid="{13B850DD-31C3-4486-AD0C-64DCA91F468E}" name="Unidad de medida" dataDxfId="777" totalsRowDxfId="776" dataCellStyle="20% - Énfasis3">
      <calculatedColumnFormula>IFERROR(VLOOKUP(E210,TablaIndicadores[[Código]:[Unidad de medida]],3,0),"")</calculatedColumnFormula>
    </tableColumn>
    <tableColumn id="5" xr3:uid="{4631342B-9517-42B5-8CAA-8AAD2C43E846}" name="Cantidad" totalsRowFunction="custom" dataDxfId="775" totalsRowDxfId="774">
      <totalsRowFormula array="1">IF(AND(IF(C202="Incluir",TablaSTdA1.152546166676827112480521562603644685726[Unidad de medida]&gt;=0,TablaSTdA1.152546166676827112480521562603644685726[Unidad de medida]=""))=FALSE,"No rellene el indicador sin seleccionar que quiere incluir el subtipo de acción","")</totalsRowFormula>
    </tableColumn>
    <tableColumn id="7" xr3:uid="{B4556413-3224-4387-BD1A-B1D5AEF34138}" name="Incluido" dataDxfId="773" totalsRowDxfId="772" dataCellStyle="20% - Énfasis3"/>
  </tableColumns>
  <tableStyleInfo name="TableStyleLight9" showFirstColumn="0" showLastColumn="0" showRowStripes="1" showColumnStripes="0"/>
</table>
</file>

<file path=xl/tables/table3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6" xr:uid="{5D550B97-647A-4054-B6FB-40C57448EC9B}" name="TablaSTdA1.15254616667686928113481522563604645686727" displayName="TablaSTdA1.15254616667686928113481522563604645686727" ref="D220:I222" headerRowDxfId="771" dataDxfId="769" headerRowBorderDxfId="770" tableBorderDxfId="768" totalsRowBorderDxfId="767" dataCellStyle="20% - Énfasis3">
  <autoFilter ref="D220:I222" xr:uid="{F79E9E40-23B8-4F07-AAEA-E75BA12B9C24}"/>
  <tableColumns count="6">
    <tableColumn id="1" xr3:uid="{369BEFC4-C383-4621-AB9E-0111B6960F27}" name="Tipo de Indicador" totalsRowLabel="Resultado" dataDxfId="766" totalsRowDxfId="765"/>
    <tableColumn id="2" xr3:uid="{DF32D839-2507-437B-9683-A16C5BC0EB9F}" name="Código indicador" totalsRowLabel="RC014" dataDxfId="764" totalsRowDxfId="763"/>
    <tableColumn id="3" xr3:uid="{EFF8689F-C8E4-4EBD-AE01-817545D0074E}" name="Indicador" dataDxfId="762" totalsRowDxfId="761" dataCellStyle="20% - Énfasis3">
      <calculatedColumnFormula>IFERROR(VLOOKUP(E221,TablaIndicadores[[Código]:[Unidad de medida]],2,0),"")</calculatedColumnFormula>
    </tableColumn>
    <tableColumn id="4" xr3:uid="{2F8264B9-8D81-45B1-BE48-5B27597E1C23}" name="Unidad de medida" dataDxfId="760" totalsRowDxfId="759" dataCellStyle="20% - Énfasis3">
      <calculatedColumnFormula>IFERROR(VLOOKUP(E221,TablaIndicadores[[Código]:[Unidad de medida]],3,0),"")</calculatedColumnFormula>
    </tableColumn>
    <tableColumn id="5" xr3:uid="{CCCA2DCB-BB64-4F76-91D2-3FDFF9208FC7}" name="Cantidad" totalsRowFunction="custom" dataDxfId="758" totalsRowDxfId="757">
      <totalsRowFormula array="1">IF(AND(IF(C211="Incluir",TablaSTdA1.15254616667686928113481522563604645686727[Unidad de medida]&gt;=0,TablaSTdA1.15254616667686928113481522563604645686727[Unidad de medida]=""))=FALSE,"No rellene el indicador sin seleccionar que quiere incluir el subtipo de acción","")</totalsRowFormula>
    </tableColumn>
    <tableColumn id="7" xr3:uid="{E876E033-084A-4829-896B-D026CD53F8B3}" name="Incluido" dataDxfId="756" totalsRowDxfId="755" dataCellStyle="20% - Énfasis3"/>
  </tableColumns>
  <tableStyleInfo name="TableStyleLight9" showFirstColumn="0" showLastColumn="0" showRowStripes="1" showColumnStripes="0"/>
</table>
</file>

<file path=xl/tables/table3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7" xr:uid="{448FE860-DCDA-407B-AE0D-45D2DA9F5CC2}" name="TablaSTdA1.1525461666768697029114482523564605646687728" displayName="TablaSTdA1.1525461666768697029114482523564605646687728" ref="D229:I231" headerRowDxfId="754" dataDxfId="752" headerRowBorderDxfId="753" tableBorderDxfId="751" totalsRowBorderDxfId="750" dataCellStyle="20% - Énfasis3">
  <autoFilter ref="D229:I231" xr:uid="{7E3E9E0B-0896-45AA-97F6-41A453B78B45}"/>
  <tableColumns count="6">
    <tableColumn id="1" xr3:uid="{143A6779-8952-44BB-BA7E-C9ACF20D2668}" name="Tipo de Indicador" totalsRowLabel="Resultado" dataDxfId="749" totalsRowDxfId="748"/>
    <tableColumn id="2" xr3:uid="{0E3B7091-44C2-44C0-9AEB-6D373EE8EA36}" name="Código indicador" totalsRowLabel="RC014" dataDxfId="747" totalsRowDxfId="746"/>
    <tableColumn id="3" xr3:uid="{54D13D2A-A2E8-4550-B075-C7D6475363FB}" name="Indicador" dataDxfId="745" totalsRowDxfId="744" dataCellStyle="20% - Énfasis3">
      <calculatedColumnFormula>IFERROR(VLOOKUP(E230,TablaIndicadores[[Código]:[Unidad de medida]],2,0),"")</calculatedColumnFormula>
    </tableColumn>
    <tableColumn id="4" xr3:uid="{8FAE6BCE-D5DC-4544-9202-9BEE73A7D8D5}" name="Unidad de medida" dataDxfId="743" totalsRowDxfId="742" dataCellStyle="20% - Énfasis3">
      <calculatedColumnFormula>IFERROR(VLOOKUP(E230,TablaIndicadores[[Código]:[Unidad de medida]],3,0),"")</calculatedColumnFormula>
    </tableColumn>
    <tableColumn id="5" xr3:uid="{56420559-D84C-4B4A-AAEA-73BA9F09EA69}" name="Cantidad" totalsRowFunction="custom" dataDxfId="741" totalsRowDxfId="740">
      <totalsRowFormula array="1">IF(AND(IF(C220="Incluir",TablaSTdA1.1525461666768697029114482523564605646687728[Unidad de medida]&gt;=0,TablaSTdA1.1525461666768697029114482523564605646687728[Unidad de medida]=""))=FALSE,"No rellene el indicador sin seleccionar que quiere incluir el subtipo de acción","")</totalsRowFormula>
    </tableColumn>
    <tableColumn id="7" xr3:uid="{455AADC5-97F3-44C0-8FF6-024A34B0F2B9}" name="Incluido" dataDxfId="739" totalsRowDxfId="738" dataCellStyle="20% - Énfasis3"/>
  </tableColumns>
  <tableStyleInfo name="TableStyleLight9" showFirstColumn="0" showLastColumn="0" showRowStripes="1" showColumnStripes="0"/>
</table>
</file>

<file path=xl/tables/table3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8" xr:uid="{5E28C101-AA64-47C3-A248-512BBBC3EA01}" name="TablaSTdA1.152546166676869707130115483524565606647688729" displayName="TablaSTdA1.152546166676869707130115483524565606647688729" ref="D238:I240" headerRowDxfId="737" dataDxfId="735" headerRowBorderDxfId="736" tableBorderDxfId="734" totalsRowBorderDxfId="733" dataCellStyle="20% - Énfasis3">
  <autoFilter ref="D238:I240" xr:uid="{0F05FA43-6A18-460F-BEF5-EE127BE3BBEF}"/>
  <tableColumns count="6">
    <tableColumn id="1" xr3:uid="{898F2BF3-473F-4BA7-BDF0-B6AE9A921678}" name="Tipo de Indicador" totalsRowLabel="Resultado" dataDxfId="732" totalsRowDxfId="731"/>
    <tableColumn id="2" xr3:uid="{6CFA3768-C034-4D7E-B5E4-9FD48652615A}" name="Código indicador" totalsRowLabel="RC014" dataDxfId="730" totalsRowDxfId="729"/>
    <tableColumn id="3" xr3:uid="{2AC48F1F-B6FC-4F2D-B789-DF88AEFDE037}" name="Indicador" dataDxfId="728" totalsRowDxfId="727" dataCellStyle="20% - Énfasis3">
      <calculatedColumnFormula>IFERROR(VLOOKUP(E239,TablaIndicadores[[Código]:[Unidad de medida]],2,0),"")</calculatedColumnFormula>
    </tableColumn>
    <tableColumn id="4" xr3:uid="{4E8EAD18-CEB1-4132-AF63-4DA64F00EDF1}" name="Unidad de medida" dataDxfId="726" totalsRowDxfId="725" dataCellStyle="20% - Énfasis3">
      <calculatedColumnFormula>IFERROR(VLOOKUP(E239,TablaIndicadores[[Código]:[Unidad de medida]],3,0),"")</calculatedColumnFormula>
    </tableColumn>
    <tableColumn id="5" xr3:uid="{49974673-1642-4578-BCB5-AE5F9B901010}" name="Cantidad" totalsRowFunction="custom" dataDxfId="724" totalsRowDxfId="723">
      <totalsRowFormula array="1">IF(AND(IF(C229="Incluir",TablaSTdA1.152546166676869707130115483524565606647688729[Unidad de medida]&gt;=0,TablaSTdA1.152546166676869707130115483524565606647688729[Unidad de medida]=""))=FALSE,"No rellene el indicador sin seleccionar que quiere incluir el subtipo de acción","")</totalsRowFormula>
    </tableColumn>
    <tableColumn id="7" xr3:uid="{BDBC36D1-E0FD-45DA-9422-D419A825C30F}" name="Incluido" dataDxfId="722" totalsRowDxfId="721" dataCellStyle="20% - Énfasis3"/>
  </tableColumns>
  <tableStyleInfo name="TableStyleLight9" showFirstColumn="0" showLastColumn="0" showRowStripes="1" showColumnStripes="0"/>
</table>
</file>

<file path=xl/tables/table3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9" xr:uid="{16AE92FA-A23C-4432-992D-6807D191AC03}" name="TablaSTdA1.15254616263647231116484525566607648689730" displayName="TablaSTdA1.15254616263647231116484525566607648689730" ref="D247:I249" headerRowDxfId="720" dataDxfId="718" headerRowBorderDxfId="719" tableBorderDxfId="717" totalsRowBorderDxfId="716" dataCellStyle="20% - Énfasis3">
  <autoFilter ref="D247:I249" xr:uid="{CFD436BC-1417-4552-8A56-990E2A292185}"/>
  <tableColumns count="6">
    <tableColumn id="1" xr3:uid="{536A3751-1FAF-407C-842B-758CD4EA617B}" name="Tipo de Indicador" totalsRowLabel="Resultado" dataDxfId="715" totalsRowDxfId="714"/>
    <tableColumn id="2" xr3:uid="{9613B47B-F895-4D08-ABBC-C8BB5D881FA3}" name="Código indicador" totalsRowLabel="RC014" dataDxfId="713" totalsRowDxfId="712"/>
    <tableColumn id="3" xr3:uid="{827FC760-3FBA-42AB-A5AF-E5FF6976B04A}" name="Indicador" dataDxfId="711" totalsRowDxfId="710" dataCellStyle="20% - Énfasis3">
      <calculatedColumnFormula>IFERROR(VLOOKUP(E248,TablaIndicadores[[Código]:[Unidad de medida]],2,0),"")</calculatedColumnFormula>
    </tableColumn>
    <tableColumn id="4" xr3:uid="{F8792689-DE9E-4C7B-83F1-EAE9702C021D}" name="Unidad de medida" dataDxfId="709" totalsRowDxfId="708" dataCellStyle="20% - Énfasis3">
      <calculatedColumnFormula>IFERROR(VLOOKUP(E248,TablaIndicadores[[Código]:[Unidad de medida]],3,0),"")</calculatedColumnFormula>
    </tableColumn>
    <tableColumn id="5" xr3:uid="{E1F3EE96-DA29-4D88-95EE-168ED8617E04}" name="Cantidad" totalsRowFunction="custom" dataDxfId="707" totalsRowDxfId="706">
      <totalsRowFormula array="1">IF(AND(IF(C240="Incluir",TablaSTdA1.15254616263647231116484525566607648689730[Unidad de medida]&gt;=0,TablaSTdA1.15254616263647231116484525566607648689730[Unidad de medida]=""))=FALSE,"No rellene el indicador sin seleccionar que quiere incluir el subtipo de acción","")</totalsRowFormula>
    </tableColumn>
    <tableColumn id="7" xr3:uid="{4D455F1C-580A-4586-BA7A-DB8F62585CC4}" name="Incluido" dataDxfId="705" totalsRowDxfId="704" dataCellStyle="20% - Énfasis3"/>
  </tableColumns>
  <tableStyleInfo name="TableStyleLight9"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3254E486-18A2-4EB6-B4A9-EAAFA716D93A}" name="Tabla2" displayName="Tabla2" ref="A1:H104" totalsRowShown="0" headerRowDxfId="7296" headerRowBorderDxfId="7295" tableBorderDxfId="7294">
  <autoFilter ref="A1:H104" xr:uid="{3254E486-18A2-4EB6-B4A9-EAAFA716D93A}"/>
  <tableColumns count="8">
    <tableColumn id="1" xr3:uid="{67F4C4D0-71F9-419F-846B-F6FA6001C7C7}" name="Tipo de acción" dataDxfId="7293"/>
    <tableColumn id="2" xr3:uid="{B52FDD78-89F7-45B8-99D1-D70C22948969}" name="Subtipo de acción" dataDxfId="7292"/>
    <tableColumn id="3" xr3:uid="{CFD6C667-9B76-4D36-BBA9-A457ED3328AB}" name="Ámbito Intervención" dataDxfId="7291"/>
    <tableColumn id="4" xr3:uid="{D00EB187-2846-4D4A-A4D6-41079688EB20}" name="TipoIndicador" dataDxfId="7290"/>
    <tableColumn id="5" xr3:uid="{B3F70248-4319-4B9F-A4F6-3BC29F971382}" name="Indicador" dataDxfId="7289"/>
    <tableColumn id="6" xr3:uid="{583C4A4E-4375-4BF1-B599-C4208789C33F}" name="Nombre Indicador" dataDxfId="7288">
      <calculatedColumnFormula>VLOOKUP(Tabla2[[#This Row],[Indicador]],TablaIndicadores[[#All],[Código]:[Indicador]],2,0)</calculatedColumnFormula>
    </tableColumn>
    <tableColumn id="7" xr3:uid="{20455A57-75C4-42E9-9B9D-B0F496E41D40}" name="Unidad" dataDxfId="7287">
      <calculatedColumnFormula>SUMIFS(TablaDatosCompletos[CantidadIndicadorRealización],TablaDatosCompletos[CodigoSubtipo],Tabla2[[#This Row],[Subtipo de acción]],TablaDatosCompletos[CodigoIndicadorRealización],Tabla2[[#This Row],[Indicador]],TablaDatosCompletos[Código AI],Tabla2[[#This Row],[Ámbito Intervención]])+SUMIFS(TablaDatosCompletos[CantidadIndicadorResultado],TablaDatosCompletos[CodigoSubtipo],Tabla2[[#This Row],[Subtipo de acción]],TablaDatosCompletos[CodigoIndicadorResultado],Tabla2[[#This Row],[Indicador]],TablaDatosCompletos[Código AI],Tabla2[[#This Row],[Ámbito Intervención]])</calculatedColumnFormula>
    </tableColumn>
    <tableColumn id="8" xr3:uid="{43E3A6FA-DB9C-4C4F-8F49-3E69BFCFB622}" name="Unidad de medida" dataDxfId="7286">
      <calculatedColumnFormula>VLOOKUP(Tabla2[[#This Row],[Indicador]],TablaIndicadores[[#All],[Código]:[Unidad de medida]],3,0)</calculatedColumnFormula>
    </tableColumn>
  </tableColumns>
  <tableStyleInfo name="TableStyleLight9"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69F2ACFC-C108-459D-8DCE-2C281687B60C}" name="TablaSTdA1.1525461626364727375808341" displayName="TablaSTdA1.1525461626364727375808341" ref="D345:I347" headerRowDxfId="6697" dataDxfId="6695" headerRowBorderDxfId="6696" tableBorderDxfId="6694" totalsRowBorderDxfId="6693" dataCellStyle="20% - Énfasis3">
  <autoFilter ref="D345:I347" xr:uid="{01E36018-DDB6-4086-95F7-B93D9EAFA70D}"/>
  <tableColumns count="6">
    <tableColumn id="1" xr3:uid="{0ECBE4BB-9CF6-4FBB-8D66-923DFBD68B8A}" name="Tipo de Indicador" totalsRowLabel="Resultado" dataDxfId="6692" totalsRowDxfId="6691" dataCellStyle="20% - Énfasis3"/>
    <tableColumn id="2" xr3:uid="{DF1833D8-7377-422E-A790-A648B5684E31}" name="Código indicador" totalsRowLabel="RC014" dataDxfId="6690" totalsRowDxfId="6689"/>
    <tableColumn id="3" xr3:uid="{A41BFC7E-4501-475A-9B4B-AC77F5A877E7}" name="Indicador" dataDxfId="6688" totalsRowDxfId="6687" dataCellStyle="20% - Énfasis3">
      <calculatedColumnFormula>IFERROR(VLOOKUP(E346,TablaIndicadores[[Código]:[Unidad de medida]],2,0),"")</calculatedColumnFormula>
    </tableColumn>
    <tableColumn id="4" xr3:uid="{9BB4F6E2-92E9-4ADA-8F1C-896F5094CF86}" name="Unidad de medida" dataDxfId="6686" totalsRowDxfId="6685" dataCellStyle="20% - Énfasis3">
      <calculatedColumnFormula>IFERROR(VLOOKUP(E346,TablaIndicadores[[Código]:[Unidad de medida]],3,0),"")</calculatedColumnFormula>
    </tableColumn>
    <tableColumn id="5" xr3:uid="{79153FD6-BE95-4FC2-AED7-32D1060C76C1}" name="Cantidad" totalsRowFunction="custom" dataDxfId="6684" totalsRowDxfId="6683">
      <totalsRowFormula array="1">IF(AND(IF(C338="Incluir",TablaSTdA1.1525461626364727375808341[Unidad de medida]&gt;=0,TablaSTdA1.1525461626364727375808341[Unidad de medida]=""))=FALSE,"No rellene el indicador sin seleccionar que quiere incluir el subtipo de acción","")</totalsRowFormula>
    </tableColumn>
    <tableColumn id="7" xr3:uid="{F2C54D80-4984-4743-9351-EE5A55AED1BB}" name="Incluido" dataDxfId="6682" totalsRowDxfId="6681" dataCellStyle="20% - Énfasis3"/>
  </tableColumns>
  <tableStyleInfo name="TableStyleLight9" showFirstColumn="0" showLastColumn="0" showRowStripes="1" showColumnStripes="0"/>
</table>
</file>

<file path=xl/tables/table4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30" xr:uid="{EADA91E8-4010-4E89-A3D4-6D521928CF61}" name="TablaSTdA1.1525461626364727332117485526567608649690731" displayName="TablaSTdA1.1525461626364727332117485526567608649690731" ref="D256:I258" headerRowDxfId="703" dataDxfId="701" headerRowBorderDxfId="702" tableBorderDxfId="700" totalsRowBorderDxfId="699" dataCellStyle="20% - Énfasis3">
  <autoFilter ref="D256:I258" xr:uid="{82D64D55-554F-483F-9356-47430D58D139}"/>
  <tableColumns count="6">
    <tableColumn id="1" xr3:uid="{5A37BFBA-CBB9-46B1-B5D9-1CB4E24E3F2B}" name="Tipo de Indicador" totalsRowLabel="Resultado" dataDxfId="698" totalsRowDxfId="697"/>
    <tableColumn id="2" xr3:uid="{A7CF0118-3F02-41D5-93A9-B8EF73F373DE}" name="Código indicador" totalsRowLabel="RC014" dataDxfId="696" totalsRowDxfId="695"/>
    <tableColumn id="3" xr3:uid="{83A09DD2-9758-446C-B6ED-2B734559AAE3}" name="Indicador" dataDxfId="694" totalsRowDxfId="693" dataCellStyle="20% - Énfasis3">
      <calculatedColumnFormula>IFERROR(VLOOKUP(E257,TablaIndicadores[[Código]:[Unidad de medida]],2,0),"")</calculatedColumnFormula>
    </tableColumn>
    <tableColumn id="4" xr3:uid="{8D857825-6F20-4B5A-96AF-3F60B772F1BE}" name="Unidad de medida" dataDxfId="692" totalsRowDxfId="691" dataCellStyle="20% - Énfasis3">
      <calculatedColumnFormula>IFERROR(VLOOKUP(E257,TablaIndicadores[[Código]:[Unidad de medida]],3,0),"")</calculatedColumnFormula>
    </tableColumn>
    <tableColumn id="5" xr3:uid="{10AFCA89-F12F-4C99-BF09-9E66AA96FC29}" name="Cantidad" totalsRowFunction="custom" dataDxfId="690" totalsRowDxfId="689">
      <totalsRowFormula array="1">IF(AND(IF(C249="Incluir",TablaSTdA1.1525461626364727332117485526567608649690731[Unidad de medida]&gt;=0,TablaSTdA1.1525461626364727332117485526567608649690731[Unidad de medida]=""))=FALSE,"No rellene el indicador sin seleccionar que quiere incluir el subtipo de acción","")</totalsRowFormula>
    </tableColumn>
    <tableColumn id="7" xr3:uid="{FC6E5B02-CA0D-4581-81C3-CCFC9BFD8D56}" name="Incluido" dataDxfId="688" totalsRowDxfId="687" dataCellStyle="20% - Énfasis3"/>
  </tableColumns>
  <tableStyleInfo name="TableStyleLight9" showFirstColumn="0" showLastColumn="0" showRowStripes="1" showColumnStripes="0"/>
</table>
</file>

<file path=xl/tables/table4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31" xr:uid="{FD5793E8-DAB6-41DE-9004-9886F2D4B406}" name="TablaSTdA1.152546162636472737533118486527568609650691732" displayName="TablaSTdA1.152546162636472737533118486527568609650691732" ref="D267:I269" headerRowDxfId="686" dataDxfId="684" headerRowBorderDxfId="685" tableBorderDxfId="683" totalsRowBorderDxfId="682" dataCellStyle="20% - Énfasis3">
  <autoFilter ref="D267:I269" xr:uid="{03C060CF-033E-48A0-AC2C-92A6791A75F1}"/>
  <tableColumns count="6">
    <tableColumn id="1" xr3:uid="{7F94F721-1045-4DCC-A386-4D3DA3C02653}" name="Tipo de Indicador" totalsRowLabel="Resultado" dataDxfId="681" totalsRowDxfId="680"/>
    <tableColumn id="2" xr3:uid="{E1DC5A11-ED14-46D2-BB04-C87991026F55}" name="Código indicador" totalsRowLabel="RC014" dataDxfId="679" totalsRowDxfId="678"/>
    <tableColumn id="3" xr3:uid="{8B15FDF2-FADC-423A-BA02-32CF2EE104F0}" name="Indicador" dataDxfId="677" totalsRowDxfId="676" dataCellStyle="20% - Énfasis3">
      <calculatedColumnFormula>IFERROR(VLOOKUP(E268,TablaIndicadores[[Código]:[Unidad de medida]],2,0),"")</calculatedColumnFormula>
    </tableColumn>
    <tableColumn id="4" xr3:uid="{9E1BB67D-A2EC-4FEF-A8DC-322CC817EA65}" name="Unidad de medida" dataDxfId="675" totalsRowDxfId="674" dataCellStyle="20% - Énfasis3">
      <calculatedColumnFormula>IFERROR(VLOOKUP(E268,TablaIndicadores[[Código]:[Unidad de medida]],3,0),"")</calculatedColumnFormula>
    </tableColumn>
    <tableColumn id="5" xr3:uid="{57DB4D91-DD70-4D36-A717-0AC737824780}" name="Cantidad" totalsRowFunction="custom" dataDxfId="673" totalsRowDxfId="672">
      <totalsRowFormula array="1">IF(AND(IF(C260="Incluir",TablaSTdA1.152546162636472737533118486527568609650691732[Unidad de medida]&gt;=0,TablaSTdA1.152546162636472737533118486527568609650691732[Unidad de medida]=""))=FALSE,"No rellene el indicador sin seleccionar que quiere incluir el subtipo de acción","")</totalsRowFormula>
    </tableColumn>
    <tableColumn id="7" xr3:uid="{19B2C2E3-2C37-472A-878E-D76A6E1EB3CD}" name="Incluido" dataDxfId="671" totalsRowDxfId="670" dataCellStyle="20% - Énfasis3"/>
  </tableColumns>
  <tableStyleInfo name="TableStyleLight9" showFirstColumn="0" showLastColumn="0" showRowStripes="1" showColumnStripes="0"/>
</table>
</file>

<file path=xl/tables/table4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32" xr:uid="{B34B697E-2288-4AB0-B9D5-F297E11C2550}" name="TablaSTdA1.15254616263647273757634119487528569610651692733" displayName="TablaSTdA1.15254616263647273757634119487528569610651692733" ref="D276:I278" headerRowDxfId="669" dataDxfId="667" headerRowBorderDxfId="668" tableBorderDxfId="666" totalsRowBorderDxfId="665" dataCellStyle="20% - Énfasis3">
  <autoFilter ref="D276:I278" xr:uid="{0944747C-24CE-43D4-BBAB-1C494CA9A55F}"/>
  <tableColumns count="6">
    <tableColumn id="1" xr3:uid="{C9FE5D5C-3AEE-429F-B8CD-466D76B462C6}" name="Tipo de Indicador" totalsRowLabel="Resultado" dataDxfId="664" totalsRowDxfId="663"/>
    <tableColumn id="2" xr3:uid="{44F5D7E4-43FB-400C-9E20-0F664CF9CBB1}" name="Código indicador" totalsRowLabel="RC014" dataDxfId="662" totalsRowDxfId="661"/>
    <tableColumn id="3" xr3:uid="{3CF60AC0-CC0A-42F2-B539-0D1ABE3C694D}" name="Indicador" dataDxfId="660" totalsRowDxfId="659" dataCellStyle="20% - Énfasis3">
      <calculatedColumnFormula>IFERROR(VLOOKUP(E277,TablaIndicadores[[Código]:[Unidad de medida]],2,0),"")</calculatedColumnFormula>
    </tableColumn>
    <tableColumn id="4" xr3:uid="{454CBB38-103B-4718-9E46-CDB5D26081E8}" name="Unidad de medida" dataDxfId="658" totalsRowDxfId="657" dataCellStyle="20% - Énfasis3">
      <calculatedColumnFormula>IFERROR(VLOOKUP(E277,TablaIndicadores[[Código]:[Unidad de medida]],3,0),"")</calculatedColumnFormula>
    </tableColumn>
    <tableColumn id="5" xr3:uid="{2CF6D227-8EF4-404A-817E-FBA567042D80}" name="Cantidad" totalsRowFunction="custom" dataDxfId="656" totalsRowDxfId="655">
      <totalsRowFormula array="1">IF(AND(IF(C269="Incluir",TablaSTdA1.15254616263647273757634119487528569610651692733[Unidad de medida]&gt;=0,TablaSTdA1.15254616263647273757634119487528569610651692733[Unidad de medida]=""))=FALSE,"No rellene el indicador sin seleccionar que quiere incluir el subtipo de acción","")</totalsRowFormula>
    </tableColumn>
    <tableColumn id="7" xr3:uid="{A30D344F-B43C-4AB9-A766-3D1EF5E49AC9}" name="Incluido" dataDxfId="654" totalsRowDxfId="653" dataCellStyle="20% - Énfasis3"/>
  </tableColumns>
  <tableStyleInfo name="TableStyleLight9" showFirstColumn="0" showLastColumn="0" showRowStripes="1" showColumnStripes="0"/>
</table>
</file>

<file path=xl/tables/table4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33" xr:uid="{39B9121F-8924-4338-B12A-0D27746F06CA}" name="TablaSTdA1.1525461626364727375767735120488529570611652693734" displayName="TablaSTdA1.1525461626364727375767735120488529570611652693734" ref="D285:I287" headerRowDxfId="652" dataDxfId="650" headerRowBorderDxfId="651" tableBorderDxfId="649" totalsRowBorderDxfId="648" dataCellStyle="20% - Énfasis3">
  <autoFilter ref="D285:I287" xr:uid="{3F3744ED-93D8-46A8-8B02-566B237D13C1}"/>
  <tableColumns count="6">
    <tableColumn id="1" xr3:uid="{3C79CBAD-AAA8-4640-A80A-A906DCD72506}" name="Tipo de Indicador" totalsRowLabel="Resultado" dataDxfId="647" totalsRowDxfId="646"/>
    <tableColumn id="2" xr3:uid="{BEA0A05E-2B0E-45D8-907D-C88A4A396378}" name="Código indicador" totalsRowLabel="RC014" dataDxfId="645" totalsRowDxfId="644"/>
    <tableColumn id="3" xr3:uid="{C37BEB1D-6A8B-4ED4-B7BA-383C78470EA7}" name="Indicador" dataDxfId="643" totalsRowDxfId="642" dataCellStyle="20% - Énfasis3">
      <calculatedColumnFormula>IFERROR(VLOOKUP(E286,TablaIndicadores[[Código]:[Unidad de medida]],2,0),"")</calculatedColumnFormula>
    </tableColumn>
    <tableColumn id="4" xr3:uid="{E977C98D-003F-4478-A1CB-ABA3ED8D1D95}" name="Unidad de medida" dataDxfId="641" totalsRowDxfId="640" dataCellStyle="20% - Énfasis3">
      <calculatedColumnFormula>IFERROR(VLOOKUP(E286,TablaIndicadores[[Código]:[Unidad de medida]],3,0),"")</calculatedColumnFormula>
    </tableColumn>
    <tableColumn id="5" xr3:uid="{0D71EDDF-5E76-4B40-8CA1-2AF53BC9DB60}" name="Cantidad" totalsRowFunction="custom" dataDxfId="639" totalsRowDxfId="638">
      <totalsRowFormula array="1">IF(AND(IF(C278="Incluir",TablaSTdA1.1525461626364727375767735120488529570611652693734[Unidad de medida]&gt;=0,TablaSTdA1.1525461626364727375767735120488529570611652693734[Unidad de medida]=""))=FALSE,"No rellene el indicador sin seleccionar que quiere incluir el subtipo de acción","")</totalsRowFormula>
    </tableColumn>
    <tableColumn id="7" xr3:uid="{08764AAD-8D93-49AC-AA07-70864DBB4D92}" name="Incluido" dataDxfId="637" totalsRowDxfId="636" dataCellStyle="20% - Énfasis3"/>
  </tableColumns>
  <tableStyleInfo name="TableStyleLight9" showFirstColumn="0" showLastColumn="0" showRowStripes="1" showColumnStripes="0"/>
</table>
</file>

<file path=xl/tables/table4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34" xr:uid="{CECCDDD2-F725-4FCB-A5FE-69F868DA7EA7}" name="TablaSTdA1.152546162636472737576777836121489530571612653694735" displayName="TablaSTdA1.152546162636472737576777836121489530571612653694735" ref="D294:I296" headerRowDxfId="635" dataDxfId="633" headerRowBorderDxfId="634" tableBorderDxfId="632" totalsRowBorderDxfId="631" dataCellStyle="20% - Énfasis3">
  <autoFilter ref="D294:I296" xr:uid="{C887D571-7038-4A1E-A5F5-828CD05195FE}"/>
  <tableColumns count="6">
    <tableColumn id="1" xr3:uid="{C3A2994A-9507-4FD8-9713-1C81C719A2BE}" name="Tipo de Indicador" totalsRowLabel="Resultado" dataDxfId="630" totalsRowDxfId="629"/>
    <tableColumn id="2" xr3:uid="{03AB4F2B-57B9-4583-8C0E-6E272963F3E1}" name="Código indicador" totalsRowLabel="RC014" dataDxfId="628" totalsRowDxfId="627"/>
    <tableColumn id="3" xr3:uid="{87565853-5AA6-442F-B9F7-63ED18470D8B}" name="Indicador" dataDxfId="626" totalsRowDxfId="625" dataCellStyle="20% - Énfasis3">
      <calculatedColumnFormula>IFERROR(VLOOKUP(E295,TablaIndicadores[[Código]:[Unidad de medida]],2,0),"")</calculatedColumnFormula>
    </tableColumn>
    <tableColumn id="4" xr3:uid="{548BFCAD-D1C3-45D8-9D83-10990CBAD5A8}" name="Unidad de medida" dataDxfId="624" totalsRowDxfId="623" dataCellStyle="20% - Énfasis3">
      <calculatedColumnFormula>IFERROR(VLOOKUP(E295,TablaIndicadores[[Código]:[Unidad de medida]],3,0),"")</calculatedColumnFormula>
    </tableColumn>
    <tableColumn id="5" xr3:uid="{42769845-79A6-416A-98B9-67F31C39D1DA}" name="Cantidad" totalsRowFunction="custom" dataDxfId="622" totalsRowDxfId="621">
      <totalsRowFormula array="1">IF(AND(IF(C287="Incluir",TablaSTdA1.152546162636472737576777836121489530571612653694735[Unidad de medida]&gt;=0,TablaSTdA1.152546162636472737576777836121489530571612653694735[Unidad de medida]=""))=FALSE,"No rellene el indicador sin seleccionar que quiere incluir el subtipo de acción","")</totalsRowFormula>
    </tableColumn>
    <tableColumn id="7" xr3:uid="{E0096336-BF99-4966-933E-A892ACA40433}" name="Incluido" dataDxfId="620" totalsRowDxfId="619" dataCellStyle="20% - Énfasis3"/>
  </tableColumns>
  <tableStyleInfo name="TableStyleLight9" showFirstColumn="0" showLastColumn="0" showRowStripes="1" showColumnStripes="0"/>
</table>
</file>

<file path=xl/tables/table4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35" xr:uid="{C3CF951B-7186-45CF-9D42-52A94C321ADC}" name="TablaSTdA1.15254616263647273757677787937122490531572613654695736" displayName="TablaSTdA1.15254616263647273757677787937122490531572613654695736" ref="D303:I305" headerRowDxfId="618" dataDxfId="616" headerRowBorderDxfId="617" tableBorderDxfId="615" totalsRowBorderDxfId="614" dataCellStyle="20% - Énfasis3">
  <autoFilter ref="D303:I305" xr:uid="{5E6D0167-0592-4639-A9A4-7F4C661344FB}"/>
  <tableColumns count="6">
    <tableColumn id="1" xr3:uid="{E206BB56-2A24-47DD-A94A-3E087A36BC12}" name="Tipo de Indicador" totalsRowLabel="Resultado" dataDxfId="613" totalsRowDxfId="612"/>
    <tableColumn id="2" xr3:uid="{53E01B39-6765-4B67-B4F1-36E0FF25A3F7}" name="Código indicador" totalsRowLabel="RC014" dataDxfId="611" totalsRowDxfId="610"/>
    <tableColumn id="3" xr3:uid="{7FCB72A0-7438-4D5E-A043-21F13CDF0042}" name="Indicador" dataDxfId="609" totalsRowDxfId="608" dataCellStyle="20% - Énfasis3">
      <calculatedColumnFormula>IFERROR(VLOOKUP(E304,TablaIndicadores[[Código]:[Unidad de medida]],2,0),"")</calculatedColumnFormula>
    </tableColumn>
    <tableColumn id="4" xr3:uid="{044ED9DB-161D-49ED-A4A3-9197DC5E419B}" name="Unidad de medida" dataDxfId="607" totalsRowDxfId="606" dataCellStyle="20% - Énfasis3">
      <calculatedColumnFormula>IFERROR(VLOOKUP(E304,TablaIndicadores[[Código]:[Unidad de medida]],3,0),"")</calculatedColumnFormula>
    </tableColumn>
    <tableColumn id="5" xr3:uid="{9E232995-BBF9-4F2D-88EF-A64D8275ECA0}" name="Cantidad" totalsRowFunction="custom" dataDxfId="605" totalsRowDxfId="604">
      <totalsRowFormula array="1">IF(AND(IF(C296="Incluir",TablaSTdA1.15254616263647273757677787937122490531572613654695736[Unidad de medida]&gt;=0,TablaSTdA1.15254616263647273757677787937122490531572613654695736[Unidad de medida]=""))=FALSE,"No rellene el indicador sin seleccionar que quiere incluir el subtipo de acción","")</totalsRowFormula>
    </tableColumn>
    <tableColumn id="7" xr3:uid="{81FF16F2-4E07-46B8-8D39-BE1A800F324B}" name="Incluido" dataDxfId="603" totalsRowDxfId="602" dataCellStyle="20% - Énfasis3"/>
  </tableColumns>
  <tableStyleInfo name="TableStyleLight9" showFirstColumn="0" showLastColumn="0" showRowStripes="1" showColumnStripes="0"/>
</table>
</file>

<file path=xl/tables/table4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36" xr:uid="{08A78833-6E00-486D-8FFD-BC3A24DD7468}" name="TablaSTdA1.15254616263647273758038123491532573614655696737" displayName="TablaSTdA1.15254616263647273758038123491532573614655696737" ref="D314:I316" headerRowDxfId="601" dataDxfId="599" headerRowBorderDxfId="600" tableBorderDxfId="598" totalsRowBorderDxfId="597" dataCellStyle="20% - Énfasis3">
  <autoFilter ref="D314:I316" xr:uid="{0ADB81C9-3D3F-4978-BB71-4CC96B39EB10}"/>
  <tableColumns count="6">
    <tableColumn id="1" xr3:uid="{5C7F02F7-A96E-45BC-BCBD-D8282F806607}" name="Tipo de Indicador" totalsRowLabel="Resultado" dataDxfId="596" totalsRowDxfId="595"/>
    <tableColumn id="2" xr3:uid="{4DC591EA-140C-4355-9A74-1D93DC4D4231}" name="Código indicador" totalsRowLabel="RC014" dataDxfId="594" totalsRowDxfId="593"/>
    <tableColumn id="3" xr3:uid="{D5E3DE78-4936-4DCD-843B-4E672167DBFC}" name="Indicador" dataDxfId="592" totalsRowDxfId="591" dataCellStyle="20% - Énfasis3">
      <calculatedColumnFormula>IFERROR(VLOOKUP(E315,TablaIndicadores[[Código]:[Unidad de medida]],2,0),"")</calculatedColumnFormula>
    </tableColumn>
    <tableColumn id="4" xr3:uid="{C99B0474-897D-4F6B-95AF-A56D65BA8644}" name="Unidad de medida" dataDxfId="590" totalsRowDxfId="589" dataCellStyle="20% - Énfasis3">
      <calculatedColumnFormula>IFERROR(VLOOKUP(E315,TablaIndicadores[[Código]:[Unidad de medida]],3,0),"")</calculatedColumnFormula>
    </tableColumn>
    <tableColumn id="5" xr3:uid="{08AAADCF-4C7E-4DB1-8B93-F14FFDF482FF}" name="Cantidad" totalsRowFunction="custom" dataDxfId="588" totalsRowDxfId="587">
      <totalsRowFormula array="1">IF(AND(IF(C307="Incluir",TablaSTdA1.15254616263647273758038123491532573614655696737[Unidad de medida]&gt;=0,TablaSTdA1.15254616263647273758038123491532573614655696737[Unidad de medida]=""))=FALSE,"No rellene el indicador sin seleccionar que quiere incluir el subtipo de acción","")</totalsRowFormula>
    </tableColumn>
    <tableColumn id="7" xr3:uid="{E0292A40-B4B0-46A4-97B7-1CA38410F6AE}" name="Incluido" dataDxfId="586" totalsRowDxfId="585" dataCellStyle="20% - Énfasis3"/>
  </tableColumns>
  <tableStyleInfo name="TableStyleLight9" showFirstColumn="0" showLastColumn="0" showRowStripes="1" showColumnStripes="0"/>
</table>
</file>

<file path=xl/tables/table4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37" xr:uid="{892C9EF2-C6E7-4E79-A12E-EDE380DEC63E}" name="TablaSTdA1.1525461626364727375808139124492533574615656697738" displayName="TablaSTdA1.1525461626364727375808139124492533574615656697738" ref="D323:I325" headerRowDxfId="584" dataDxfId="582" headerRowBorderDxfId="583" tableBorderDxfId="581" totalsRowBorderDxfId="580" dataCellStyle="20% - Énfasis3">
  <autoFilter ref="D323:I325" xr:uid="{1EC163A3-46E7-49EF-8D3A-E86403A81E27}"/>
  <tableColumns count="6">
    <tableColumn id="1" xr3:uid="{D993AD2E-691A-4481-B7B3-8C0419E31983}" name="Tipo de Indicador" totalsRowLabel="Resultado" dataDxfId="579" totalsRowDxfId="578"/>
    <tableColumn id="2" xr3:uid="{A2A3E80D-9573-4B14-BCBD-E50A6C879A67}" name="Código indicador" totalsRowLabel="RC014" dataDxfId="577" totalsRowDxfId="576"/>
    <tableColumn id="3" xr3:uid="{ABC931C1-0A9E-4A2B-B3C8-C4B55524840A}" name="Indicador" dataDxfId="575" totalsRowDxfId="574" dataCellStyle="20% - Énfasis3">
      <calculatedColumnFormula>IFERROR(VLOOKUP(E324,TablaIndicadores[[Código]:[Unidad de medida]],2,0),"")</calculatedColumnFormula>
    </tableColumn>
    <tableColumn id="4" xr3:uid="{B91C11EA-66CE-437D-9171-31D64A875050}" name="Unidad de medida" dataDxfId="573" totalsRowDxfId="572" dataCellStyle="20% - Énfasis3">
      <calculatedColumnFormula>IFERROR(VLOOKUP(E324,TablaIndicadores[[Código]:[Unidad de medida]],3,0),"")</calculatedColumnFormula>
    </tableColumn>
    <tableColumn id="5" xr3:uid="{511F0D6C-124A-4ECF-95BE-C42D137B8649}" name="Cantidad" totalsRowFunction="custom" dataDxfId="571" totalsRowDxfId="570">
      <totalsRowFormula array="1">IF(AND(IF(C316="Incluir",TablaSTdA1.1525461626364727375808139124492533574615656697738[Unidad de medida]&gt;=0,TablaSTdA1.1525461626364727375808139124492533574615656697738[Unidad de medida]=""))=FALSE,"No rellene el indicador sin seleccionar que quiere incluir el subtipo de acción","")</totalsRowFormula>
    </tableColumn>
    <tableColumn id="7" xr3:uid="{70771DCE-608F-4A8A-8441-0F4523D16E6A}" name="Incluido" dataDxfId="569" totalsRowDxfId="568" dataCellStyle="20% - Énfasis3"/>
  </tableColumns>
  <tableStyleInfo name="TableStyleLight9" showFirstColumn="0" showLastColumn="0" showRowStripes="1" showColumnStripes="0"/>
</table>
</file>

<file path=xl/tables/table4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38" xr:uid="{54C58FBA-2D92-4AF2-9026-7EA15B48E945}" name="TablaSTdA1.152546162636472737580818240125493534575616657698739" displayName="TablaSTdA1.152546162636472737580818240125493534575616657698739" ref="D332:I334" headerRowDxfId="567" dataDxfId="565" headerRowBorderDxfId="566" tableBorderDxfId="564" totalsRowBorderDxfId="563" dataCellStyle="20% - Énfasis3">
  <autoFilter ref="D332:I334" xr:uid="{9450DB46-D38B-49E3-9F13-C69DFD5D8BE7}"/>
  <tableColumns count="6">
    <tableColumn id="1" xr3:uid="{7CB3996B-AF1C-4B72-BA0B-5A1914C26E8E}" name="Tipo de Indicador" totalsRowLabel="Resultado" dataDxfId="562" totalsRowDxfId="561"/>
    <tableColumn id="2" xr3:uid="{AFF95C23-05B8-4A12-92FD-9B337878D580}" name="Código indicador" totalsRowLabel="RC014" dataDxfId="560" totalsRowDxfId="559"/>
    <tableColumn id="3" xr3:uid="{8ABD69F9-B4EC-4014-A90C-C476D8D7F1BB}" name="Indicador" dataDxfId="558" totalsRowDxfId="557" dataCellStyle="20% - Énfasis3">
      <calculatedColumnFormula>IFERROR(VLOOKUP(E333,TablaIndicadores[[Código]:[Unidad de medida]],2,0),"")</calculatedColumnFormula>
    </tableColumn>
    <tableColumn id="4" xr3:uid="{6ADB647F-2222-40E6-A4BD-EF60B0397C74}" name="Unidad de medida" dataDxfId="556" totalsRowDxfId="555" dataCellStyle="20% - Énfasis3">
      <calculatedColumnFormula>IFERROR(VLOOKUP(E333,TablaIndicadores[[Código]:[Unidad de medida]],3,0),"")</calculatedColumnFormula>
    </tableColumn>
    <tableColumn id="5" xr3:uid="{B2FED278-AFC2-4822-A084-FD979CF2ED25}" name="Cantidad" totalsRowFunction="custom" dataDxfId="554" totalsRowDxfId="553">
      <totalsRowFormula array="1">IF(AND(IF(C325="Incluir",TablaSTdA1.152546162636472737580818240125493534575616657698739[Unidad de medida]&gt;=0,TablaSTdA1.152546162636472737580818240125493534575616657698739[Unidad de medida]=""))=FALSE,"No rellene el indicador sin seleccionar que quiere incluir el subtipo de acción","")</totalsRowFormula>
    </tableColumn>
    <tableColumn id="7" xr3:uid="{03D3CDD1-C7CF-4206-AF8E-EF2E3AC45A8A}" name="Incluido" dataDxfId="552" totalsRowDxfId="551" dataCellStyle="20% - Énfasis3"/>
  </tableColumns>
  <tableStyleInfo name="TableStyleLight9" showFirstColumn="0" showLastColumn="0" showRowStripes="1" showColumnStripes="0"/>
</table>
</file>

<file path=xl/tables/table4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39" xr:uid="{D78BDC1E-2B7B-4815-90A1-FE319C526510}" name="TablaSTdA1.1525461626364727375808341126494535576617658699740" displayName="TablaSTdA1.1525461626364727375808341126494535576617658699740" ref="D345:I347" headerRowDxfId="550" dataDxfId="548" headerRowBorderDxfId="549" tableBorderDxfId="547" totalsRowBorderDxfId="546" dataCellStyle="20% - Énfasis3">
  <autoFilter ref="D345:I347" xr:uid="{01E36018-DDB6-4086-95F7-B93D9EAFA70D}"/>
  <tableColumns count="6">
    <tableColumn id="1" xr3:uid="{E3A58E7A-46F6-4C47-AFBE-EFA23752E438}" name="Tipo de Indicador" totalsRowLabel="Resultado" dataDxfId="545" totalsRowDxfId="544"/>
    <tableColumn id="2" xr3:uid="{BD02FA70-C7CE-489F-8202-260C94F5A6C1}" name="Código indicador" totalsRowLabel="RC014" dataDxfId="543" totalsRowDxfId="542"/>
    <tableColumn id="3" xr3:uid="{46EBDE32-3ADF-4C6A-9122-CA52F557D372}" name="Indicador" dataDxfId="541" totalsRowDxfId="540" dataCellStyle="20% - Énfasis3">
      <calculatedColumnFormula>IFERROR(VLOOKUP(E346,TablaIndicadores[[Código]:[Unidad de medida]],2,0),"")</calculatedColumnFormula>
    </tableColumn>
    <tableColumn id="4" xr3:uid="{71001904-CCD7-4160-AED8-772432CB82C4}" name="Unidad de medida" dataDxfId="539" totalsRowDxfId="538" dataCellStyle="20% - Énfasis3">
      <calculatedColumnFormula>IFERROR(VLOOKUP(E346,TablaIndicadores[[Código]:[Unidad de medida]],3,0),"")</calculatedColumnFormula>
    </tableColumn>
    <tableColumn id="5" xr3:uid="{EF5C6463-B8C5-4BB1-A049-10500F702987}" name="Cantidad" totalsRowFunction="custom" dataDxfId="537" totalsRowDxfId="536">
      <totalsRowFormula array="1">IF(AND(IF(C338="Incluir",TablaSTdA1.1525461626364727375808341126494535576617658699740[Unidad de medida]&gt;=0,TablaSTdA1.1525461626364727375808341126494535576617658699740[Unidad de medida]=""))=FALSE,"No rellene el indicador sin seleccionar que quiere incluir el subtipo de acción","")</totalsRowFormula>
    </tableColumn>
    <tableColumn id="7" xr3:uid="{0510253A-08D1-4688-8E2B-F44C1D848B62}" name="Incluido" dataDxfId="535" totalsRowDxfId="534" dataCellStyle="20% - Énfasis3"/>
  </tableColumns>
  <tableStyleInfo name="TableStyleLight9"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D46C790F-B1E6-4D98-BECD-A4EE15454117}" name="TablaSTdA1.152546162636472737580818442" displayName="TablaSTdA1.152546162636472737580818442" ref="D354:I356" headerRowDxfId="6680" dataDxfId="6678" headerRowBorderDxfId="6679" tableBorderDxfId="6677" totalsRowBorderDxfId="6676" dataCellStyle="20% - Énfasis3">
  <autoFilter ref="D354:I356" xr:uid="{E000F314-4192-44DA-9326-0DF92C200DAE}"/>
  <tableColumns count="6">
    <tableColumn id="1" xr3:uid="{9F0E4FC0-7CC9-4762-AD6C-8823D906E87D}" name="Tipo de Indicador" totalsRowLabel="Resultado" dataDxfId="6675" totalsRowDxfId="6674" dataCellStyle="20% - Énfasis3"/>
    <tableColumn id="2" xr3:uid="{BCB43476-4B1F-4C8A-9BF1-45C2D8EA1CA6}" name="Código indicador" totalsRowLabel="RC014" dataDxfId="6673" totalsRowDxfId="6672"/>
    <tableColumn id="3" xr3:uid="{C04CE5CD-39F0-4BF0-A4FD-33DED35B9335}" name="Indicador" dataDxfId="6671" totalsRowDxfId="6670" dataCellStyle="20% - Énfasis3">
      <calculatedColumnFormula>IFERROR(VLOOKUP(E355,TablaIndicadores[[Código]:[Unidad de medida]],2,0),"")</calculatedColumnFormula>
    </tableColumn>
    <tableColumn id="4" xr3:uid="{45AB9E4F-6076-44F7-B9DF-C7348DCFB165}" name="Unidad de medida" dataDxfId="6669" totalsRowDxfId="6668" dataCellStyle="20% - Énfasis3">
      <calculatedColumnFormula>IFERROR(VLOOKUP(E355,TablaIndicadores[[Código]:[Unidad de medida]],3,0),"")</calculatedColumnFormula>
    </tableColumn>
    <tableColumn id="5" xr3:uid="{A5EACB13-34FD-469D-BD4A-7FA16A06DB2E}" name="Cantidad" totalsRowFunction="custom" dataDxfId="6667" totalsRowDxfId="6666">
      <totalsRowFormula array="1">IF(AND(IF(C347="Incluir",TablaSTdA1.152546162636472737580818442[Unidad de medida]&gt;=0,TablaSTdA1.152546162636472737580818442[Unidad de medida]=""))=FALSE,"No rellene el indicador sin seleccionar que quiere incluir el subtipo de acción","")</totalsRowFormula>
    </tableColumn>
    <tableColumn id="7" xr3:uid="{64E716B0-B302-4B9A-A9EA-6F9CB23B8E4C}" name="Incluido" dataDxfId="6665" totalsRowDxfId="6664" dataCellStyle="20% - Énfasis3"/>
  </tableColumns>
  <tableStyleInfo name="TableStyleLight9" showFirstColumn="0" showLastColumn="0" showRowStripes="1" showColumnStripes="0"/>
</table>
</file>

<file path=xl/tables/table4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40" xr:uid="{FA5AEEDD-F883-451A-B5E0-B05A8853E0ED}" name="TablaSTdA1.152546162636472737580818442127495536577618659700741" displayName="TablaSTdA1.152546162636472737580818442127495536577618659700741" ref="D354:I356" headerRowDxfId="533" dataDxfId="531" headerRowBorderDxfId="532" tableBorderDxfId="530" totalsRowBorderDxfId="529" dataCellStyle="20% - Énfasis3">
  <autoFilter ref="D354:I356" xr:uid="{E000F314-4192-44DA-9326-0DF92C200DAE}"/>
  <tableColumns count="6">
    <tableColumn id="1" xr3:uid="{918C90EA-7517-4FC4-BA61-994717C6A3AB}" name="Tipo de Indicador" totalsRowLabel="Resultado" dataDxfId="528" totalsRowDxfId="527"/>
    <tableColumn id="2" xr3:uid="{041C6B50-EF1B-490C-9EFA-93DD9785CCFA}" name="Código indicador" totalsRowLabel="RC014" dataDxfId="526" totalsRowDxfId="525"/>
    <tableColumn id="3" xr3:uid="{7F5B120D-7C69-4C99-B65B-5A4E3998C175}" name="Indicador" dataDxfId="524" totalsRowDxfId="523" dataCellStyle="20% - Énfasis3">
      <calculatedColumnFormula>IFERROR(VLOOKUP(E355,TablaIndicadores[[Código]:[Unidad de medida]],2,0),"")</calculatedColumnFormula>
    </tableColumn>
    <tableColumn id="4" xr3:uid="{6F322CC0-607A-49FE-A740-FFFC39D8B447}" name="Unidad de medida" dataDxfId="522" totalsRowDxfId="521" dataCellStyle="20% - Énfasis3">
      <calculatedColumnFormula>IFERROR(VLOOKUP(E355,TablaIndicadores[[Código]:[Unidad de medida]],3,0),"")</calculatedColumnFormula>
    </tableColumn>
    <tableColumn id="5" xr3:uid="{9F9E2151-3D0D-4691-BEDC-EAFBD684B288}" name="Cantidad" totalsRowFunction="custom" dataDxfId="520" totalsRowDxfId="519">
      <totalsRowFormula array="1">IF(AND(IF(C347="Incluir",TablaSTdA1.152546162636472737580818442127495536577618659700741[Unidad de medida]&gt;=0,TablaSTdA1.152546162636472737580818442127495536577618659700741[Unidad de medida]=""))=FALSE,"No rellene el indicador sin seleccionar que quiere incluir el subtipo de acción","")</totalsRowFormula>
    </tableColumn>
    <tableColumn id="7" xr3:uid="{AC5C635B-3AAF-421A-A7D5-D29953DED1ED}" name="Incluido" dataDxfId="518" totalsRowDxfId="517" dataCellStyle="20% - Énfasis3"/>
  </tableColumns>
  <tableStyleInfo name="TableStyleLight9" showFirstColumn="0" showLastColumn="0" showRowStripes="1" showColumnStripes="0"/>
</table>
</file>

<file path=xl/tables/table4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41" xr:uid="{AD9E529F-C042-409B-9D48-73A7B43EF989}" name="TablaSTdA1.15254616263647273758081828543128496537578619660701742" displayName="TablaSTdA1.15254616263647273758081828543128496537578619660701742" ref="D363:I365" headerRowDxfId="516" dataDxfId="514" headerRowBorderDxfId="515" tableBorderDxfId="513" totalsRowBorderDxfId="512" dataCellStyle="20% - Énfasis3">
  <autoFilter ref="D363:I365" xr:uid="{BA12B7DE-B207-478D-83AC-1DD99CD2915D}"/>
  <tableColumns count="6">
    <tableColumn id="1" xr3:uid="{F05D6779-6285-486E-AC08-EB8E2A8B9980}" name="Tipo de Indicador" totalsRowLabel="Resultado" dataDxfId="511" totalsRowDxfId="510"/>
    <tableColumn id="2" xr3:uid="{8D1AB4E4-B266-4F0C-86A5-61DEFC30BFF1}" name="Código indicador" totalsRowLabel="RC014" dataDxfId="509" totalsRowDxfId="508"/>
    <tableColumn id="3" xr3:uid="{868898B7-BC83-4CDE-AFDB-53C87F5E5346}" name="Indicador" dataDxfId="507" totalsRowDxfId="506" dataCellStyle="20% - Énfasis3">
      <calculatedColumnFormula>IFERROR(VLOOKUP(E364,TablaIndicadores[[Código]:[Unidad de medida]],2,0),"")</calculatedColumnFormula>
    </tableColumn>
    <tableColumn id="4" xr3:uid="{828F2A2D-868A-4A80-9952-409BEBDEB6D9}" name="Unidad de medida" dataDxfId="505" totalsRowDxfId="504" dataCellStyle="20% - Énfasis3">
      <calculatedColumnFormula>IFERROR(VLOOKUP(E364,TablaIndicadores[[Código]:[Unidad de medida]],3,0),"")</calculatedColumnFormula>
    </tableColumn>
    <tableColumn id="5" xr3:uid="{FC08CA0B-EFA0-47BF-9568-055620921B92}" name="Cantidad" totalsRowFunction="custom" dataDxfId="503" totalsRowDxfId="502">
      <totalsRowFormula array="1">IF(AND(IF(C356="Incluir",TablaSTdA1.15254616263647273758081828543128496537578619660701742[Unidad de medida]&gt;=0,TablaSTdA1.15254616263647273758081828543128496537578619660701742[Unidad de medida]=""))=FALSE,"No rellene el indicador sin seleccionar que quiere incluir el subtipo de acción","")</totalsRowFormula>
    </tableColumn>
    <tableColumn id="7" xr3:uid="{DBC5AC89-EE7A-4535-A8DB-BEFA2308BAB1}" name="Incluido" dataDxfId="501" totalsRowDxfId="500" dataCellStyle="20% - Énfasis3"/>
  </tableColumns>
  <tableStyleInfo name="TableStyleLight9" showFirstColumn="0" showLastColumn="0" showRowStripes="1" showColumnStripes="0"/>
</table>
</file>

<file path=xl/tables/table4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42" xr:uid="{380BF5CE-4837-40E4-8FF2-D59157353438}" name="TablaSTdA1.152546162636472737580838644129497538579620661702743" displayName="TablaSTdA1.152546162636472737580838644129497538579620661702743" ref="D376:I378" headerRowDxfId="499" dataDxfId="497" headerRowBorderDxfId="498" tableBorderDxfId="496" totalsRowBorderDxfId="495" dataCellStyle="20% - Énfasis3">
  <autoFilter ref="D376:I378" xr:uid="{55599391-BDCE-475E-9EEC-5A2EB4D1B171}"/>
  <tableColumns count="6">
    <tableColumn id="1" xr3:uid="{C5ABE504-450C-4727-B4C6-2A7F87D75FE3}" name="Tipo de Indicador" totalsRowLabel="Resultado" dataDxfId="494" totalsRowDxfId="493"/>
    <tableColumn id="2" xr3:uid="{B760FD24-0792-4F0C-848E-9A301C746C47}" name="Código indicador" totalsRowLabel="RC014" dataDxfId="492" totalsRowDxfId="491"/>
    <tableColumn id="3" xr3:uid="{4DD5261E-08E1-4B6D-9FC1-8B27EA4B9C5B}" name="Indicador" dataDxfId="490" totalsRowDxfId="489" dataCellStyle="20% - Énfasis3">
      <calculatedColumnFormula>IFERROR(VLOOKUP(E377,TablaIndicadores[[Código]:[Unidad de medida]],2,0),"")</calculatedColumnFormula>
    </tableColumn>
    <tableColumn id="4" xr3:uid="{14C74D6F-23BD-4F56-8522-8DE49091642B}" name="Unidad de medida" dataDxfId="488" totalsRowDxfId="487" dataCellStyle="20% - Énfasis3">
      <calculatedColumnFormula>IFERROR(VLOOKUP(E377,TablaIndicadores[[Código]:[Unidad de medida]],3,0),"")</calculatedColumnFormula>
    </tableColumn>
    <tableColumn id="5" xr3:uid="{21690B6D-CC5C-4B6C-82FF-1E8620FC6E7D}" name="Cantidad" totalsRowFunction="custom" dataDxfId="486" totalsRowDxfId="485">
      <totalsRowFormula array="1">IF(AND(IF(C369="Incluir",TablaSTdA1.152546162636472737580838644129497538579620661702743[Unidad de medida]&gt;=0,TablaSTdA1.152546162636472737580838644129497538579620661702743[Unidad de medida]=""))=FALSE,"No rellene el indicador sin seleccionar que quiere incluir el subtipo de acción","")</totalsRowFormula>
    </tableColumn>
    <tableColumn id="7" xr3:uid="{F7557752-168F-4BDF-8F36-C42EC6B45B50}" name="Incluido" dataDxfId="484" totalsRowDxfId="483" dataCellStyle="20% - Énfasis3"/>
  </tableColumns>
  <tableStyleInfo name="TableStyleLight9" showFirstColumn="0" showLastColumn="0" showRowStripes="1" showColumnStripes="0"/>
</table>
</file>

<file path=xl/tables/table4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43" xr:uid="{7B27DF41-8F98-463F-BE49-352B97772EB0}" name="TablaSTdA1.15254616263647273758081848745130498539580621662703744" displayName="TablaSTdA1.15254616263647273758081848745130498539580621662703744" ref="D385:I387" headerRowDxfId="482" dataDxfId="480" headerRowBorderDxfId="481" tableBorderDxfId="479" totalsRowBorderDxfId="478" dataCellStyle="20% - Énfasis3">
  <autoFilter ref="D385:I387" xr:uid="{9E27734E-9381-485D-AD0C-417FA7E38DD4}"/>
  <tableColumns count="6">
    <tableColumn id="1" xr3:uid="{CF7CFFE3-318B-4E0D-8809-28F9C3B73C10}" name="Tipo de Indicador" totalsRowLabel="Resultado" dataDxfId="477" totalsRowDxfId="476"/>
    <tableColumn id="2" xr3:uid="{9CF98E9A-65C5-4D9E-9DAA-51689A17CB88}" name="Código indicador" totalsRowLabel="RC014" dataDxfId="475" totalsRowDxfId="474"/>
    <tableColumn id="3" xr3:uid="{0B7A252E-C8FC-4A2F-9067-A22F09BB4B9F}" name="Indicador" dataDxfId="473" totalsRowDxfId="472" dataCellStyle="20% - Énfasis3">
      <calculatedColumnFormula>IFERROR(VLOOKUP(E386,TablaIndicadores[[Código]:[Unidad de medida]],2,0),"")</calculatedColumnFormula>
    </tableColumn>
    <tableColumn id="4" xr3:uid="{81B611EB-13C3-48B0-B287-BB9D7AE40A06}" name="Unidad de medida" dataDxfId="471" totalsRowDxfId="470" dataCellStyle="20% - Énfasis3">
      <calculatedColumnFormula>IFERROR(VLOOKUP(E386,TablaIndicadores[[Código]:[Unidad de medida]],3,0),"")</calculatedColumnFormula>
    </tableColumn>
    <tableColumn id="5" xr3:uid="{F085776D-B51E-43EC-B894-A2A7CA8166FF}" name="Cantidad" totalsRowFunction="custom" dataDxfId="469" totalsRowDxfId="468">
      <totalsRowFormula array="1">IF(AND(IF(C378="Incluir",TablaSTdA1.15254616263647273758081848745130498539580621662703744[Unidad de medida]&gt;=0,TablaSTdA1.15254616263647273758081848745130498539580621662703744[Unidad de medida]=""))=FALSE,"No rellene el indicador sin seleccionar que quiere incluir el subtipo de acción","")</totalsRowFormula>
    </tableColumn>
    <tableColumn id="7" xr3:uid="{4A38E8F8-7624-42E1-B84A-27049C5BD5BE}" name="Incluido" dataDxfId="467" totalsRowDxfId="466" dataCellStyle="20% - Énfasis3"/>
  </tableColumns>
  <tableStyleInfo name="TableStyleLight9" showFirstColumn="0" showLastColumn="0" showRowStripes="1" showColumnStripes="0"/>
</table>
</file>

<file path=xl/tables/table4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44" xr:uid="{EC7EFF59-AEEC-4F5D-9378-A2DA1ED48343}" name="TablaSTdA1.1525461626364727375808182858846131499540581622663704745" displayName="TablaSTdA1.1525461626364727375808182858846131499540581622663704745" ref="D394:I396" headerRowDxfId="465" dataDxfId="463" headerRowBorderDxfId="464" tableBorderDxfId="462" totalsRowBorderDxfId="461" dataCellStyle="20% - Énfasis3">
  <autoFilter ref="D394:I396" xr:uid="{EF914FFC-553E-4BD7-AD24-6B2EB27CD20A}"/>
  <tableColumns count="6">
    <tableColumn id="1" xr3:uid="{6EB0F401-F285-4A06-B581-E554E50BBB95}" name="Tipo de Indicador" totalsRowLabel="Resultado" dataDxfId="460" totalsRowDxfId="459"/>
    <tableColumn id="2" xr3:uid="{A210595C-8C9B-49DC-AE07-DBC137624F21}" name="Código indicador" totalsRowLabel="RC014" dataDxfId="458" totalsRowDxfId="457"/>
    <tableColumn id="3" xr3:uid="{0C0B821C-566C-4715-B445-91DBFB5F6CC6}" name="Indicador" dataDxfId="456" totalsRowDxfId="455" dataCellStyle="20% - Énfasis3">
      <calculatedColumnFormula>IFERROR(VLOOKUP(E395,TablaIndicadores[[Código]:[Unidad de medida]],2,0),"")</calculatedColumnFormula>
    </tableColumn>
    <tableColumn id="4" xr3:uid="{B64F8CAC-7C96-4893-A4CD-AA0FADBE1074}" name="Unidad de medida" dataDxfId="454" totalsRowDxfId="453" dataCellStyle="20% - Énfasis3">
      <calculatedColumnFormula>IFERROR(VLOOKUP(E395,TablaIndicadores[[Código]:[Unidad de medida]],3,0),"")</calculatedColumnFormula>
    </tableColumn>
    <tableColumn id="5" xr3:uid="{942B792E-7A14-4241-ABDF-A5BB7429D6C0}" name="Cantidad" totalsRowFunction="custom" dataDxfId="452" totalsRowDxfId="451">
      <totalsRowFormula array="1">IF(AND(IF(C387="Incluir",TablaSTdA1.1525461626364727375808182858846131499540581622663704745[Unidad de medida]&gt;=0,TablaSTdA1.1525461626364727375808182858846131499540581622663704745[Unidad de medida]=""))=FALSE,"No rellene el indicador sin seleccionar que quiere incluir el subtipo de acción","")</totalsRowFormula>
    </tableColumn>
    <tableColumn id="7" xr3:uid="{98BB728F-E0C7-4EBB-B052-E212B799D8C8}" name="Incluido" dataDxfId="450" totalsRowDxfId="449" dataCellStyle="20% - Énfasis3"/>
  </tableColumns>
  <tableStyleInfo name="TableStyleLight9" showFirstColumn="0" showLastColumn="0" showRowStripes="1" showColumnStripes="0"/>
</table>
</file>

<file path=xl/tables/table4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45" xr:uid="{FE9EF096-4BAD-4068-B730-78FEFEABD514}" name="TablaSTdA1.152546162636472737580818285888947132500541582623664705746" displayName="TablaSTdA1.152546162636472737580818285888947132500541582623664705746" ref="D403:I405" headerRowDxfId="448" dataDxfId="446" headerRowBorderDxfId="447" tableBorderDxfId="445" totalsRowBorderDxfId="444" dataCellStyle="20% - Énfasis3">
  <autoFilter ref="D403:I405" xr:uid="{BC062379-FBF9-418C-955F-CB85386705AC}"/>
  <tableColumns count="6">
    <tableColumn id="1" xr3:uid="{84E7D66C-9907-4D08-ABB2-CE90779AF87E}" name="Tipo de Indicador" totalsRowLabel="Resultado" dataDxfId="443" totalsRowDxfId="442"/>
    <tableColumn id="2" xr3:uid="{4BE21706-E88F-4363-90C3-6B86E01825A2}" name="Código indicador" totalsRowLabel="RC014" dataDxfId="441" totalsRowDxfId="440"/>
    <tableColumn id="3" xr3:uid="{BE079486-5CF3-4496-9FD5-D66598671563}" name="Indicador" dataDxfId="439" totalsRowDxfId="438" dataCellStyle="20% - Énfasis3">
      <calculatedColumnFormula>IFERROR(VLOOKUP(E404,TablaIndicadores[[Código]:[Unidad de medida]],2,0),"")</calculatedColumnFormula>
    </tableColumn>
    <tableColumn id="4" xr3:uid="{4686DBF3-3523-4DD5-AD49-D73141EF8317}" name="Unidad de medida" dataDxfId="437" totalsRowDxfId="436" dataCellStyle="20% - Énfasis3">
      <calculatedColumnFormula>IFERROR(VLOOKUP(E404,TablaIndicadores[[Código]:[Unidad de medida]],3,0),"")</calculatedColumnFormula>
    </tableColumn>
    <tableColumn id="5" xr3:uid="{963ABB90-7381-4755-B951-B426E37BDFEE}" name="Cantidad" totalsRowFunction="custom" dataDxfId="435" totalsRowDxfId="434">
      <totalsRowFormula array="1">IF(AND(IF(C396="Incluir",TablaSTdA1.152546162636472737580818285888947132500541582623664705746[Unidad de medida]&gt;=0,TablaSTdA1.152546162636472737580818285888947132500541582623664705746[Unidad de medida]=""))=FALSE,"No rellene el indicador sin seleccionar que quiere incluir el subtipo de acción","")</totalsRowFormula>
    </tableColumn>
    <tableColumn id="7" xr3:uid="{B95CA7F2-7514-4650-B059-FCE7C1C152DA}" name="Incluido" dataDxfId="433" totalsRowDxfId="432" dataCellStyle="20% - Énfasis3"/>
  </tableColumns>
  <tableStyleInfo name="TableStyleLight9" showFirstColumn="0" showLastColumn="0" showRowStripes="1" showColumnStripes="0"/>
</table>
</file>

<file path=xl/tables/table4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4C99C021-E69F-4C1B-9299-30063A1E34BB}" name="TablaIndicadores" displayName="TablaIndicadores" ref="B2:G41" totalsRowShown="0" headerRowDxfId="431" dataDxfId="430" tableBorderDxfId="429">
  <autoFilter ref="B2:G41" xr:uid="{4C99C021-E69F-4C1B-9299-30063A1E34BB}"/>
  <sortState xmlns:xlrd2="http://schemas.microsoft.com/office/spreadsheetml/2017/richdata2" ref="B3:G41">
    <sortCondition ref="B3:B41"/>
    <sortCondition ref="C3:C41"/>
    <sortCondition ref="D3:D41"/>
    <sortCondition ref="E3:E41"/>
  </sortState>
  <tableColumns count="6">
    <tableColumn id="7" xr3:uid="{F0FDDBAC-A617-48F9-9A2C-DD76BD4CA30B}" name="TipoIndicador" dataDxfId="428"/>
    <tableColumn id="1" xr3:uid="{DAB59508-0C92-4D6A-83B0-5CC0BF547595}" name="Tipo de acción" dataDxfId="427"/>
    <tableColumn id="2" xr3:uid="{DEAFFAFF-736F-4864-806F-A5332F739FB6}" name="Subtipo de acción" dataDxfId="426"/>
    <tableColumn id="3" xr3:uid="{086BCFEB-68CE-4DDD-9D18-676B9E442532}" name="Código" dataDxfId="425"/>
    <tableColumn id="4" xr3:uid="{B560358F-C152-4A71-9ACC-C5BA6512824A}" name="Indicador" dataDxfId="424"/>
    <tableColumn id="5" xr3:uid="{A62EAAD5-3C68-4385-82CB-3231D8EF4649}" name="Unidad de medida" dataDxfId="423"/>
  </tableColumns>
  <tableStyleInfo name="TableStyleLight9" showFirstColumn="0" showLastColumn="0" showRowStripes="1" showColumnStripes="0"/>
</table>
</file>

<file path=xl/tables/table4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4E6B0F5B-FAD9-4BEF-A86E-02776233E62A}" name="TablaInclusion" displayName="TablaInclusion" ref="B1:B3" totalsRowShown="0">
  <autoFilter ref="B1:B3" xr:uid="{4E6B0F5B-FAD9-4BEF-A86E-02776233E62A}"/>
  <tableColumns count="1">
    <tableColumn id="1" xr3:uid="{4452A205-67C3-47AD-8AFF-6E831E19CD07}" name="SeleccionInclusión"/>
  </tableColumns>
  <tableStyleInfo name="TableStyleMedium2"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92894BEE-0C2D-4B2A-9E3E-18791A6BF789}" name="TablaSTdA1.15254616263647273758081828543" displayName="TablaSTdA1.15254616263647273758081828543" ref="D363:I365" headerRowDxfId="6663" dataDxfId="6661" headerRowBorderDxfId="6662" tableBorderDxfId="6660" totalsRowBorderDxfId="6659" dataCellStyle="20% - Énfasis3">
  <autoFilter ref="D363:I365" xr:uid="{BA12B7DE-B207-478D-83AC-1DD99CD2915D}"/>
  <tableColumns count="6">
    <tableColumn id="1" xr3:uid="{53531290-F9FA-4AF5-8D3F-25F615A5CC2D}" name="Tipo de Indicador" totalsRowLabel="Resultado" dataDxfId="6658" totalsRowDxfId="6657" dataCellStyle="20% - Énfasis3"/>
    <tableColumn id="2" xr3:uid="{83057DAB-9D9F-48AB-B296-BF136478EA91}" name="Código indicador" totalsRowLabel="RC014" dataDxfId="6656" totalsRowDxfId="6655"/>
    <tableColumn id="3" xr3:uid="{7F568EBF-CE8A-469B-8AC1-A1362028DDCC}" name="Indicador" dataDxfId="6654" totalsRowDxfId="6653" dataCellStyle="20% - Énfasis3">
      <calculatedColumnFormula>IFERROR(VLOOKUP(E364,TablaIndicadores[[Código]:[Unidad de medida]],2,0),"")</calculatedColumnFormula>
    </tableColumn>
    <tableColumn id="4" xr3:uid="{4F37BEFB-3D0B-4985-8498-038FF5BB3359}" name="Unidad de medida" dataDxfId="6652" totalsRowDxfId="6651" dataCellStyle="20% - Énfasis3">
      <calculatedColumnFormula>IFERROR(VLOOKUP(E364,TablaIndicadores[[Código]:[Unidad de medida]],3,0),"")</calculatedColumnFormula>
    </tableColumn>
    <tableColumn id="5" xr3:uid="{43E4F83B-3A85-4FB4-8EBF-A44D7FC43E8C}" name="Cantidad" totalsRowFunction="custom" dataDxfId="6650" totalsRowDxfId="6649">
      <totalsRowFormula array="1">IF(AND(IF(C356="Incluir",TablaSTdA1.15254616263647273758081828543[Unidad de medida]&gt;=0,TablaSTdA1.15254616263647273758081828543[Unidad de medida]=""))=FALSE,"No rellene el indicador sin seleccionar que quiere incluir el subtipo de acción","")</totalsRowFormula>
    </tableColumn>
    <tableColumn id="7" xr3:uid="{EE5A56D2-7AF6-4C5C-9D90-D0DB869F8B1F}" name="Incluido" dataDxfId="6648" totalsRowDxfId="6647" dataCellStyle="20% - Énfasis3"/>
  </tableColumns>
  <tableStyleInfo name="TableStyleLight9"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8779AADA-6E7A-44E1-B4D2-93040E312F6B}" name="TablaSTdA1.152546162636472737580838644" displayName="TablaSTdA1.152546162636472737580838644" ref="D376:I378" headerRowDxfId="6646" dataDxfId="6644" headerRowBorderDxfId="6645" tableBorderDxfId="6643" totalsRowBorderDxfId="6642" dataCellStyle="20% - Énfasis3">
  <autoFilter ref="D376:I378" xr:uid="{55599391-BDCE-475E-9EEC-5A2EB4D1B171}"/>
  <tableColumns count="6">
    <tableColumn id="1" xr3:uid="{E947BC07-325F-427F-8716-CD09EB2772DB}" name="Tipo de Indicador" totalsRowLabel="Resultado" dataDxfId="6641" totalsRowDxfId="6640" dataCellStyle="20% - Énfasis3"/>
    <tableColumn id="2" xr3:uid="{2C1DE718-9F3D-48B8-97BC-E3114908A07E}" name="Código indicador" totalsRowLabel="RC014" dataDxfId="6639" totalsRowDxfId="6638"/>
    <tableColumn id="3" xr3:uid="{F31EF5D1-4CB3-4C98-928E-9D1207CF585C}" name="Indicador" dataDxfId="6637" totalsRowDxfId="6636" dataCellStyle="20% - Énfasis3">
      <calculatedColumnFormula>IFERROR(VLOOKUP(E377,TablaIndicadores[[Código]:[Unidad de medida]],2,0),"")</calculatedColumnFormula>
    </tableColumn>
    <tableColumn id="4" xr3:uid="{186D68C7-DF4F-4047-AC38-49DA6B34075A}" name="Unidad de medida" dataDxfId="6635" totalsRowDxfId="6634" dataCellStyle="20% - Énfasis3">
      <calculatedColumnFormula>IFERROR(VLOOKUP(E377,TablaIndicadores[[Código]:[Unidad de medida]],3,0),"")</calculatedColumnFormula>
    </tableColumn>
    <tableColumn id="5" xr3:uid="{8D586EB0-25AF-45C5-99A0-C8BE5C27FF6C}" name="Cantidad" totalsRowFunction="custom" dataDxfId="6633" totalsRowDxfId="6632">
      <totalsRowFormula array="1">IF(AND(IF(C369="Incluir",TablaSTdA1.152546162636472737580838644[Unidad de medida]&gt;=0,TablaSTdA1.152546162636472737580838644[Unidad de medida]=""))=FALSE,"No rellene el indicador sin seleccionar que quiere incluir el subtipo de acción","")</totalsRowFormula>
    </tableColumn>
    <tableColumn id="7" xr3:uid="{6DD54B89-93BF-4FB5-8C45-732643A4FA59}" name="Incluido" dataDxfId="6631" totalsRowDxfId="6630" dataCellStyle="20% - Énfasis3"/>
  </tableColumns>
  <tableStyleInfo name="TableStyleLight9"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C411D352-8B9F-408C-BE84-F2556842FDC7}" name="TablaSTdA1.15254616263647273758081848745" displayName="TablaSTdA1.15254616263647273758081848745" ref="D385:I387" headerRowDxfId="6629" dataDxfId="6627" headerRowBorderDxfId="6628" tableBorderDxfId="6626" totalsRowBorderDxfId="6625" dataCellStyle="20% - Énfasis3">
  <autoFilter ref="D385:I387" xr:uid="{9E27734E-9381-485D-AD0C-417FA7E38DD4}"/>
  <tableColumns count="6">
    <tableColumn id="1" xr3:uid="{EBE3E6F9-C00C-413D-AC6A-7D263050D0FF}" name="Tipo de Indicador" totalsRowLabel="Resultado" dataDxfId="6624" totalsRowDxfId="6623" dataCellStyle="20% - Énfasis3"/>
    <tableColumn id="2" xr3:uid="{A5FB85E5-1149-4D4A-8C08-56F71E52EB4F}" name="Código indicador" totalsRowLabel="RC014" dataDxfId="6622" totalsRowDxfId="6621"/>
    <tableColumn id="3" xr3:uid="{B16CD6C7-8DF3-4649-8E93-88E87548B15A}" name="Indicador" dataDxfId="6620" totalsRowDxfId="6619" dataCellStyle="20% - Énfasis3">
      <calculatedColumnFormula>IFERROR(VLOOKUP(E386,TablaIndicadores[[Código]:[Unidad de medida]],2,0),"")</calculatedColumnFormula>
    </tableColumn>
    <tableColumn id="4" xr3:uid="{DF8091E2-D7FA-4F89-92FF-720327A4D6BE}" name="Unidad de medida" dataDxfId="6618" totalsRowDxfId="6617" dataCellStyle="20% - Énfasis3">
      <calculatedColumnFormula>IFERROR(VLOOKUP(E386,TablaIndicadores[[Código]:[Unidad de medida]],3,0),"")</calculatedColumnFormula>
    </tableColumn>
    <tableColumn id="5" xr3:uid="{D05FDD4F-34FA-49BB-96A5-725A51ED625D}" name="Cantidad" totalsRowFunction="custom" dataDxfId="6616" totalsRowDxfId="6615">
      <totalsRowFormula array="1">IF(AND(IF(C378="Incluir",TablaSTdA1.15254616263647273758081848745[Unidad de medida]&gt;=0,TablaSTdA1.15254616263647273758081848745[Unidad de medida]=""))=FALSE,"No rellene el indicador sin seleccionar que quiere incluir el subtipo de acción","")</totalsRowFormula>
    </tableColumn>
    <tableColumn id="7" xr3:uid="{1B277E45-C3E9-429D-B6EB-F32767A8A683}" name="Incluido" dataDxfId="6614" totalsRowDxfId="6613" dataCellStyle="20% - Énfasis3"/>
  </tableColumns>
  <tableStyleInfo name="TableStyleLight9"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0E440BE7-2CCC-4B6F-9546-E330DF192049}" name="TablaSTdA1.1525461626364727375808182858846" displayName="TablaSTdA1.1525461626364727375808182858846" ref="D394:I396" headerRowDxfId="6612" dataDxfId="6610" headerRowBorderDxfId="6611" tableBorderDxfId="6609" totalsRowBorderDxfId="6608" dataCellStyle="20% - Énfasis3">
  <autoFilter ref="D394:I396" xr:uid="{EF914FFC-553E-4BD7-AD24-6B2EB27CD20A}"/>
  <tableColumns count="6">
    <tableColumn id="1" xr3:uid="{0AF92AFB-53D4-4E97-9780-58987716BAC3}" name="Tipo de Indicador" totalsRowLabel="Resultado" dataDxfId="6607" totalsRowDxfId="6606" dataCellStyle="20% - Énfasis3"/>
    <tableColumn id="2" xr3:uid="{6C0BC6EE-02A3-4E39-8D07-773E145C7EEA}" name="Código indicador" totalsRowLabel="RC014" dataDxfId="6605" totalsRowDxfId="6604"/>
    <tableColumn id="3" xr3:uid="{B910622A-5D4F-4E3B-B8A2-27C2948AE0B5}" name="Indicador" dataDxfId="6603" totalsRowDxfId="6602" dataCellStyle="20% - Énfasis3">
      <calculatedColumnFormula>IFERROR(VLOOKUP(E395,TablaIndicadores[[Código]:[Unidad de medida]],2,0),"")</calculatedColumnFormula>
    </tableColumn>
    <tableColumn id="4" xr3:uid="{5D4BADAE-DF4F-43A3-949D-8256A4F93631}" name="Unidad de medida" dataDxfId="6601" totalsRowDxfId="6600" dataCellStyle="20% - Énfasis3">
      <calculatedColumnFormula>IFERROR(VLOOKUP(E395,TablaIndicadores[[Código]:[Unidad de medida]],3,0),"")</calculatedColumnFormula>
    </tableColumn>
    <tableColumn id="5" xr3:uid="{E3A87752-CC0B-4ACF-BAD7-8AC2E553B769}" name="Cantidad" totalsRowFunction="custom" dataDxfId="6599" totalsRowDxfId="6598">
      <totalsRowFormula array="1">IF(AND(IF(C387="Incluir",TablaSTdA1.1525461626364727375808182858846[Unidad de medida]&gt;=0,TablaSTdA1.1525461626364727375808182858846[Unidad de medida]=""))=FALSE,"No rellene el indicador sin seleccionar que quiere incluir el subtipo de acción","")</totalsRowFormula>
    </tableColumn>
    <tableColumn id="7" xr3:uid="{FEB51E93-2419-4C14-BCD3-0F545B760765}" name="Incluido" dataDxfId="6597" totalsRowDxfId="6596" dataCellStyle="20% - Énfasis3"/>
  </tableColumns>
  <tableStyleInfo name="TableStyleLight9"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98A85A71-FA0C-4171-B405-94C2B0878645}" name="TablaSTdA1.152546162636472737580818285888947" displayName="TablaSTdA1.152546162636472737580818285888947" ref="D403:I405" headerRowDxfId="6595" dataDxfId="6593" headerRowBorderDxfId="6594" tableBorderDxfId="6592" totalsRowBorderDxfId="6591" dataCellStyle="20% - Énfasis3">
  <autoFilter ref="D403:I405" xr:uid="{BC062379-FBF9-418C-955F-CB85386705AC}"/>
  <tableColumns count="6">
    <tableColumn id="1" xr3:uid="{D068A5F1-98A2-4EF7-ACB2-F592B6E85781}" name="Tipo de Indicador" totalsRowLabel="Resultado" dataDxfId="6590" totalsRowDxfId="6589" dataCellStyle="20% - Énfasis3"/>
    <tableColumn id="2" xr3:uid="{3407EF2A-44C8-49B6-8B64-838AC9D8DDB0}" name="Código indicador" totalsRowLabel="RC014" dataDxfId="6588" totalsRowDxfId="6587"/>
    <tableColumn id="3" xr3:uid="{61A36348-438B-456E-AD00-F9BB39A29891}" name="Indicador" dataDxfId="6586" totalsRowDxfId="6585" dataCellStyle="20% - Énfasis3">
      <calculatedColumnFormula>IFERROR(VLOOKUP(E404,TablaIndicadores[[Código]:[Unidad de medida]],2,0),"")</calculatedColumnFormula>
    </tableColumn>
    <tableColumn id="4" xr3:uid="{2EB860BB-D06A-436B-9E73-D52A050FAFCC}" name="Unidad de medida" dataDxfId="6584" totalsRowDxfId="6583" dataCellStyle="20% - Énfasis3">
      <calculatedColumnFormula>IFERROR(VLOOKUP(E404,TablaIndicadores[[Código]:[Unidad de medida]],3,0),"")</calculatedColumnFormula>
    </tableColumn>
    <tableColumn id="5" xr3:uid="{A9BC830B-4A13-4ACC-A2E8-9CAC95BE6498}" name="Cantidad" totalsRowFunction="custom" dataDxfId="6582" totalsRowDxfId="6581">
      <totalsRowFormula array="1">IF(AND(IF(C396="Incluir",TablaSTdA1.152546162636472737580818285888947[Unidad de medida]&gt;=0,TablaSTdA1.152546162636472737580818285888947[Unidad de medida]=""))=FALSE,"No rellene el indicador sin seleccionar que quiere incluir el subtipo de acción","")</totalsRowFormula>
    </tableColumn>
    <tableColumn id="7" xr3:uid="{FD0D4E03-9846-4933-B47F-A9478B0F357E}" name="Incluido" dataDxfId="6580" totalsRowDxfId="6579" dataCellStyle="20% - Énfasis3"/>
  </tableColumns>
  <tableStyleInfo name="TableStyleLight9"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EA6735BD-C933-4E2A-94A5-25C89BAD0212}" name="TablaSTdA1.1448" displayName="TablaSTdA1.1448" ref="D17:I19" headerRowDxfId="6578" headerRowBorderDxfId="6577" tableBorderDxfId="6576" totalsRowBorderDxfId="6575">
  <autoFilter ref="D17:I19" xr:uid="{B80A10F8-3515-48D8-845B-9A7A9BA736D1}"/>
  <tableColumns count="6">
    <tableColumn id="1" xr3:uid="{449B846E-03C2-4C74-81B7-80390859B260}" name="Tipo de Indicador" totalsRowLabel="Resultado" dataDxfId="6574" totalsRowDxfId="6573"/>
    <tableColumn id="2" xr3:uid="{0ACCBF9A-9729-4F11-921C-29EF0771E676}" name="Código indicador" totalsRowLabel="RC014" dataDxfId="6572" totalsRowDxfId="6571"/>
    <tableColumn id="3" xr3:uid="{46600C52-9E63-46B1-8318-A52E4C60E255}" name="Indicador" dataDxfId="6570" dataCellStyle="20% - Énfasis3"/>
    <tableColumn id="4" xr3:uid="{515636C2-3461-416B-8F31-9028F4DC2EE5}" name="Unidad de medida" dataDxfId="6569" totalsRowDxfId="6568" dataCellStyle="20% - Énfasis3"/>
    <tableColumn id="5" xr3:uid="{BEE68943-669D-46E9-96E3-E81911421D75}" name="Cantidad" totalsRowFunction="custom" dataDxfId="6567" totalsRowDxfId="6566">
      <totalsRowFormula array="1">IF(AND(IF(C10="Incluir",TablaSTdA1.1448[Unidad de medida]&gt;=0,TablaSTdA1.1448[Unidad de medida]=""))=FALSE,"No rellene el indicador sin seleccionar que quiere incluir el subtipo de acción","")</totalsRowFormula>
    </tableColumn>
    <tableColumn id="7" xr3:uid="{AB2FBF79-5B02-419A-9B1D-49CA01D07059}" name="Incluido" dataDxfId="6565" dataCellStyle="20% - Énfasis3"/>
  </tableColumns>
  <tableStyleInfo name="TableStyleLight9"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F2F3D375-2EBA-4A22-ABDF-2EB59FA7E360}" name="TablaSTdA1.148549" displayName="TablaSTdA1.148549" ref="D26:I28" dataDxfId="6563" headerRowBorderDxfId="6564" tableBorderDxfId="6562" totalsRowBorderDxfId="6561" dataCellStyle="20% - Énfasis3" totalsRowCellStyle="20% - Énfasis3">
  <autoFilter ref="D26:I28" xr:uid="{9AC2EDAC-35BA-4E89-BB69-8CCC777A48A1}"/>
  <tableColumns count="6">
    <tableColumn id="1" xr3:uid="{202B6E52-5394-4E39-8545-EF448CEA700C}" name="Tipo de Indicador" totalsRowLabel="Resultado" dataDxfId="6560" totalsRowDxfId="6559" dataCellStyle="20% - Énfasis3"/>
    <tableColumn id="2" xr3:uid="{933950B1-3075-4440-9C7A-DD7436D97F4F}" name="Código indicador" totalsRowLabel="RC014" dataDxfId="6558" totalsRowDxfId="6557" dataCellStyle="20% - Énfasis3"/>
    <tableColumn id="3" xr3:uid="{69EEB7C2-E4AD-4349-8210-04EF359039E8}" name="Indicador" dataDxfId="6556" dataCellStyle="20% - Énfasis3">
      <calculatedColumnFormula>IFERROR(VLOOKUP(E27,TablaIndicadores[[Código]:[Unidad de medida]],2,0),"")</calculatedColumnFormula>
    </tableColumn>
    <tableColumn id="4" xr3:uid="{238FE2B5-AD36-4F73-B47C-9D3DA55DDA60}" name="Unidad de medida" dataDxfId="6555" dataCellStyle="20% - Énfasis3">
      <calculatedColumnFormula>IFERROR(VLOOKUP(E27,TablaIndicadores[[Código]:[Unidad de medida]],3,0),"")</calculatedColumnFormula>
    </tableColumn>
    <tableColumn id="5" xr3:uid="{4DDAD7B6-AE9D-4198-BC00-D5BE4C0B3791}" name="Cantidad" totalsRowFunction="custom" dataDxfId="6554" totalsRowDxfId="6553" dataCellStyle="20% - Énfasis3">
      <totalsRowFormula array="1">IF(AND(IF(C19="Incluir",TablaSTdA1.148549[Unidad de medida]&gt;=0,TablaSTdA1.148549[Unidad de medida]=""))=FALSE,"No rellene el indicador sin seleccionar que quiere incluir el subtipo de acción","")</totalsRowFormula>
    </tableColumn>
    <tableColumn id="7" xr3:uid="{9600AA45-F8E9-4012-901D-855E9823A476}" name="Incluido" dataDxfId="6552" dataCellStyle="20% - Énfasis3"/>
  </tableColumns>
  <tableStyleInfo name="TableStyleLight9"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F330C35E-B6F3-46AC-B413-E3B4885976B5}" name="TablaSTdA1.14850650" displayName="TablaSTdA1.14850650" ref="D37:I39" headerRowDxfId="6551" dataDxfId="6549" headerRowBorderDxfId="6550" tableBorderDxfId="6548" totalsRowBorderDxfId="6547" headerRowCellStyle="20% - Énfasis3" dataCellStyle="20% - Énfasis3">
  <autoFilter ref="D37:I39" xr:uid="{D620C009-EFCF-4E5F-86D1-AB65F9F6F23A}"/>
  <tableColumns count="6">
    <tableColumn id="1" xr3:uid="{A70FA335-0A13-448C-B741-2F218A71FB8F}" name="Tipo de Indicador" totalsRowLabel="Resultado" dataDxfId="6546" totalsRowDxfId="6545"/>
    <tableColumn id="2" xr3:uid="{4EF98052-6295-4C66-AAFD-9D2412B5C2E1}" name="Código indicador" totalsRowLabel="RC014" dataDxfId="6544" totalsRowDxfId="6543"/>
    <tableColumn id="3" xr3:uid="{D8A0B0F9-1F2F-43A0-BED5-67718403B51B}" name="Indicador" dataDxfId="6542" dataCellStyle="20% - Énfasis3">
      <calculatedColumnFormula>IFERROR(VLOOKUP(E38,TablaIndicadores[[Código]:[Unidad de medida]],2,0),"")</calculatedColumnFormula>
    </tableColumn>
    <tableColumn id="4" xr3:uid="{10D770A3-12A1-4CC9-973A-64C71211B388}" name="Unidad de medida" dataDxfId="6541" dataCellStyle="20% - Énfasis3">
      <calculatedColumnFormula>IFERROR(VLOOKUP(E38,TablaIndicadores[[Código]:[Unidad de medida]],3,0),"")</calculatedColumnFormula>
    </tableColumn>
    <tableColumn id="5" xr3:uid="{EB287DCA-93A9-4E29-8A74-C16252CCB92A}" name="Cantidad" totalsRowFunction="custom" dataDxfId="6540">
      <totalsRowFormula array="1">IF(AND(IF(C28="Incluir",TablaSTdA1.14850650[Unidad de medida]&gt;=0,TablaSTdA1.14850650[Unidad de medida]=""))=FALSE,"No rellene el indicador sin seleccionar que quiere incluir el subtipo de acción","")</totalsRowFormula>
    </tableColumn>
    <tableColumn id="7" xr3:uid="{FA6C7EC4-037E-44CF-8E6E-E852A0D791A0}" name="Incluido" dataDxfId="6539" dataCellStyle="20% - Énfasis3"/>
  </tableColumns>
  <tableStyleInfo name="TableStyleLight9"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 xr:uid="{D23188CE-3276-4F58-9FBE-206B5C565909}" name="TablaDatosCompletos" displayName="TablaDatosCompletos" ref="A2:V412" totalsRowShown="0" headerRowDxfId="7285" dataDxfId="7283" headerRowBorderDxfId="7284" tableBorderDxfId="7282">
  <autoFilter ref="A2:V412" xr:uid="{2F051DF1-0C3C-4793-B74F-1B5571E1DA10}"/>
  <tableColumns count="22">
    <tableColumn id="1" xr3:uid="{1CD64695-3D46-4038-9FB5-FE5AFB6AF425}" name="CodigoEntidadLocal" dataDxfId="7281">
      <calculatedColumnFormula>DatosGenerales!$D$7</calculatedColumnFormula>
    </tableColumn>
    <tableColumn id="2" xr3:uid="{7C05651A-27C0-455F-BEF8-E0DAD0A02786}" name="CodigoEstrategia" dataDxfId="7280">
      <calculatedColumnFormula>DatosGenerales!$D$11</calculatedColumnFormula>
    </tableColumn>
    <tableColumn id="3" xr3:uid="{30D99551-A2BD-4DB4-A5C8-887D4942E112}" name="Proyecto" dataDxfId="7279">
      <calculatedColumnFormula array="1">INDIRECT(CONCATENATE(TablaDatosCompletos[[#This Row],[CodigoProyecto]],"!$E$3"))</calculatedColumnFormula>
    </tableColumn>
    <tableColumn id="4" xr3:uid="{7236DD03-DA45-46DD-8B58-45E33AD4F933}" name="UsarProyecto" dataDxfId="7278">
      <calculatedColumnFormula>IF(TablaDatosCompletos[[#This Row],[Proyecto]]=0,"NO","SI")</calculatedColumnFormula>
    </tableColumn>
    <tableColumn id="5" xr3:uid="{371E04D9-B2F6-4181-B783-D5526F609887}" name="CodigoProyecto" dataDxfId="7277"/>
    <tableColumn id="22" xr3:uid="{E87C6E58-A69C-4B11-8EC1-EC60B00AF697}" name="CódigoTipo" dataDxfId="7276"/>
    <tableColumn id="6" xr3:uid="{C304179C-B1C9-4743-9C3B-5B26C603825E}" name="TipodeAccion" dataDxfId="7275"/>
    <tableColumn id="11" xr3:uid="{096AC588-ED9D-4281-B72F-330CF20CFF5D}" name="CodigoSubtipo" dataDxfId="7274"/>
    <tableColumn id="7" xr3:uid="{36C61A26-DA23-4CFD-88A8-B5B170AA3CBA}" name="Subtipo de acción" dataDxfId="7273" dataCellStyle="Moneda"/>
    <tableColumn id="17" xr3:uid="{2CEBB687-B005-460A-98C0-FAD846F7C194}" name="Código AI" dataDxfId="7272"/>
    <tableColumn id="8" xr3:uid="{838D7399-097C-4F5F-BA65-C49A6F73C60C}" name="Ámbitos de intervención" dataDxfId="7271"/>
    <tableColumn id="18" xr3:uid="{B4D2A078-5A67-4BF0-8618-11AC1B186E6D}" name="Referencia" dataDxfId="7270"/>
    <tableColumn id="15" xr3:uid="{DB875044-9C07-4BE3-84D8-C782F9E43B9A}" name="UsarAI" dataDxfId="7269">
      <calculatedColumnFormula array="1">IF(INDIRECT(CONCATENATE(TablaDatosCompletos[[#This Row],[CodigoProyecto]],"!B",CELL("fila",INDIRECT(TablaDatosCompletos[[#This Row],[Referencia]]))))="Incluir","SI","NO")</calculatedColumnFormula>
    </tableColumn>
    <tableColumn id="9" xr3:uid="{5CF198F8-36C8-403E-A372-CC991591E6AB}" name="PresupuestoAI" dataDxfId="7268" dataCellStyle="Moneda">
      <calculatedColumnFormula array="1">IF(TablaDatosCompletos[[#This Row],[UsarAI]]="NO",0,INDIRECT(CONCATENATE(TablaDatosCompletos[[#This Row],[CodigoProyecto]],"!E",CELL("fila",INDIRECT(TablaDatosCompletos[[#This Row],[Referencia]]))+2)))</calculatedColumnFormula>
    </tableColumn>
    <tableColumn id="10" xr3:uid="{6A8091CA-5781-41CF-AC82-679D575DFD9A}" name="CodigoIndicadorRealización" dataDxfId="7267"/>
    <tableColumn id="16" xr3:uid="{B9F33342-01AB-497A-B22C-7944A5C949F1}" name="IndicadorRealización" dataDxfId="7266"/>
    <tableColumn id="12" xr3:uid="{4ABCE1E4-02A0-4AD2-AF6F-B40F31A3074F}" name="CantidadIndicadorRealización" dataDxfId="7265">
      <calculatedColumnFormula array="1">IF(TablaDatosCompletos[[#This Row],[UsarAI]]="NO",0,INDIRECT(CONCATENATE(TablaDatosCompletos[[#This Row],[CodigoProyecto]],"!H",CELL("fila",INDIRECT(TablaDatosCompletos[[#This Row],[Referencia]]))+6)))</calculatedColumnFormula>
    </tableColumn>
    <tableColumn id="13" xr3:uid="{DE003FAB-2CA3-4D30-9581-AB321D79C438}" name="UnidadMedidaIndicadorRealización" dataDxfId="7264"/>
    <tableColumn id="14" xr3:uid="{DCB3C61A-5157-4445-A01A-78FBEE85041C}" name="CodigoIndicadorResultado" dataDxfId="7263"/>
    <tableColumn id="19" xr3:uid="{59617719-FBD7-4403-A61C-75C83C27A9F3}" name="IndicadorResultado" dataDxfId="7262">
      <calculatedColumnFormula array="1">IF(INDIRECT(CONCATENATE(TablaDatosCompletos[[#This Row],[CodigoProyecto]],"!F",CELL("fila",INDIRECT(TablaDatosCompletos[[#This Row],[Referencia]]))+7))=0,"",INDIRECT(CONCATENATE(TablaDatosCompletos[[#This Row],[CodigoProyecto]],"!F",CELL("fila",INDIRECT(TablaDatosCompletos[[#This Row],[Referencia]]))+7)))</calculatedColumnFormula>
    </tableColumn>
    <tableColumn id="20" xr3:uid="{3401168E-D2A9-4C3D-9977-FDFD2C11A99F}" name="CantidadIndicadorResultado" dataDxfId="7261" dataCellStyle="Millares">
      <calculatedColumnFormula array="1">IF(TablaDatosCompletos[[#This Row],[UsarAI]]="NO",0,INDIRECT(CONCATENATE(TablaDatosCompletos[[#This Row],[CodigoProyecto]],"!H",CELL("fila",INDIRECT(TablaDatosCompletos[[#This Row],[Referencia]]))+7)))</calculatedColumnFormula>
    </tableColumn>
    <tableColumn id="21" xr3:uid="{81DBE1B9-7659-4667-BC7E-D1DB9F19B823}" name="UnidadMedidaIndicadorResultado" dataDxfId="7260">
      <calculatedColumnFormula array="1">IF(INDIRECT(CONCATENATE(TablaDatosCompletos[[#This Row],[CodigoProyecto]],"!G",CELL("fila",INDIRECT(TablaDatosCompletos[[#This Row],[Referencia]]))+7))=0,"",INDIRECT(CONCATENATE(TablaDatosCompletos[[#This Row],[CodigoProyecto]],"!G",CELL("fila",INDIRECT(TablaDatosCompletos[[#This Row],[Referencia]]))+7)))</calculatedColumnFormula>
    </tableColumn>
  </tableColumns>
  <tableStyleInfo name="TableStyleLight13"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5E67F438-A105-4A1D-A8DC-E731C9DD6634}" name="TablaSTdA1.1485051851" displayName="TablaSTdA1.1485051851" ref="D46:I48" headerRowDxfId="6538" dataDxfId="6536" headerRowBorderDxfId="6537" tableBorderDxfId="6535" totalsRowBorderDxfId="6534" headerRowCellStyle="20% - Énfasis3" dataCellStyle="20% - Énfasis3">
  <autoFilter ref="D46:I48" xr:uid="{CD7D4C66-593F-4407-BBA4-6C6B24365FE3}"/>
  <tableColumns count="6">
    <tableColumn id="1" xr3:uid="{AD022167-3426-4DEF-AB18-932E0E57854A}" name="Tipo de Indicador" totalsRowLabel="Resultado" dataDxfId="6533" totalsRowDxfId="6532"/>
    <tableColumn id="2" xr3:uid="{42A9E68B-8951-4570-B6ED-C91F953F4842}" name="Código indicador" totalsRowLabel="RC014" dataDxfId="6531" totalsRowDxfId="6530"/>
    <tableColumn id="3" xr3:uid="{356B6814-5038-425B-8752-E78AB56679D8}" name="Indicador" dataDxfId="6529" totalsRowDxfId="6528" dataCellStyle="20% - Énfasis3">
      <calculatedColumnFormula>IFERROR(VLOOKUP(E47,TablaIndicadores[[Código]:[Unidad de medida]],2,0),"")</calculatedColumnFormula>
    </tableColumn>
    <tableColumn id="4" xr3:uid="{67E30C13-7B0B-4D07-9E78-FDF6A3C5DD48}" name="Unidad de medida" dataDxfId="6527" totalsRowDxfId="6526" dataCellStyle="20% - Énfasis3">
      <calculatedColumnFormula>IFERROR(VLOOKUP(E47,TablaIndicadores[[Código]:[Unidad de medida]],3,0),"")</calculatedColumnFormula>
    </tableColumn>
    <tableColumn id="5" xr3:uid="{54BCB795-E48D-4E54-A4AD-14E2D69C6980}" name="Cantidad" totalsRowFunction="custom" dataDxfId="6525" totalsRowDxfId="6524">
      <totalsRowFormula array="1">IF(AND(IF(C37="Incluir",TablaSTdA1.1485051851[Unidad de medida]&gt;=0,TablaSTdA1.1485051851[Unidad de medida]=""))=FALSE,"No rellene el indicador sin seleccionar que quiere incluir el subtipo de acción","")</totalsRowFormula>
    </tableColumn>
    <tableColumn id="7" xr3:uid="{D5B26C40-F795-4F8E-8FA3-4C564572B3A1}" name="Incluido" dataDxfId="6523" totalsRowDxfId="6522" dataCellStyle="20% - Énfasis3"/>
  </tableColumns>
  <tableStyleInfo name="TableStyleLight9"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11B4C8AE-7303-4DC9-81C3-AED63D812667}" name="TablaSTdA1.1521052" displayName="TablaSTdA1.1521052" ref="D59:I61" headerRowDxfId="6521" headerRowBorderDxfId="6520" tableBorderDxfId="6519" totalsRowBorderDxfId="6518">
  <autoFilter ref="D59:I61" xr:uid="{EE5B3FD1-721B-49E7-AA08-E2E7737E61E9}"/>
  <tableColumns count="6">
    <tableColumn id="1" xr3:uid="{6114ED63-7E52-40EC-A850-4405810924F3}" name="Tipo de Indicador" totalsRowLabel="Resultado" dataDxfId="6517" totalsRowDxfId="6516"/>
    <tableColumn id="2" xr3:uid="{E381EDD7-523F-4406-A011-A8191CB3A163}" name="Código indicador" totalsRowLabel="RC014" dataDxfId="6515" totalsRowDxfId="6514"/>
    <tableColumn id="3" xr3:uid="{AC840872-5BE1-4B1A-9D6C-DDB39FBC6E92}" name="Indicador" dataDxfId="6513" totalsRowDxfId="6512" dataCellStyle="20% - Énfasis3">
      <calculatedColumnFormula>IFERROR(VLOOKUP(E60,TablaIndicadores[[Código]:[Unidad de medida]],2,0),"")</calculatedColumnFormula>
    </tableColumn>
    <tableColumn id="4" xr3:uid="{5A665DB8-C7F0-4FAC-99E0-26D66725BD3B}" name="Unidad de medida" dataDxfId="6511" totalsRowDxfId="6510" dataCellStyle="20% - Énfasis3">
      <calculatedColumnFormula>IFERROR(VLOOKUP(E60,TablaIndicadores[[Código]:[Unidad de medida]],3,0),"")</calculatedColumnFormula>
    </tableColumn>
    <tableColumn id="5" xr3:uid="{4EC801A0-3F9D-4F20-B86F-023C4E25782C}" name="Cantidad" totalsRowFunction="custom" dataDxfId="6509" totalsRowDxfId="6508">
      <totalsRowFormula array="1">IF(AND(IF(C52="Incluir",TablaSTdA1.1521052[Unidad de medida]&gt;=0,TablaSTdA1.1521052[Unidad de medida]=""))=FALSE,"No rellene el indicador sin seleccionar que quiere incluir el subtipo de acción","")</totalsRowFormula>
    </tableColumn>
    <tableColumn id="7" xr3:uid="{0F657462-9C70-42A8-A178-BE4EE8656FE9}" name="Incluido" dataDxfId="6507" totalsRowDxfId="6506" dataCellStyle="20% - Énfasis3"/>
  </tableColumns>
  <tableStyleInfo name="TableStyleLight9"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9BB28D91-05DC-4AC4-8961-E1BC9EB85D4B}" name="TablaSTdA1.148531153" displayName="TablaSTdA1.148531153" ref="D68:I70" headerRowDxfId="6505" headerRowBorderDxfId="6504" tableBorderDxfId="6503" totalsRowBorderDxfId="6502">
  <autoFilter ref="D68:I70" xr:uid="{42E9B6F1-DF53-4168-8B21-F601DDFBCA60}"/>
  <tableColumns count="6">
    <tableColumn id="1" xr3:uid="{3BE7506B-F537-4E2C-B7F4-E26B2813BF16}" name="Tipo de Indicador" totalsRowLabel="Resultado" dataDxfId="6501" totalsRowDxfId="6500"/>
    <tableColumn id="2" xr3:uid="{6F8C5913-254B-4817-B16B-E8509E0965A8}" name="Código indicador" totalsRowLabel="RC014" dataDxfId="6499" totalsRowDxfId="6498"/>
    <tableColumn id="3" xr3:uid="{6893A3D7-C3BE-45D5-9054-F744E0FFE7B4}" name="Indicador" dataDxfId="6497" totalsRowDxfId="6496" dataCellStyle="20% - Énfasis3">
      <calculatedColumnFormula>IFERROR(VLOOKUP(E69,TablaIndicadores[[Código]:[Unidad de medida]],2,0),"")</calculatedColumnFormula>
    </tableColumn>
    <tableColumn id="4" xr3:uid="{3F173E9A-0FC2-4952-BF0B-C8139202AB4E}" name="Unidad de medida" dataDxfId="6495" totalsRowDxfId="6494" dataCellStyle="20% - Énfasis3">
      <calculatedColumnFormula>IFERROR(VLOOKUP(E69,TablaIndicadores[[Código]:[Unidad de medida]],3,0),"")</calculatedColumnFormula>
    </tableColumn>
    <tableColumn id="5" xr3:uid="{42D3A061-2CE9-4899-B85C-AB6936A10544}" name="Cantidad" totalsRowFunction="custom" dataDxfId="6493" totalsRowDxfId="6492">
      <totalsRowFormula array="1">IF(AND(IF(C61="Incluir",TablaSTdA1.148531153[Unidad de medida]&gt;=0,TablaSTdA1.148531153[Unidad de medida]=""))=FALSE,"No rellene el indicador sin seleccionar que quiere incluir el subtipo de acción","")</totalsRowFormula>
    </tableColumn>
    <tableColumn id="7" xr3:uid="{67BB1DEE-93D9-4C99-BFF9-17D386AAA5C7}" name="Incluido" dataDxfId="6491" totalsRowDxfId="6490" dataCellStyle="20% - Énfasis3"/>
  </tableColumns>
  <tableStyleInfo name="TableStyleLight9"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DD1086AA-0959-4F3C-B6E5-325BFE58349E}" name="TablaSTdA1.152541254" displayName="TablaSTdA1.152541254" ref="D79:I81" headerRowDxfId="6489" headerRowBorderDxfId="6488" tableBorderDxfId="6487" totalsRowBorderDxfId="6486">
  <autoFilter ref="D79:I81" xr:uid="{841A434A-E4A4-4475-B699-6C7E979BCFAB}"/>
  <tableColumns count="6">
    <tableColumn id="1" xr3:uid="{DFD4B4D4-7611-4BAF-908B-30C1A8908E92}" name="Tipo de Indicador" totalsRowLabel="Resultado" dataDxfId="6485" totalsRowDxfId="6484" dataCellStyle="20% - Énfasis3"/>
    <tableColumn id="2" xr3:uid="{3D907CB1-4CC6-498E-A5B7-86B7EF9801F8}" name="Código indicador" totalsRowLabel="RC014" dataDxfId="6483" totalsRowDxfId="6482"/>
    <tableColumn id="3" xr3:uid="{BBAE4320-D90D-4AED-9E45-0171CC70522F}" name="Indicador" dataDxfId="6481" totalsRowDxfId="6480" dataCellStyle="20% - Énfasis3">
      <calculatedColumnFormula>IFERROR(VLOOKUP(E80,TablaIndicadores[[Código]:[Unidad de medida]],2,0),"")</calculatedColumnFormula>
    </tableColumn>
    <tableColumn id="4" xr3:uid="{EFAB8DA9-CE74-4CF3-B63A-886BBD604C2F}" name="Unidad de medida" dataDxfId="6479" totalsRowDxfId="6478" dataCellStyle="20% - Énfasis3">
      <calculatedColumnFormula>IFERROR(VLOOKUP(E80,TablaIndicadores[[Código]:[Unidad de medida]],3,0),"")</calculatedColumnFormula>
    </tableColumn>
    <tableColumn id="5" xr3:uid="{E9B08ABF-B699-4AB0-9AB0-ACE9AE9878BA}" name="Cantidad" totalsRowFunction="custom" dataDxfId="6477" totalsRowDxfId="6476">
      <totalsRowFormula array="1">IF(AND(IF(C72="Incluir",TablaSTdA1.152541254[Unidad de medida]&gt;=0,TablaSTdA1.152541254[Unidad de medida]=""))=FALSE,"No rellene el indicador sin seleccionar que quiere incluir el subtipo de acción","")</totalsRowFormula>
    </tableColumn>
    <tableColumn id="7" xr3:uid="{BB88A62E-9E8C-4591-8AE5-16247BA3C5E0}" name="Incluido" dataDxfId="6475" totalsRowDxfId="6474" dataCellStyle="20% - Énfasis3"/>
  </tableColumns>
  <tableStyleInfo name="TableStyleLight9"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5ACA4F51-B853-48D0-8D5A-3247B6E6657A}" name="TablaSTdA1.14853551355" displayName="TablaSTdA1.14853551355" ref="D88:I90" headerRowDxfId="6473" dataDxfId="6471" headerRowBorderDxfId="6472" tableBorderDxfId="6470" totalsRowBorderDxfId="6469" dataCellStyle="20% - Énfasis3">
  <autoFilter ref="D88:I90" xr:uid="{87A593CD-D0F2-482E-856A-FEEA60DFE682}"/>
  <tableColumns count="6">
    <tableColumn id="1" xr3:uid="{90BB3819-C765-41B7-BC63-C802935AFBAC}" name="Tipo de Indicador" totalsRowLabel="Resultado" dataDxfId="6468" totalsRowDxfId="6467"/>
    <tableColumn id="2" xr3:uid="{845466D9-A175-4A26-9A07-D7108FC35697}" name="Código indicador" totalsRowLabel="RC014" dataDxfId="6466" totalsRowDxfId="6465"/>
    <tableColumn id="3" xr3:uid="{6EE6EB24-B9AF-454E-9E41-A1E5C81CCBC0}" name="Indicador" dataDxfId="6464" totalsRowDxfId="6463" dataCellStyle="20% - Énfasis3">
      <calculatedColumnFormula>IFERROR(VLOOKUP(E89,TablaIndicadores[[Código]:[Unidad de medida]],2,0),"")</calculatedColumnFormula>
    </tableColumn>
    <tableColumn id="4" xr3:uid="{072DD981-2B11-4C9C-8F44-BEABE734CD6D}" name="Unidad de medida" dataDxfId="6462" totalsRowDxfId="6461" dataCellStyle="20% - Énfasis3">
      <calculatedColumnFormula>IFERROR(VLOOKUP(E89,TablaIndicadores[[Código]:[Unidad de medida]],3,0),"")</calculatedColumnFormula>
    </tableColumn>
    <tableColumn id="5" xr3:uid="{3B89CCDC-EFBC-4737-BE69-DD1D34A26E79}" name="Cantidad" totalsRowFunction="custom" dataDxfId="6460" totalsRowDxfId="6459">
      <totalsRowFormula array="1">IF(AND(IF(C81="Incluir",TablaSTdA1.14853551355[Unidad de medida]&gt;=0,TablaSTdA1.14853551355[Unidad de medida]=""))=FALSE,"No rellene el indicador sin seleccionar que quiere incluir el subtipo de acción","")</totalsRowFormula>
    </tableColumn>
    <tableColumn id="7" xr3:uid="{9417FDF3-867D-4826-9DDB-4BF057492037}" name="Incluido" dataDxfId="6458" totalsRowDxfId="6457" dataCellStyle="20% - Énfasis3"/>
  </tableColumns>
  <tableStyleInfo name="TableStyleLight9"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D8DDA213-F5E1-496C-A360-EDB66A109F80}" name="TablaSTdA1.1485355561456" displayName="TablaSTdA1.1485355561456" ref="D97:I99" headerRowDxfId="6456" dataDxfId="6454" headerRowBorderDxfId="6455" tableBorderDxfId="6453" totalsRowBorderDxfId="6452" dataCellStyle="20% - Énfasis3">
  <autoFilter ref="D97:I99" xr:uid="{DEA36D4B-04A8-43A7-9106-6A8935E26BEB}"/>
  <tableColumns count="6">
    <tableColumn id="1" xr3:uid="{3ACE0238-13CB-499D-BAE4-FF3A6E4DA812}" name="Tipo de Indicador" totalsRowLabel="Resultado" dataDxfId="6451" totalsRowDxfId="6450"/>
    <tableColumn id="2" xr3:uid="{6CD2E38F-E8BA-40B4-A5A4-4C998DF091D8}" name="Código indicador" totalsRowLabel="RC014" dataDxfId="6449" totalsRowDxfId="6448"/>
    <tableColumn id="3" xr3:uid="{603DBBBE-A92B-41CF-BC09-D0174FEB71A3}" name="Indicador" dataDxfId="6447" totalsRowDxfId="6446" dataCellStyle="20% - Énfasis3">
      <calculatedColumnFormula>IFERROR(VLOOKUP(E98,TablaIndicadores[[Código]:[Unidad de medida]],2,0),"")</calculatedColumnFormula>
    </tableColumn>
    <tableColumn id="4" xr3:uid="{2554A886-4843-4E79-91C6-8674B39EF3DF}" name="Unidad de medida" dataDxfId="6445" totalsRowDxfId="6444" dataCellStyle="20% - Énfasis3">
      <calculatedColumnFormula>IFERROR(VLOOKUP(E98,TablaIndicadores[[Código]:[Unidad de medida]],3,0),"")</calculatedColumnFormula>
    </tableColumn>
    <tableColumn id="5" xr3:uid="{46A1D125-8E50-4C9B-A6FB-C9C7708DEDC7}" name="Cantidad" totalsRowFunction="custom" dataDxfId="6443" totalsRowDxfId="6442">
      <totalsRowFormula array="1">IF(AND(IF(C90="Incluir",TablaSTdA1.1485355561456[Unidad de medida]&gt;=0,TablaSTdA1.1485355561456[Unidad de medida]=""))=FALSE,"No rellene el indicador sin seleccionar que quiere incluir el subtipo de acción","")</totalsRowFormula>
    </tableColumn>
    <tableColumn id="7" xr3:uid="{235FAD79-7FA9-49A2-93FD-ED312A195A1C}" name="Incluido" dataDxfId="6441" totalsRowDxfId="6440" dataCellStyle="20% - Énfasis3"/>
  </tableColumns>
  <tableStyleInfo name="TableStyleLight9"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A60438AC-8647-465A-89AF-859C8FCA1677}" name="TablaSTdA1.148535556571557" displayName="TablaSTdA1.148535556571557" ref="D106:I108" headerRowDxfId="6439" dataDxfId="6437" headerRowBorderDxfId="6438" tableBorderDxfId="6436" totalsRowBorderDxfId="6435" dataCellStyle="20% - Énfasis3">
  <autoFilter ref="D106:I108" xr:uid="{6581E392-A142-4728-9795-A807192909F7}"/>
  <tableColumns count="6">
    <tableColumn id="1" xr3:uid="{DA4B5C73-2FE6-4608-A875-34EB49B98AA1}" name="Tipo de Indicador" totalsRowLabel="Resultado" dataDxfId="6434" totalsRowDxfId="6433"/>
    <tableColumn id="2" xr3:uid="{B5447B55-D931-4155-9BFF-3EBC6A43B7E5}" name="Código indicador" totalsRowLabel="RC014" dataDxfId="6432" totalsRowDxfId="6431"/>
    <tableColumn id="3" xr3:uid="{EDA6036C-B9C5-4AB9-9737-321826B517AD}" name="Indicador" dataDxfId="6430" totalsRowDxfId="6429" dataCellStyle="20% - Énfasis3">
      <calculatedColumnFormula>IFERROR(VLOOKUP(E107,TablaIndicadores[[Código]:[Unidad de medida]],2,0),"")</calculatedColumnFormula>
    </tableColumn>
    <tableColumn id="4" xr3:uid="{D5E2B5F9-3158-4881-AF4B-0964D129C987}" name="Unidad de medida" dataDxfId="6428" totalsRowDxfId="6427" dataCellStyle="20% - Énfasis3">
      <calculatedColumnFormula>IFERROR(VLOOKUP(E107,TablaIndicadores[[Código]:[Unidad de medida]],3,0),"")</calculatedColumnFormula>
    </tableColumn>
    <tableColumn id="5" xr3:uid="{3D11A39F-F0BC-4204-94B3-3226B26177B3}" name="Cantidad" totalsRowFunction="custom" dataDxfId="6426" totalsRowDxfId="6425">
      <totalsRowFormula array="1">IF(AND(IF(C99="Incluir",TablaSTdA1.148535556571557[Unidad de medida]&gt;=0,TablaSTdA1.148535556571557[Unidad de medida]=""))=FALSE,"No rellene el indicador sin seleccionar que quiere incluir el subtipo de acción","")</totalsRowFormula>
    </tableColumn>
    <tableColumn id="7" xr3:uid="{AF5C2938-30CC-4595-8664-672445623E2E}" name="Incluido" dataDxfId="6424" totalsRowDxfId="6423" dataCellStyle="20% - Énfasis3"/>
  </tableColumns>
  <tableStyleInfo name="TableStyleLight9"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 xr:uid="{47421DF2-2260-4793-AC23-490B2C6D1CEC}" name="TablaSTdA1.14853555657581658" displayName="TablaSTdA1.14853555657581658" ref="D115:I117" headerRowDxfId="6422" dataDxfId="6420" headerRowBorderDxfId="6421" tableBorderDxfId="6419" totalsRowBorderDxfId="6418" dataCellStyle="20% - Énfasis3">
  <autoFilter ref="D115:I117" xr:uid="{93ECB9AF-BC8A-4D88-A632-C52C718F2C71}"/>
  <tableColumns count="6">
    <tableColumn id="1" xr3:uid="{60E44568-B496-4254-A3BF-3EF25EAF5C8B}" name="Tipo de Indicador" totalsRowLabel="Resultado" dataDxfId="6417" totalsRowDxfId="6416"/>
    <tableColumn id="2" xr3:uid="{6EB10800-7E07-4316-A9AC-96ED7B65AAFC}" name="Código indicador" totalsRowLabel="RC014" dataDxfId="6415" totalsRowDxfId="6414"/>
    <tableColumn id="3" xr3:uid="{68908C3E-00CC-4D0D-B8F3-4DC5814CEEAC}" name="Indicador" dataDxfId="6413" totalsRowDxfId="6412" dataCellStyle="20% - Énfasis3">
      <calculatedColumnFormula>IFERROR(VLOOKUP(E116,TablaIndicadores[[Código]:[Unidad de medida]],2,0),"")</calculatedColumnFormula>
    </tableColumn>
    <tableColumn id="4" xr3:uid="{0AC451E3-0AE4-42AB-A021-C6008912E86C}" name="Unidad de medida" dataDxfId="6411" totalsRowDxfId="6410" dataCellStyle="20% - Énfasis3">
      <calculatedColumnFormula>IFERROR(VLOOKUP(E116,TablaIndicadores[[Código]:[Unidad de medida]],3,0),"")</calculatedColumnFormula>
    </tableColumn>
    <tableColumn id="5" xr3:uid="{44B8F811-2BC1-462A-8B13-5BAD5327D8A2}" name="Cantidad" totalsRowFunction="custom" dataDxfId="6409" totalsRowDxfId="6408">
      <totalsRowFormula array="1">IF(AND(IF(C108="Incluir",TablaSTdA1.14853555657581658[Unidad de medida]&gt;=0,TablaSTdA1.14853555657581658[Unidad de medida]=""))=FALSE,"No rellene el indicador sin seleccionar que quiere incluir el subtipo de acción","")</totalsRowFormula>
    </tableColumn>
    <tableColumn id="7" xr3:uid="{2E227D07-1D05-4D9C-BED9-8B10619890E8}" name="Incluido" dataDxfId="6407" totalsRowDxfId="6406" dataCellStyle="20% - Énfasis3"/>
  </tableColumns>
  <tableStyleInfo name="TableStyleLight9"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 xr:uid="{B22B4F45-59CE-4C45-8B4E-620E03BF538A}" name="TablaSTdA1.1485355565758591759" displayName="TablaSTdA1.1485355565758591759" ref="D124:I126" headerRowDxfId="6405" dataDxfId="6403" headerRowBorderDxfId="6404" tableBorderDxfId="6402" totalsRowBorderDxfId="6401" dataCellStyle="20% - Énfasis3">
  <autoFilter ref="D124:I126" xr:uid="{554BE6C9-C1EE-49BC-B5D3-B7CF164F53F0}"/>
  <tableColumns count="6">
    <tableColumn id="1" xr3:uid="{A2AC1FC1-9E65-410B-AACE-51CA10CD0422}" name="Tipo de Indicador" totalsRowLabel="Resultado" dataDxfId="6400" totalsRowDxfId="6399"/>
    <tableColumn id="2" xr3:uid="{76D71DEC-4724-4BF0-86FF-8DA7C220A819}" name="Código indicador" totalsRowLabel="RC014" dataDxfId="6398" totalsRowDxfId="6397"/>
    <tableColumn id="3" xr3:uid="{044CA977-0FC7-4F36-AF67-EE6FF95F81F5}" name="Indicador" dataDxfId="6396" totalsRowDxfId="6395" dataCellStyle="20% - Énfasis3">
      <calculatedColumnFormula>IFERROR(VLOOKUP(E125,TablaIndicadores[[Código]:[Unidad de medida]],2,0),"")</calculatedColumnFormula>
    </tableColumn>
    <tableColumn id="4" xr3:uid="{26D4B2FF-752F-445E-B4FF-9FE9609BAEBB}" name="Unidad de medida" dataDxfId="6394" totalsRowDxfId="6393" dataCellStyle="20% - Énfasis3">
      <calculatedColumnFormula>IFERROR(VLOOKUP(E125,TablaIndicadores[[Código]:[Unidad de medida]],3,0),"")</calculatedColumnFormula>
    </tableColumn>
    <tableColumn id="5" xr3:uid="{934550AA-0CC4-4530-AD13-B1FF8C93C33E}" name="Cantidad" totalsRowFunction="custom" dataDxfId="6392" totalsRowDxfId="6391">
      <totalsRowFormula array="1">IF(AND(IF(C117="Incluir",TablaSTdA1.1485355565758591759[Unidad de medida]&gt;=0,TablaSTdA1.1485355565758591759[Unidad de medida]=""))=FALSE,"No rellene el indicador sin seleccionar que quiere incluir el subtipo de acción","")</totalsRowFormula>
    </tableColumn>
    <tableColumn id="7" xr3:uid="{B159E42B-E14A-4706-A467-2703B466A6F1}" name="Incluido" dataDxfId="6390" totalsRowDxfId="6389" dataCellStyle="20% - Énfasis3"/>
  </tableColumns>
  <tableStyleInfo name="TableStyleLight9"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 xr:uid="{AAE3B6B8-5855-4163-A0EF-89A881A0F6B9}" name="TablaSTdA1.148535556575859601860" displayName="TablaSTdA1.148535556575859601860" ref="D133:I135" headerRowDxfId="6388" dataDxfId="6386" headerRowBorderDxfId="6387" tableBorderDxfId="6385" totalsRowBorderDxfId="6384" dataCellStyle="20% - Énfasis3">
  <autoFilter ref="D133:I135" xr:uid="{9E2266F5-8C03-44DD-9193-189E2DA89D55}"/>
  <tableColumns count="6">
    <tableColumn id="1" xr3:uid="{32AF7C7E-49E5-427F-823B-483F5C181B97}" name="Tipo de Indicador" totalsRowLabel="Resultado" dataDxfId="6383" totalsRowDxfId="6382"/>
    <tableColumn id="2" xr3:uid="{5ECAF280-93C2-4176-AE70-FDBAEB90BD99}" name="Código indicador" totalsRowLabel="RC014" dataDxfId="6381" totalsRowDxfId="6380"/>
    <tableColumn id="3" xr3:uid="{AED6EBA7-59CC-49F7-8C27-7EEF3C3F9E0E}" name="Indicador" dataDxfId="6379" totalsRowDxfId="6378" dataCellStyle="20% - Énfasis3">
      <calculatedColumnFormula>IFERROR(VLOOKUP(E134,TablaIndicadores[[Código]:[Unidad de medida]],2,0),"")</calculatedColumnFormula>
    </tableColumn>
    <tableColumn id="4" xr3:uid="{65E65FE5-BD52-4EF1-90E6-A2449A8C75AA}" name="Unidad de medida" dataDxfId="6377" totalsRowDxfId="6376" dataCellStyle="20% - Énfasis3">
      <calculatedColumnFormula>IFERROR(VLOOKUP(E134,TablaIndicadores[[Código]:[Unidad de medida]],3,0),"")</calculatedColumnFormula>
    </tableColumn>
    <tableColumn id="5" xr3:uid="{11C826C5-5680-47AD-9642-84AD1237909E}" name="Cantidad" totalsRowFunction="custom" dataDxfId="6375" totalsRowDxfId="6374">
      <totalsRowFormula array="1">IF(AND(IF(C126="Incluir",TablaSTdA1.148535556575859601860[Unidad de medida]&gt;=0,TablaSTdA1.148535556575859601860[Unidad de medida]=""))=FALSE,"No rellene el indicador sin seleccionar que quiere incluir el subtipo de acción","")</totalsRowFormula>
    </tableColumn>
    <tableColumn id="7" xr3:uid="{98204CD5-D1B2-4F1F-AAF3-A4759854D718}" name="Incluido" dataDxfId="6373" totalsRowDxfId="6372" dataCellStyle="20% - Énfasis3"/>
  </tableColumns>
  <tableStyleInfo name="TableStyleLight9"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B5781955-8C50-417A-88FF-3F05274D9667}" name="TablaSTdA1.14" displayName="TablaSTdA1.14" ref="D17:I19" headerRowDxfId="7259" dataDxfId="7257" headerRowBorderDxfId="7258" tableBorderDxfId="7256" totalsRowBorderDxfId="7255">
  <autoFilter ref="D17:I19" xr:uid="{B80A10F8-3515-48D8-845B-9A7A9BA736D1}"/>
  <tableColumns count="6">
    <tableColumn id="1" xr3:uid="{88702799-A57C-4965-B899-866E28BB4B81}" name="Tipo de Indicador" totalsRowLabel="Resultado" dataDxfId="7254" totalsRowDxfId="7253"/>
    <tableColumn id="2" xr3:uid="{325BCF63-4A88-4FBC-86FB-1FC457037059}" name="Código indicador" totalsRowLabel="RC014" dataDxfId="7252" totalsRowDxfId="7251"/>
    <tableColumn id="3" xr3:uid="{6D6A93A4-87EF-44C5-864E-2F7C949CC631}" name="Indicador" dataDxfId="7250"/>
    <tableColumn id="4" xr3:uid="{BD316252-D9CD-4D49-861E-E1912DB73B56}" name="Unidad de medida" dataDxfId="7249" totalsRowDxfId="7248"/>
    <tableColumn id="5" xr3:uid="{87FB9EE2-C506-43E3-819E-9AD4D58A5CD2}" name="Cantidad" totalsRowFunction="custom" dataDxfId="7247" totalsRowDxfId="7246">
      <totalsRowFormula array="1">IF(AND(IF(C10="Incluir",TablaSTdA1.14[Unidad de medida]&gt;=0,TablaSTdA1.14[Unidad de medida]=""))=FALSE,"No rellene el indicador sin seleccionar que quiere incluir el subtipo de acción","")</totalsRowFormula>
    </tableColumn>
    <tableColumn id="7" xr3:uid="{B9BD6A84-7B8A-402F-B55A-E3FB466877C3}" name="Incluido" dataDxfId="7245" dataCellStyle="20% - Énfasis3"/>
  </tableColumns>
  <tableStyleInfo name="TableStyleLight9"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 xr:uid="{02170726-85C5-41F6-9B22-ED0A5E19FAD5}" name="TablaSTdA1.15254612061" displayName="TablaSTdA1.15254612061" ref="D144:I146" headerRowDxfId="6371" dataDxfId="6369" headerRowBorderDxfId="6370" tableBorderDxfId="6368" totalsRowBorderDxfId="6367" dataCellStyle="20% - Énfasis3">
  <autoFilter ref="D144:I146" xr:uid="{C5A14A54-2A8C-44BA-B0C4-CB68B2AB300A}"/>
  <tableColumns count="6">
    <tableColumn id="1" xr3:uid="{196EBCE0-32F6-4033-B877-D2E358B81F1C}" name="Tipo de Indicador" totalsRowLabel="Resultado" dataDxfId="6366" totalsRowDxfId="6365"/>
    <tableColumn id="2" xr3:uid="{9E199AC2-BDDF-4B36-9B81-A4D20AE7C730}" name="Código indicador" totalsRowLabel="RC014" dataDxfId="6364" totalsRowDxfId="6363"/>
    <tableColumn id="3" xr3:uid="{3B44D233-9DDA-44E4-80C8-07989D9EF775}" name="Indicador" dataDxfId="6362" totalsRowDxfId="6361" dataCellStyle="20% - Énfasis3">
      <calculatedColumnFormula>IFERROR(VLOOKUP(E145,TablaIndicadores[[Código]:[Unidad de medida]],2,0),"")</calculatedColumnFormula>
    </tableColumn>
    <tableColumn id="4" xr3:uid="{1CC9CA2D-17C4-4DCC-9FFC-11F3D6A16AE0}" name="Unidad de medida" dataDxfId="6360" totalsRowDxfId="6359" dataCellStyle="20% - Énfasis3">
      <calculatedColumnFormula>IFERROR(VLOOKUP(E145,TablaIndicadores[[Código]:[Unidad de medida]],3,0),"")</calculatedColumnFormula>
    </tableColumn>
    <tableColumn id="5" xr3:uid="{91F001B8-CEF5-45B4-87A8-9B6A792BFD97}" name="Cantidad" totalsRowFunction="custom" dataDxfId="6358" totalsRowDxfId="6357">
      <totalsRowFormula array="1">IF(AND(IF(C137="Incluir",TablaSTdA1.15254612061[Unidad de medida]&gt;=0,TablaSTdA1.15254612061[Unidad de medida]=""))=FALSE,"No rellene el indicador sin seleccionar que quiere incluir el subtipo de acción","")</totalsRowFormula>
    </tableColumn>
    <tableColumn id="7" xr3:uid="{8342F0FE-F4C5-427E-BBCE-7D63719DE52E}" name="Incluido" dataDxfId="6356" totalsRowDxfId="6355" dataCellStyle="20% - Énfasis3"/>
  </tableColumns>
  <tableStyleInfo name="TableStyleLight9"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 xr:uid="{D25C86E9-D79E-49FE-9F3F-A09FD325F9B3}" name="TablaSTdA1.1525461622162" displayName="TablaSTdA1.1525461622162" ref="D153:I155" headerRowDxfId="6354" dataDxfId="6352" headerRowBorderDxfId="6353" tableBorderDxfId="6351" totalsRowBorderDxfId="6350" dataCellStyle="20% - Énfasis3">
  <autoFilter ref="D153:I155" xr:uid="{3D0A72F9-E111-4312-B272-8E0AE7862817}"/>
  <tableColumns count="6">
    <tableColumn id="1" xr3:uid="{EC17AB2C-0461-4DB2-B5ED-C0F4DCF467E2}" name="Tipo de Indicador" totalsRowLabel="Resultado" dataDxfId="6349" totalsRowDxfId="6348"/>
    <tableColumn id="2" xr3:uid="{D6CFE875-A832-4CD3-A0E1-7F6EE44E1001}" name="Código indicador" totalsRowLabel="RC014" dataDxfId="6347" totalsRowDxfId="6346"/>
    <tableColumn id="3" xr3:uid="{006AACCF-EB9C-418C-A1E2-7C0A46EDB44F}" name="Indicador" dataDxfId="6345" totalsRowDxfId="6344" dataCellStyle="20% - Énfasis3">
      <calculatedColumnFormula>IFERROR(VLOOKUP(E154,TablaIndicadores[[Código]:[Unidad de medida]],2,0),"")</calculatedColumnFormula>
    </tableColumn>
    <tableColumn id="4" xr3:uid="{4FC782A2-6AD4-4AF2-9ABE-1030D847C3D1}" name="Unidad de medida" dataDxfId="6343" totalsRowDxfId="6342" dataCellStyle="20% - Énfasis3">
      <calculatedColumnFormula>IFERROR(VLOOKUP(E154,TablaIndicadores[[Código]:[Unidad de medida]],3,0),"")</calculatedColumnFormula>
    </tableColumn>
    <tableColumn id="5" xr3:uid="{F1075A2F-48D1-4905-B4EC-D1B5D1E447F1}" name="Cantidad" totalsRowFunction="custom" dataDxfId="6341" totalsRowDxfId="6340">
      <totalsRowFormula array="1">IF(AND(IF(C146="Incluir",TablaSTdA1.1525461622162[Unidad de medida]&gt;=0,TablaSTdA1.1525461622162[Unidad de medida]=""))=FALSE,"No rellene el indicador sin seleccionar que quiere incluir el subtipo de acción","")</totalsRowFormula>
    </tableColumn>
    <tableColumn id="7" xr3:uid="{B61D5741-9BCC-4B31-9172-046684EE9CEA}" name="Incluido" dataDxfId="6339" totalsRowDxfId="6338" dataCellStyle="20% - Énfasis3"/>
  </tableColumns>
  <tableStyleInfo name="TableStyleLight9"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 xr:uid="{BC72A60C-57EB-4A98-BAE2-FEC40EDD8C1B}" name="TablaSTdA1.152546162632263" displayName="TablaSTdA1.152546162632263" ref="D162:I164" headerRowDxfId="6337" dataDxfId="6335" headerRowBorderDxfId="6336" tableBorderDxfId="6334" totalsRowBorderDxfId="6333" dataCellStyle="20% - Énfasis3">
  <autoFilter ref="D162:I164" xr:uid="{F4B163C6-3327-4DE7-81E1-8B884E98BBD6}"/>
  <tableColumns count="6">
    <tableColumn id="1" xr3:uid="{23EEB34E-2A6D-4AF3-B541-A73BB6E85815}" name="Tipo de Indicador" totalsRowLabel="Resultado" dataDxfId="6332" totalsRowDxfId="6331"/>
    <tableColumn id="2" xr3:uid="{C60A7844-B75D-470B-B718-DB98D74BFF35}" name="Código indicador" totalsRowLabel="RC014" dataDxfId="6330" totalsRowDxfId="6329"/>
    <tableColumn id="3" xr3:uid="{177FFC23-CA02-47A4-9431-140F15C1FCD4}" name="Indicador" dataDxfId="6328" totalsRowDxfId="6327" dataCellStyle="20% - Énfasis3">
      <calculatedColumnFormula>IFERROR(VLOOKUP(E163,TablaIndicadores[[Código]:[Unidad de medida]],2,0),"")</calculatedColumnFormula>
    </tableColumn>
    <tableColumn id="4" xr3:uid="{B4DB820C-DA68-4BEE-8FC3-639D6DA04522}" name="Unidad de medida" dataDxfId="6326" totalsRowDxfId="6325" dataCellStyle="20% - Énfasis3">
      <calculatedColumnFormula>IFERROR(VLOOKUP(E163,TablaIndicadores[[Código]:[Unidad de medida]],3,0),"")</calculatedColumnFormula>
    </tableColumn>
    <tableColumn id="5" xr3:uid="{FAD62D9E-ED7B-4EF5-AC5A-632DD955AB31}" name="Cantidad" totalsRowFunction="custom" dataDxfId="6324" totalsRowDxfId="6323">
      <totalsRowFormula array="1">IF(AND(IF(C155="Incluir",TablaSTdA1.152546162632263[Unidad de medida]&gt;=0,TablaSTdA1.152546162632263[Unidad de medida]=""))=FALSE,"No rellene el indicador sin seleccionar que quiere incluir el subtipo de acción","")</totalsRowFormula>
    </tableColumn>
    <tableColumn id="7" xr3:uid="{0A176572-FEED-4AE0-936D-2ED25CE7E232}" name="Incluido" dataDxfId="6322" totalsRowDxfId="6321" dataCellStyle="20% - Énfasis3"/>
  </tableColumns>
  <tableStyleInfo name="TableStyleLight9" showFirstColumn="0" showLastColumn="0" showRowStripes="1" showColumnStripes="0"/>
</table>
</file>

<file path=xl/tables/table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 xr:uid="{5399FE15-C867-4207-96C9-6899D5E045E8}" name="TablaSTdA1.15254616263642364" displayName="TablaSTdA1.15254616263642364" ref="D171:I173" headerRowDxfId="6320" dataDxfId="6318" headerRowBorderDxfId="6319" tableBorderDxfId="6317" totalsRowBorderDxfId="6316" dataCellStyle="20% - Énfasis3">
  <autoFilter ref="D171:I173" xr:uid="{0C2E3642-E261-4EC5-BC93-94C155FF95BD}"/>
  <tableColumns count="6">
    <tableColumn id="1" xr3:uid="{B27E3230-6715-4158-980D-1B6251DEDA57}" name="Tipo de Indicador" totalsRowLabel="Resultado" dataDxfId="6315" totalsRowDxfId="6314"/>
    <tableColumn id="2" xr3:uid="{73D898C4-A834-4994-BEB2-8187FA6B2901}" name="Código indicador" totalsRowLabel="RC014" dataDxfId="6313" totalsRowDxfId="6312"/>
    <tableColumn id="3" xr3:uid="{8F86BD03-580A-40DF-9FFF-839CFFA736BA}" name="Indicador" dataDxfId="6311" totalsRowDxfId="6310" dataCellStyle="20% - Énfasis3">
      <calculatedColumnFormula>IFERROR(VLOOKUP(E172,TablaIndicadores[[Código]:[Unidad de medida]],2,0),"")</calculatedColumnFormula>
    </tableColumn>
    <tableColumn id="4" xr3:uid="{03E60CB6-1DBB-47DF-A676-0705EEA7BA7F}" name="Unidad de medida" dataDxfId="6309" totalsRowDxfId="6308" dataCellStyle="20% - Énfasis3">
      <calculatedColumnFormula>IFERROR(VLOOKUP(E172,TablaIndicadores[[Código]:[Unidad de medida]],3,0),"")</calculatedColumnFormula>
    </tableColumn>
    <tableColumn id="5" xr3:uid="{F81A1942-E0B2-46DC-8195-1955FFA59C8A}" name="Cantidad" totalsRowFunction="custom" dataDxfId="6307" totalsRowDxfId="6306">
      <totalsRowFormula array="1">IF(AND(IF(C164="Incluir",TablaSTdA1.15254616263642364[Unidad de medida]&gt;=0,TablaSTdA1.15254616263642364[Unidad de medida]=""))=FALSE,"No rellene el indicador sin seleccionar que quiere incluir el subtipo de acción","")</totalsRowFormula>
    </tableColumn>
    <tableColumn id="7" xr3:uid="{92742CE9-D6F6-4F44-8C36-E53CC99E0A38}" name="Incluido" dataDxfId="6305" totalsRowDxfId="6304" dataCellStyle="20% - Énfasis3"/>
  </tableColumns>
  <tableStyleInfo name="TableStyleLight9" showFirstColumn="0" showLastColumn="0" showRowStripes="1" showColumnStripes="0"/>
</table>
</file>

<file path=xl/tables/table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 xr:uid="{87C644A8-7B9D-4FC5-9DE1-3BDC39E84DDF}" name="TablaSTdA1.1525461626364652465" displayName="TablaSTdA1.1525461626364652465" ref="D180:I182" headerRowDxfId="6303" dataDxfId="6301" headerRowBorderDxfId="6302" tableBorderDxfId="6300" totalsRowBorderDxfId="6299" dataCellStyle="20% - Énfasis3">
  <autoFilter ref="D180:I182" xr:uid="{F356F671-86E7-486B-BF05-7FD307BD4A1B}"/>
  <tableColumns count="6">
    <tableColumn id="1" xr3:uid="{305E0E93-19CF-4E5E-BAA1-9E67A2CEE1F7}" name="Tipo de Indicador" totalsRowLabel="Resultado" dataDxfId="6298" totalsRowDxfId="6297"/>
    <tableColumn id="2" xr3:uid="{5A3602F2-547E-429B-8628-7645D15947AF}" name="Código indicador" totalsRowLabel="RC014" dataDxfId="6296" totalsRowDxfId="6295"/>
    <tableColumn id="3" xr3:uid="{F569A7C1-3ADD-4041-8C35-18F1DDA0E20B}" name="Indicador" dataDxfId="6294" totalsRowDxfId="6293" dataCellStyle="20% - Énfasis3">
      <calculatedColumnFormula>IFERROR(VLOOKUP(E181,TablaIndicadores[[Código]:[Unidad de medida]],2,0),"")</calculatedColumnFormula>
    </tableColumn>
    <tableColumn id="4" xr3:uid="{9141DF7E-F8D4-492F-8238-735480226223}" name="Unidad de medida" dataDxfId="6292" totalsRowDxfId="6291" dataCellStyle="20% - Énfasis3">
      <calculatedColumnFormula>IFERROR(VLOOKUP(E181,TablaIndicadores[[Código]:[Unidad de medida]],3,0),"")</calculatedColumnFormula>
    </tableColumn>
    <tableColumn id="5" xr3:uid="{312C3A7A-AE18-4D11-A8AA-3F11690CA1C4}" name="Cantidad" totalsRowFunction="custom" dataDxfId="6290" totalsRowDxfId="6289">
      <totalsRowFormula array="1">IF(AND(IF(C173="Incluir",TablaSTdA1.1525461626364652465[Unidad de medida]&gt;=0,TablaSTdA1.1525461626364652465[Unidad de medida]=""))=FALSE,"No rellene el indicador sin seleccionar que quiere incluir el subtipo de acción","")</totalsRowFormula>
    </tableColumn>
    <tableColumn id="7" xr3:uid="{93F25869-6A63-4D15-9FD6-4C05734875BF}" name="Incluido" dataDxfId="6288" totalsRowDxfId="6287" dataCellStyle="20% - Énfasis3"/>
  </tableColumns>
  <tableStyleInfo name="TableStyleLight9" showFirstColumn="0" showLastColumn="0" showRowStripes="1" showColumnStripes="0"/>
</table>
</file>

<file path=xl/tables/table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 xr:uid="{70FCFF5D-BEC1-495F-8051-4803DCCD41A3}" name="TablaSTdA1.1525461662566" displayName="TablaSTdA1.1525461662566" ref="D191:I193" headerRowDxfId="6286" dataDxfId="6284" headerRowBorderDxfId="6285" tableBorderDxfId="6283" totalsRowBorderDxfId="6282" dataCellStyle="20% - Énfasis3">
  <autoFilter ref="D191:I193" xr:uid="{8E7C725C-33A9-48F7-806E-089DA5811EA4}"/>
  <tableColumns count="6">
    <tableColumn id="1" xr3:uid="{9942F337-AA5B-447C-AB70-856D4FBC26B6}" name="Tipo de Indicador" totalsRowLabel="Resultado" dataDxfId="6281" totalsRowDxfId="6280"/>
    <tableColumn id="2" xr3:uid="{6E9666A5-8EB5-491B-BAC9-E5718A98990C}" name="Código indicador" totalsRowLabel="RC014" dataDxfId="6279" totalsRowDxfId="6278"/>
    <tableColumn id="3" xr3:uid="{EEF7326A-1A3F-43A3-B4E3-2271037C4372}" name="Indicador" dataDxfId="6277" totalsRowDxfId="6276" dataCellStyle="20% - Énfasis3">
      <calculatedColumnFormula>IFERROR(VLOOKUP(E192,TablaIndicadores[[Código]:[Unidad de medida]],2,0),"")</calculatedColumnFormula>
    </tableColumn>
    <tableColumn id="4" xr3:uid="{CEABA275-3FEC-442D-88F1-B1ACAB479C04}" name="Unidad de medida" dataDxfId="6275" totalsRowDxfId="6274" dataCellStyle="20% - Énfasis3">
      <calculatedColumnFormula>IFERROR(VLOOKUP(E192,TablaIndicadores[[Código]:[Unidad de medida]],3,0),"")</calculatedColumnFormula>
    </tableColumn>
    <tableColumn id="5" xr3:uid="{FC746D3F-E3D4-40E3-8CBA-931D8E7DE076}" name="Cantidad" totalsRowFunction="custom" dataDxfId="6273" totalsRowDxfId="6272">
      <totalsRowFormula array="1">IF(AND(IF(C184="Incluir",TablaSTdA1.1525461662566[Unidad de medida]&gt;=0,TablaSTdA1.1525461662566[Unidad de medida]=""))=FALSE,"No rellene el indicador sin seleccionar que quiere incluir el subtipo de acción","")</totalsRowFormula>
    </tableColumn>
    <tableColumn id="7" xr3:uid="{B687AE35-C9BF-4BE3-BCD9-E93260909A8C}" name="Incluido" dataDxfId="6271" totalsRowDxfId="6270" dataCellStyle="20% - Énfasis3"/>
  </tableColumns>
  <tableStyleInfo name="TableStyleLight9" showFirstColumn="0" showLastColumn="0" showRowStripes="1" showColumnStripes="0"/>
</table>
</file>

<file path=xl/tables/table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 xr:uid="{1F372168-B803-442F-88F7-5884F1B8E599}" name="TablaSTdA1.152546166672667" displayName="TablaSTdA1.152546166672667" ref="D200:I202" headerRowDxfId="6269" dataDxfId="6267" headerRowBorderDxfId="6268" tableBorderDxfId="6266" totalsRowBorderDxfId="6265" dataCellStyle="20% - Énfasis3">
  <autoFilter ref="D200:I202" xr:uid="{718E4DC1-CFC5-4AEE-A222-F5B8AEE19899}"/>
  <tableColumns count="6">
    <tableColumn id="1" xr3:uid="{66CF2910-B37C-4FCE-8C88-871CC97E2617}" name="Tipo de Indicador" totalsRowLabel="Resultado" dataDxfId="6264" totalsRowDxfId="6263"/>
    <tableColumn id="2" xr3:uid="{9971ECFD-92A7-4ABC-A6C9-537C8A44FA60}" name="Código indicador" totalsRowLabel="RC014" dataDxfId="6262" totalsRowDxfId="6261"/>
    <tableColumn id="3" xr3:uid="{B13A94FE-1E36-4AFD-BE0B-ABFE75B0C0F5}" name="Indicador" dataDxfId="6260" totalsRowDxfId="6259" dataCellStyle="20% - Énfasis3">
      <calculatedColumnFormula>IFERROR(VLOOKUP(E201,TablaIndicadores[[Código]:[Unidad de medida]],2,0),"")</calculatedColumnFormula>
    </tableColumn>
    <tableColumn id="4" xr3:uid="{C0988886-2633-444E-A2BC-86CBF0BF2845}" name="Unidad de medida" dataDxfId="6258" totalsRowDxfId="6257" dataCellStyle="20% - Énfasis3">
      <calculatedColumnFormula>IFERROR(VLOOKUP(E201,TablaIndicadores[[Código]:[Unidad de medida]],3,0),"")</calculatedColumnFormula>
    </tableColumn>
    <tableColumn id="5" xr3:uid="{B4240754-BFD5-4CBA-AC98-DDE3B22F9E2B}" name="Cantidad" totalsRowFunction="custom" dataDxfId="6256" totalsRowDxfId="6255">
      <totalsRowFormula array="1">IF(AND(IF(C193="Incluir",TablaSTdA1.152546166672667[Unidad de medida]&gt;=0,TablaSTdA1.152546166672667[Unidad de medida]=""))=FALSE,"No rellene el indicador sin seleccionar que quiere incluir el subtipo de acción","")</totalsRowFormula>
    </tableColumn>
    <tableColumn id="7" xr3:uid="{C21CE7AF-F4F8-4AE3-9363-36A865202AC9}" name="Incluido" dataDxfId="6254" totalsRowDxfId="6253" dataCellStyle="20% - Énfasis3"/>
  </tableColumns>
  <tableStyleInfo name="TableStyleLight9" showFirstColumn="0" showLastColumn="0" showRowStripes="1" showColumnStripes="0"/>
</table>
</file>

<file path=xl/tables/table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 xr:uid="{F7D8CA72-FD14-4AB1-8F22-E3E19D0E5353}" name="TablaSTdA1.15254616667682768" displayName="TablaSTdA1.15254616667682768" ref="D209:I211" headerRowDxfId="6252" dataDxfId="6250" headerRowBorderDxfId="6251" tableBorderDxfId="6249" totalsRowBorderDxfId="6248" dataCellStyle="20% - Énfasis3">
  <autoFilter ref="D209:I211" xr:uid="{B21F3934-1224-44CC-AA2E-935D2B9B447E}"/>
  <tableColumns count="6">
    <tableColumn id="1" xr3:uid="{81BDA2B3-28C3-4BCF-9375-7F5F54416369}" name="Tipo de Indicador" totalsRowLabel="Resultado" dataDxfId="6247" totalsRowDxfId="6246"/>
    <tableColumn id="2" xr3:uid="{E35478BE-996B-4EF5-8769-7B639BFECA41}" name="Código indicador" totalsRowLabel="RC014" dataDxfId="6245" totalsRowDxfId="6244"/>
    <tableColumn id="3" xr3:uid="{7E1F2E35-65CC-4081-9055-45F9525EBA9E}" name="Indicador" dataDxfId="6243" totalsRowDxfId="6242" dataCellStyle="20% - Énfasis3">
      <calculatedColumnFormula>IFERROR(VLOOKUP(E210,TablaIndicadores[[Código]:[Unidad de medida]],2,0),"")</calculatedColumnFormula>
    </tableColumn>
    <tableColumn id="4" xr3:uid="{900E09EB-A4EC-4461-8AE8-B27A7A7F3DCE}" name="Unidad de medida" dataDxfId="6241" totalsRowDxfId="6240" dataCellStyle="20% - Énfasis3">
      <calculatedColumnFormula>IFERROR(VLOOKUP(E210,TablaIndicadores[[Código]:[Unidad de medida]],3,0),"")</calculatedColumnFormula>
    </tableColumn>
    <tableColumn id="5" xr3:uid="{0AF496A1-47C5-4DDE-9EE4-BF17DB486FA4}" name="Cantidad" totalsRowFunction="custom" dataDxfId="6239" totalsRowDxfId="6238">
      <totalsRowFormula array="1">IF(AND(IF(C202="Incluir",TablaSTdA1.15254616667682768[Unidad de medida]&gt;=0,TablaSTdA1.15254616667682768[Unidad de medida]=""))=FALSE,"No rellene el indicador sin seleccionar que quiere incluir el subtipo de acción","")</totalsRowFormula>
    </tableColumn>
    <tableColumn id="7" xr3:uid="{557584B6-0888-453A-80B6-052181C2786F}" name="Incluido" dataDxfId="6237" totalsRowDxfId="6236" dataCellStyle="20% - Énfasis3"/>
  </tableColumns>
  <tableStyleInfo name="TableStyleLight9" showFirstColumn="0" showLastColumn="0" showRowStripes="1" showColumnStripes="0"/>
</table>
</file>

<file path=xl/tables/table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 xr:uid="{20EFDF0C-0326-4276-A2D8-26686236BB4F}" name="TablaSTdA1.1525461666768692869" displayName="TablaSTdA1.1525461666768692869" ref="D220:I222" headerRowDxfId="6235" dataDxfId="6233" headerRowBorderDxfId="6234" tableBorderDxfId="6232" totalsRowBorderDxfId="6231" dataCellStyle="20% - Énfasis3">
  <autoFilter ref="D220:I222" xr:uid="{F79E9E40-23B8-4F07-AAEA-E75BA12B9C24}"/>
  <tableColumns count="6">
    <tableColumn id="1" xr3:uid="{1A369CCA-8D6F-4D1A-B5FB-1BB39F0685AD}" name="Tipo de Indicador" totalsRowLabel="Resultado" dataDxfId="6230" totalsRowDxfId="6229"/>
    <tableColumn id="2" xr3:uid="{178DF3B1-E9AD-47DF-9524-DA50189B2484}" name="Código indicador" totalsRowLabel="RC014" dataDxfId="6228" totalsRowDxfId="6227"/>
    <tableColumn id="3" xr3:uid="{AC49768D-9359-4F24-96AB-38DD682B6564}" name="Indicador" dataDxfId="6226" totalsRowDxfId="6225" dataCellStyle="20% - Énfasis3">
      <calculatedColumnFormula>IFERROR(VLOOKUP(E221,TablaIndicadores[[Código]:[Unidad de medida]],2,0),"")</calculatedColumnFormula>
    </tableColumn>
    <tableColumn id="4" xr3:uid="{DE6D9CBF-C08A-4E1B-952C-E11099E09E98}" name="Unidad de medida" dataDxfId="6224" totalsRowDxfId="6223" dataCellStyle="20% - Énfasis3">
      <calculatedColumnFormula>IFERROR(VLOOKUP(E221,TablaIndicadores[[Código]:[Unidad de medida]],3,0),"")</calculatedColumnFormula>
    </tableColumn>
    <tableColumn id="5" xr3:uid="{1A8E0B69-E74D-4F1F-B752-4943B0F4CA10}" name="Cantidad" totalsRowFunction="custom" dataDxfId="6222" totalsRowDxfId="6221">
      <totalsRowFormula array="1">IF(AND(IF(C211="Incluir",TablaSTdA1.1525461666768692869[Unidad de medida]&gt;=0,TablaSTdA1.1525461666768692869[Unidad de medida]=""))=FALSE,"No rellene el indicador sin seleccionar que quiere incluir el subtipo de acción","")</totalsRowFormula>
    </tableColumn>
    <tableColumn id="7" xr3:uid="{E8F60676-3020-46C9-906E-3BFE49617D0B}" name="Incluido" dataDxfId="6220" totalsRowDxfId="6219" dataCellStyle="20% - Énfasis3"/>
  </tableColumns>
  <tableStyleInfo name="TableStyleLight9" showFirstColumn="0" showLastColumn="0" showRowStripes="1" showColumnStripes="0"/>
</table>
</file>

<file path=xl/tables/table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9" xr:uid="{6E7A03F5-C39F-4B3E-99A8-E5F521D9D4AA}" name="TablaSTdA1.152546166676869702970" displayName="TablaSTdA1.152546166676869702970" ref="D229:I231" headerRowDxfId="6218" dataDxfId="6216" headerRowBorderDxfId="6217" tableBorderDxfId="6215" totalsRowBorderDxfId="6214" dataCellStyle="20% - Énfasis3">
  <autoFilter ref="D229:I231" xr:uid="{7E3E9E0B-0896-45AA-97F6-41A453B78B45}"/>
  <tableColumns count="6">
    <tableColumn id="1" xr3:uid="{E65EC82F-C761-44B9-8C5B-E3D575AA4D16}" name="Tipo de Indicador" totalsRowLabel="Resultado" dataDxfId="6213" totalsRowDxfId="6212"/>
    <tableColumn id="2" xr3:uid="{5F5C09BB-1590-4527-AD5A-3F18F75E3D22}" name="Código indicador" totalsRowLabel="RC014" dataDxfId="6211" totalsRowDxfId="6210"/>
    <tableColumn id="3" xr3:uid="{82BCABB5-1B35-4463-A622-259E199A7967}" name="Indicador" dataDxfId="6209" totalsRowDxfId="6208" dataCellStyle="20% - Énfasis3">
      <calculatedColumnFormula>IFERROR(VLOOKUP(E230,TablaIndicadores[[Código]:[Unidad de medida]],2,0),"")</calculatedColumnFormula>
    </tableColumn>
    <tableColumn id="4" xr3:uid="{F5BC65BE-B6B1-4C48-B0BD-ABCC3623801E}" name="Unidad de medida" dataDxfId="6207" totalsRowDxfId="6206" dataCellStyle="20% - Énfasis3">
      <calculatedColumnFormula>IFERROR(VLOOKUP(E230,TablaIndicadores[[Código]:[Unidad de medida]],3,0),"")</calculatedColumnFormula>
    </tableColumn>
    <tableColumn id="5" xr3:uid="{FB2F5533-0E40-400E-A534-AD601A0486F4}" name="Cantidad" totalsRowFunction="custom" dataDxfId="6205" totalsRowDxfId="6204">
      <totalsRowFormula array="1">IF(AND(IF(C220="Incluir",TablaSTdA1.152546166676869702970[Unidad de medida]&gt;=0,TablaSTdA1.152546166676869702970[Unidad de medida]=""))=FALSE,"No rellene el indicador sin seleccionar que quiere incluir el subtipo de acción","")</totalsRowFormula>
    </tableColumn>
    <tableColumn id="7" xr3:uid="{61DC64C6-E05E-4018-A59D-EC5B8A5F7120}" name="Incluido" dataDxfId="6203" totalsRowDxfId="6202" dataCellStyle="20% - Énfasis3"/>
  </tableColumns>
  <tableStyleInfo name="TableStyleLight9"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AA97CF5B-DC9C-47C9-8E24-495CB600DEE3}" name="TablaSTdA1.1485" displayName="TablaSTdA1.1485" ref="D26:I28" dataDxfId="7243" headerRowBorderDxfId="7244" tableBorderDxfId="7242" totalsRowBorderDxfId="7241" dataCellStyle="20% - Énfasis3" totalsRowCellStyle="20% - Énfasis3">
  <autoFilter ref="D26:I28" xr:uid="{9AC2EDAC-35BA-4E89-BB69-8CCC777A48A1}"/>
  <tableColumns count="6">
    <tableColumn id="1" xr3:uid="{C05358C7-03EB-4532-93FE-DEB3509C5C10}" name="Tipo de Indicador" totalsRowLabel="Resultado" dataDxfId="7240" totalsRowDxfId="7239" dataCellStyle="20% - Énfasis3"/>
    <tableColumn id="2" xr3:uid="{37E85463-73D3-420A-8E8E-4C2A15E32B30}" name="Código indicador" totalsRowLabel="RC014" dataDxfId="7238" totalsRowDxfId="7237" dataCellStyle="20% - Énfasis3"/>
    <tableColumn id="3" xr3:uid="{43204840-3DC5-483D-974E-CF58ED992101}" name="Indicador" dataDxfId="7236" dataCellStyle="20% - Énfasis3">
      <calculatedColumnFormula>IFERROR(VLOOKUP(E27,TablaIndicadores[[Código]:[Unidad de medida]],2,0),"")</calculatedColumnFormula>
    </tableColumn>
    <tableColumn id="4" xr3:uid="{31F8A195-4FF3-435B-9C57-AF1775DCEBA1}" name="Unidad de medida" dataDxfId="7235" dataCellStyle="20% - Énfasis3">
      <calculatedColumnFormula>IFERROR(VLOOKUP(E27,TablaIndicadores[[Código]:[Unidad de medida]],3,0),"")</calculatedColumnFormula>
    </tableColumn>
    <tableColumn id="5" xr3:uid="{E02550D1-AAA1-426A-92E8-BCC159FB2484}" name="Cantidad" totalsRowFunction="custom" dataDxfId="7234" totalsRowDxfId="7233" dataCellStyle="20% - Énfasis3">
      <totalsRowFormula array="1">IF(AND(IF(C19="Incluir",TablaSTdA1.1485[Unidad de medida]&gt;=0,TablaSTdA1.1485[Unidad de medida]=""))=FALSE,"No rellene el indicador sin seleccionar que quiere incluir el subtipo de acción","")</totalsRowFormula>
    </tableColumn>
    <tableColumn id="7" xr3:uid="{A3BD366A-F3A4-4CC4-92DB-C2412AB4F2B6}" name="Incluido" dataDxfId="7232" dataCellStyle="20% - Énfasis3"/>
  </tableColumns>
  <tableStyleInfo name="TableStyleLight9" showFirstColumn="0" showLastColumn="0" showRowStripes="1" showColumnStripes="0"/>
</table>
</file>

<file path=xl/tables/table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 xr:uid="{4E63B3D6-6336-48E5-B3AE-FB1F6B4FBD07}" name="TablaSTdA1.15254616667686970713071" displayName="TablaSTdA1.15254616667686970713071" ref="D238:I240" headerRowDxfId="6201" dataDxfId="6199" headerRowBorderDxfId="6200" tableBorderDxfId="6198" totalsRowBorderDxfId="6197" dataCellStyle="20% - Énfasis3">
  <autoFilter ref="D238:I240" xr:uid="{0F05FA43-6A18-460F-BEF5-EE127BE3BBEF}"/>
  <tableColumns count="6">
    <tableColumn id="1" xr3:uid="{22B3CC96-3061-4C12-B4CB-3283BDF12A39}" name="Tipo de Indicador" totalsRowLabel="Resultado" dataDxfId="6196" totalsRowDxfId="6195"/>
    <tableColumn id="2" xr3:uid="{DD780930-65E2-4530-A2BC-50A3CC800220}" name="Código indicador" totalsRowLabel="RC014" dataDxfId="6194" totalsRowDxfId="6193"/>
    <tableColumn id="3" xr3:uid="{72B89A99-9E9E-4833-AA4A-5179F7D64978}" name="Indicador" dataDxfId="6192" totalsRowDxfId="6191" dataCellStyle="20% - Énfasis3">
      <calculatedColumnFormula>IFERROR(VLOOKUP(E239,TablaIndicadores[[Código]:[Unidad de medida]],2,0),"")</calculatedColumnFormula>
    </tableColumn>
    <tableColumn id="4" xr3:uid="{6D12CBE8-0C08-422B-9180-6DD1703F8F94}" name="Unidad de medida" dataDxfId="6190" totalsRowDxfId="6189" dataCellStyle="20% - Énfasis3">
      <calculatedColumnFormula>IFERROR(VLOOKUP(E239,TablaIndicadores[[Código]:[Unidad de medida]],3,0),"")</calculatedColumnFormula>
    </tableColumn>
    <tableColumn id="5" xr3:uid="{23C7849E-16EA-418F-85EE-D7DFBE5465BB}" name="Cantidad" totalsRowFunction="custom" dataDxfId="6188" totalsRowDxfId="6187">
      <totalsRowFormula array="1">IF(AND(IF(C229="Incluir",TablaSTdA1.15254616667686970713071[Unidad de medida]&gt;=0,TablaSTdA1.15254616667686970713071[Unidad de medida]=""))=FALSE,"No rellene el indicador sin seleccionar que quiere incluir el subtipo de acción","")</totalsRowFormula>
    </tableColumn>
    <tableColumn id="7" xr3:uid="{9C92B616-13A4-452D-A1D6-87F998D061EB}" name="Incluido" dataDxfId="6186" totalsRowDxfId="6185" dataCellStyle="20% - Énfasis3"/>
  </tableColumns>
  <tableStyleInfo name="TableStyleLight9" showFirstColumn="0" showLastColumn="0" showRowStripes="1" showColumnStripes="0"/>
</table>
</file>

<file path=xl/tables/table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 xr:uid="{91B9445B-A452-4557-A16A-9DC442E3C211}" name="TablaSTdA1.1525461626364723172" displayName="TablaSTdA1.1525461626364723172" ref="D247:I249" headerRowDxfId="6184" dataDxfId="6182" headerRowBorderDxfId="6183" tableBorderDxfId="6181" totalsRowBorderDxfId="6180" dataCellStyle="20% - Énfasis3">
  <autoFilter ref="D247:I249" xr:uid="{CFD436BC-1417-4552-8A56-990E2A292185}"/>
  <tableColumns count="6">
    <tableColumn id="1" xr3:uid="{9DA25E23-1560-45CD-BAF9-AEC3B441DC87}" name="Tipo de Indicador" totalsRowLabel="Resultado" dataDxfId="6179" totalsRowDxfId="6178"/>
    <tableColumn id="2" xr3:uid="{1C170A21-858F-428C-9529-073A645104C7}" name="Código indicador" totalsRowLabel="RC014" dataDxfId="6177" totalsRowDxfId="6176"/>
    <tableColumn id="3" xr3:uid="{E074539C-9587-414D-AAEB-0AA4B8DB184D}" name="Indicador" dataDxfId="6175" totalsRowDxfId="6174" dataCellStyle="20% - Énfasis3">
      <calculatedColumnFormula>IFERROR(VLOOKUP(E248,TablaIndicadores[[Código]:[Unidad de medida]],2,0),"")</calculatedColumnFormula>
    </tableColumn>
    <tableColumn id="4" xr3:uid="{6E944253-D319-47A1-A24F-98E3C1D76B69}" name="Unidad de medida" dataDxfId="6173" totalsRowDxfId="6172" dataCellStyle="20% - Énfasis3">
      <calculatedColumnFormula>IFERROR(VLOOKUP(E248,TablaIndicadores[[Código]:[Unidad de medida]],3,0),"")</calculatedColumnFormula>
    </tableColumn>
    <tableColumn id="5" xr3:uid="{04C5D173-CD23-460E-9637-9D1FE3477482}" name="Cantidad" totalsRowFunction="custom" dataDxfId="6171" totalsRowDxfId="6170">
      <totalsRowFormula array="1">IF(AND(IF(C240="Incluir",TablaSTdA1.1525461626364723172[Unidad de medida]&gt;=0,TablaSTdA1.1525461626364723172[Unidad de medida]=""))=FALSE,"No rellene el indicador sin seleccionar que quiere incluir el subtipo de acción","")</totalsRowFormula>
    </tableColumn>
    <tableColumn id="7" xr3:uid="{083FC713-0AB4-4410-8AC1-E2A36CD62745}" name="Incluido" dataDxfId="6169" totalsRowDxfId="6168" dataCellStyle="20% - Énfasis3"/>
  </tableColumns>
  <tableStyleInfo name="TableStyleLight9" showFirstColumn="0" showLastColumn="0" showRowStripes="1" showColumnStripes="0"/>
</table>
</file>

<file path=xl/tables/table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 xr:uid="{BF3B91DB-3950-4034-A4DC-D7837E7E1811}" name="TablaSTdA1.152546162636472733273" displayName="TablaSTdA1.152546162636472733273" ref="D256:I258" headerRowDxfId="6167" dataDxfId="6165" headerRowBorderDxfId="6166" tableBorderDxfId="6164" totalsRowBorderDxfId="6163" dataCellStyle="20% - Énfasis3">
  <autoFilter ref="D256:I258" xr:uid="{82D64D55-554F-483F-9356-47430D58D139}"/>
  <tableColumns count="6">
    <tableColumn id="1" xr3:uid="{3EEBEE4A-2369-49B7-A923-DF899D178B6C}" name="Tipo de Indicador" totalsRowLabel="Resultado" dataDxfId="6162" totalsRowDxfId="6161"/>
    <tableColumn id="2" xr3:uid="{7247DB76-2BE2-40C0-9CE3-87D296DC8DBD}" name="Código indicador" totalsRowLabel="RC014" dataDxfId="6160" totalsRowDxfId="6159"/>
    <tableColumn id="3" xr3:uid="{015B9F47-7404-4B30-BB76-C1541CECBF3D}" name="Indicador" dataDxfId="6158" totalsRowDxfId="6157" dataCellStyle="20% - Énfasis3">
      <calculatedColumnFormula>IFERROR(VLOOKUP(E257,TablaIndicadores[[Código]:[Unidad de medida]],2,0),"")</calculatedColumnFormula>
    </tableColumn>
    <tableColumn id="4" xr3:uid="{BCA54F70-DAC7-49F0-ADF8-B7FC2F706686}" name="Unidad de medida" dataDxfId="6156" totalsRowDxfId="6155" dataCellStyle="20% - Énfasis3">
      <calculatedColumnFormula>IFERROR(VLOOKUP(E257,TablaIndicadores[[Código]:[Unidad de medida]],3,0),"")</calculatedColumnFormula>
    </tableColumn>
    <tableColumn id="5" xr3:uid="{A71DE5EA-2CC2-44A5-B18B-DCBEBBEADBC7}" name="Cantidad" totalsRowFunction="custom" dataDxfId="6154" totalsRowDxfId="6153">
      <totalsRowFormula array="1">IF(AND(IF(C249="Incluir",TablaSTdA1.152546162636472733273[Unidad de medida]&gt;=0,TablaSTdA1.152546162636472733273[Unidad de medida]=""))=FALSE,"No rellene el indicador sin seleccionar que quiere incluir el subtipo de acción","")</totalsRowFormula>
    </tableColumn>
    <tableColumn id="7" xr3:uid="{27834D2B-ED82-4514-9E85-0C4D32BE73DB}" name="Incluido" dataDxfId="6152" totalsRowDxfId="6151" dataCellStyle="20% - Énfasis3"/>
  </tableColumns>
  <tableStyleInfo name="TableStyleLight9" showFirstColumn="0" showLastColumn="0" showRowStripes="1" showColumnStripes="0"/>
</table>
</file>

<file path=xl/tables/table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3" xr:uid="{73C53DB1-7F90-4C6E-A9C8-9E5012527426}" name="TablaSTdA1.15254616263647273753374" displayName="TablaSTdA1.15254616263647273753374" ref="D267:I269" headerRowDxfId="6150" dataDxfId="6148" headerRowBorderDxfId="6149" tableBorderDxfId="6147" totalsRowBorderDxfId="6146" dataCellStyle="20% - Énfasis3">
  <autoFilter ref="D267:I269" xr:uid="{03C060CF-033E-48A0-AC2C-92A6791A75F1}"/>
  <tableColumns count="6">
    <tableColumn id="1" xr3:uid="{35D3B743-D268-4588-BE15-358035815D0B}" name="Tipo de Indicador" totalsRowLabel="Resultado" dataDxfId="6145" totalsRowDxfId="6144"/>
    <tableColumn id="2" xr3:uid="{9EF02D2C-CD42-4295-9168-87413719FEBA}" name="Código indicador" totalsRowLabel="RC014" dataDxfId="6143" totalsRowDxfId="6142"/>
    <tableColumn id="3" xr3:uid="{A960CB02-7F69-403A-906F-624CE551D7F3}" name="Indicador" dataDxfId="6141" totalsRowDxfId="6140" dataCellStyle="20% - Énfasis3">
      <calculatedColumnFormula>IFERROR(VLOOKUP(E268,TablaIndicadores[[Código]:[Unidad de medida]],2,0),"")</calculatedColumnFormula>
    </tableColumn>
    <tableColumn id="4" xr3:uid="{8B012B25-DD0C-4440-88BF-5692181F4266}" name="Unidad de medida" dataDxfId="6139" totalsRowDxfId="6138" dataCellStyle="20% - Énfasis3">
      <calculatedColumnFormula>IFERROR(VLOOKUP(E268,TablaIndicadores[[Código]:[Unidad de medida]],3,0),"")</calculatedColumnFormula>
    </tableColumn>
    <tableColumn id="5" xr3:uid="{1EEE1F91-28F5-4A28-9C55-31CBAA335475}" name="Cantidad" totalsRowFunction="custom" dataDxfId="6137" totalsRowDxfId="6136">
      <totalsRowFormula array="1">IF(AND(IF(C260="Incluir",TablaSTdA1.15254616263647273753374[Unidad de medida]&gt;=0,TablaSTdA1.15254616263647273753374[Unidad de medida]=""))=FALSE,"No rellene el indicador sin seleccionar que quiere incluir el subtipo de acción","")</totalsRowFormula>
    </tableColumn>
    <tableColumn id="7" xr3:uid="{E8733914-134A-4D98-ABF4-4941D7E63CB4}" name="Incluido" dataDxfId="6135" totalsRowDxfId="6134" dataCellStyle="20% - Énfasis3"/>
  </tableColumns>
  <tableStyleInfo name="TableStyleLight9" showFirstColumn="0" showLastColumn="0" showRowStripes="1" showColumnStripes="0"/>
</table>
</file>

<file path=xl/tables/table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4" xr:uid="{05C4A222-BCEA-4B10-8183-13FF1CE5E1E5}" name="TablaSTdA1.1525461626364727375763475" displayName="TablaSTdA1.1525461626364727375763475" ref="D276:I278" headerRowDxfId="6133" dataDxfId="6131" headerRowBorderDxfId="6132" tableBorderDxfId="6130" totalsRowBorderDxfId="6129" dataCellStyle="20% - Énfasis3">
  <autoFilter ref="D276:I278" xr:uid="{0944747C-24CE-43D4-BBAB-1C494CA9A55F}"/>
  <tableColumns count="6">
    <tableColumn id="1" xr3:uid="{20527328-6D22-427D-A1FF-1A7E426D4877}" name="Tipo de Indicador" totalsRowLabel="Resultado" dataDxfId="6128" totalsRowDxfId="6127"/>
    <tableColumn id="2" xr3:uid="{5FA66A41-F359-458C-9AFD-02FB8EC090AA}" name="Código indicador" totalsRowLabel="RC014" dataDxfId="6126" totalsRowDxfId="6125"/>
    <tableColumn id="3" xr3:uid="{F66272B1-B9F7-4243-A252-B978F8A5ABAC}" name="Indicador" dataDxfId="6124" totalsRowDxfId="6123" dataCellStyle="20% - Énfasis3">
      <calculatedColumnFormula>IFERROR(VLOOKUP(E277,TablaIndicadores[[Código]:[Unidad de medida]],2,0),"")</calculatedColumnFormula>
    </tableColumn>
    <tableColumn id="4" xr3:uid="{D1CEFC1C-87D0-4B88-8387-2496D47521F2}" name="Unidad de medida" dataDxfId="6122" totalsRowDxfId="6121" dataCellStyle="20% - Énfasis3">
      <calculatedColumnFormula>IFERROR(VLOOKUP(E277,TablaIndicadores[[Código]:[Unidad de medida]],3,0),"")</calculatedColumnFormula>
    </tableColumn>
    <tableColumn id="5" xr3:uid="{D055A9FC-9B0A-458E-87B2-95A74A78BDE1}" name="Cantidad" totalsRowFunction="custom" dataDxfId="6120" totalsRowDxfId="6119">
      <totalsRowFormula array="1">IF(AND(IF(C269="Incluir",TablaSTdA1.1525461626364727375763475[Unidad de medida]&gt;=0,TablaSTdA1.1525461626364727375763475[Unidad de medida]=""))=FALSE,"No rellene el indicador sin seleccionar que quiere incluir el subtipo de acción","")</totalsRowFormula>
    </tableColumn>
    <tableColumn id="7" xr3:uid="{0537AF2E-5D46-4C73-ACA3-9EC66C2735C9}" name="Incluido" dataDxfId="6118" totalsRowDxfId="6117" dataCellStyle="20% - Énfasis3"/>
  </tableColumns>
  <tableStyleInfo name="TableStyleLight9" showFirstColumn="0" showLastColumn="0" showRowStripes="1" showColumnStripes="0"/>
</table>
</file>

<file path=xl/tables/table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5" xr:uid="{BC1665D6-249D-4E07-87ED-EF103F88585A}" name="TablaSTdA1.152546162636472737576773576" displayName="TablaSTdA1.152546162636472737576773576" ref="D285:I287" headerRowDxfId="6116" dataDxfId="6114" headerRowBorderDxfId="6115" tableBorderDxfId="6113" totalsRowBorderDxfId="6112" dataCellStyle="20% - Énfasis3">
  <autoFilter ref="D285:I287" xr:uid="{3F3744ED-93D8-46A8-8B02-566B237D13C1}"/>
  <tableColumns count="6">
    <tableColumn id="1" xr3:uid="{E94EAA84-FF8F-437C-B660-9CBE69BAE4F8}" name="Tipo de Indicador" totalsRowLabel="Resultado" dataDxfId="6111" totalsRowDxfId="6110"/>
    <tableColumn id="2" xr3:uid="{6EB5EC35-64E1-4692-AC51-23BA5AC49B0E}" name="Código indicador" totalsRowLabel="RC014" dataDxfId="6109" totalsRowDxfId="6108"/>
    <tableColumn id="3" xr3:uid="{B4592F89-ACB9-46AD-B3B9-C506C9547A3F}" name="Indicador" dataDxfId="6107" totalsRowDxfId="6106" dataCellStyle="20% - Énfasis3">
      <calculatedColumnFormula>IFERROR(VLOOKUP(E286,TablaIndicadores[[Código]:[Unidad de medida]],2,0),"")</calculatedColumnFormula>
    </tableColumn>
    <tableColumn id="4" xr3:uid="{1F972110-6295-4889-9F22-57B51D1F7BDF}" name="Unidad de medida" dataDxfId="6105" totalsRowDxfId="6104" dataCellStyle="20% - Énfasis3">
      <calculatedColumnFormula>IFERROR(VLOOKUP(E286,TablaIndicadores[[Código]:[Unidad de medida]],3,0),"")</calculatedColumnFormula>
    </tableColumn>
    <tableColumn id="5" xr3:uid="{59DF0572-E24B-4A52-8C19-7BDEF81BCA0A}" name="Cantidad" totalsRowFunction="custom" dataDxfId="6103" totalsRowDxfId="6102">
      <totalsRowFormula array="1">IF(AND(IF(C278="Incluir",TablaSTdA1.152546162636472737576773576[Unidad de medida]&gt;=0,TablaSTdA1.152546162636472737576773576[Unidad de medida]=""))=FALSE,"No rellene el indicador sin seleccionar que quiere incluir el subtipo de acción","")</totalsRowFormula>
    </tableColumn>
    <tableColumn id="7" xr3:uid="{3024FAE2-B3DE-41FD-81D0-AB59E6E5F398}" name="Incluido" dataDxfId="6101" totalsRowDxfId="6100" dataCellStyle="20% - Énfasis3"/>
  </tableColumns>
  <tableStyleInfo name="TableStyleLight9" showFirstColumn="0" showLastColumn="0" showRowStripes="1" showColumnStripes="0"/>
</table>
</file>

<file path=xl/tables/table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6" xr:uid="{03C58DFE-21BF-4A20-94A0-0176A8639369}" name="TablaSTdA1.15254616263647273757677783677" displayName="TablaSTdA1.15254616263647273757677783677" ref="D294:I296" headerRowDxfId="6099" dataDxfId="6097" headerRowBorderDxfId="6098" tableBorderDxfId="6096" totalsRowBorderDxfId="6095" dataCellStyle="20% - Énfasis3">
  <autoFilter ref="D294:I296" xr:uid="{C887D571-7038-4A1E-A5F5-828CD05195FE}"/>
  <tableColumns count="6">
    <tableColumn id="1" xr3:uid="{4FC5D601-1BB9-45E3-892A-598FDE0E54C8}" name="Tipo de Indicador" totalsRowLabel="Resultado" dataDxfId="6094" totalsRowDxfId="6093"/>
    <tableColumn id="2" xr3:uid="{4695F1EF-868B-4BBC-AEF7-636E4A728260}" name="Código indicador" totalsRowLabel="RC014" dataDxfId="6092" totalsRowDxfId="6091"/>
    <tableColumn id="3" xr3:uid="{AD94100C-736C-4EA4-AE49-EB5A598FB3B7}" name="Indicador" dataDxfId="6090" totalsRowDxfId="6089" dataCellStyle="20% - Énfasis3">
      <calculatedColumnFormula>IFERROR(VLOOKUP(E295,TablaIndicadores[[Código]:[Unidad de medida]],2,0),"")</calculatedColumnFormula>
    </tableColumn>
    <tableColumn id="4" xr3:uid="{DDFF04AF-B050-4A9B-99B3-2F5C656DA5CA}" name="Unidad de medida" dataDxfId="6088" totalsRowDxfId="6087" dataCellStyle="20% - Énfasis3">
      <calculatedColumnFormula>IFERROR(VLOOKUP(E295,TablaIndicadores[[Código]:[Unidad de medida]],3,0),"")</calculatedColumnFormula>
    </tableColumn>
    <tableColumn id="5" xr3:uid="{D590D7CA-CED4-48AB-8F02-AF15112346E3}" name="Cantidad" totalsRowFunction="custom" dataDxfId="6086" totalsRowDxfId="6085">
      <totalsRowFormula array="1">IF(AND(IF(C287="Incluir",TablaSTdA1.15254616263647273757677783677[Unidad de medida]&gt;=0,TablaSTdA1.15254616263647273757677783677[Unidad de medida]=""))=FALSE,"No rellene el indicador sin seleccionar que quiere incluir el subtipo de acción","")</totalsRowFormula>
    </tableColumn>
    <tableColumn id="7" xr3:uid="{2432D942-0098-42EE-A14C-774527D40131}" name="Incluido" dataDxfId="6084" totalsRowDxfId="6083" dataCellStyle="20% - Énfasis3"/>
  </tableColumns>
  <tableStyleInfo name="TableStyleLight9" showFirstColumn="0" showLastColumn="0" showRowStripes="1" showColumnStripes="0"/>
</table>
</file>

<file path=xl/tables/table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 xr:uid="{8E98AB74-314F-4D3D-9CE5-C4E368756037}" name="TablaSTdA1.1525461626364727375767778793778" displayName="TablaSTdA1.1525461626364727375767778793778" ref="D303:I305" headerRowDxfId="6082" dataDxfId="6080" headerRowBorderDxfId="6081" tableBorderDxfId="6079" totalsRowBorderDxfId="6078" dataCellStyle="20% - Énfasis3">
  <autoFilter ref="D303:I305" xr:uid="{5E6D0167-0592-4639-A9A4-7F4C661344FB}"/>
  <tableColumns count="6">
    <tableColumn id="1" xr3:uid="{E24DCA04-BF98-4D35-9EC1-31722F40D09B}" name="Tipo de Indicador" totalsRowLabel="Resultado" dataDxfId="6077" totalsRowDxfId="6076"/>
    <tableColumn id="2" xr3:uid="{B7508EB9-D8DE-4234-BA4D-45C3769CA386}" name="Código indicador" totalsRowLabel="RC014" dataDxfId="6075" totalsRowDxfId="6074"/>
    <tableColumn id="3" xr3:uid="{C5208B0D-00D1-4BF9-B336-0259A74998D0}" name="Indicador" dataDxfId="6073" totalsRowDxfId="6072" dataCellStyle="20% - Énfasis3">
      <calculatedColumnFormula>IFERROR(VLOOKUP(E304,TablaIndicadores[[Código]:[Unidad de medida]],2,0),"")</calculatedColumnFormula>
    </tableColumn>
    <tableColumn id="4" xr3:uid="{C61E01D2-5E9B-47ED-872A-5F3FF995EB6D}" name="Unidad de medida" dataDxfId="6071" totalsRowDxfId="6070" dataCellStyle="20% - Énfasis3">
      <calculatedColumnFormula>IFERROR(VLOOKUP(E304,TablaIndicadores[[Código]:[Unidad de medida]],3,0),"")</calculatedColumnFormula>
    </tableColumn>
    <tableColumn id="5" xr3:uid="{FB339B7E-E3B9-4817-BF5D-E17FAFE0989D}" name="Cantidad" totalsRowFunction="custom" dataDxfId="6069" totalsRowDxfId="6068">
      <totalsRowFormula array="1">IF(AND(IF(C296="Incluir",TablaSTdA1.1525461626364727375767778793778[Unidad de medida]&gt;=0,TablaSTdA1.1525461626364727375767778793778[Unidad de medida]=""))=FALSE,"No rellene el indicador sin seleccionar que quiere incluir el subtipo de acción","")</totalsRowFormula>
    </tableColumn>
    <tableColumn id="7" xr3:uid="{C381C5A2-3E1D-4F76-BA66-8CF2DCD0AB10}" name="Incluido" dataDxfId="6067" totalsRowDxfId="6066" dataCellStyle="20% - Énfasis3"/>
  </tableColumns>
  <tableStyleInfo name="TableStyleLight9" showFirstColumn="0" showLastColumn="0" showRowStripes="1" showColumnStripes="0"/>
</table>
</file>

<file path=xl/tables/table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 xr:uid="{A7FBC77F-380E-460F-97AB-49A2970D951A}" name="TablaSTdA1.1525461626364727375803879" displayName="TablaSTdA1.1525461626364727375803879" ref="D314:I316" headerRowDxfId="6065" dataDxfId="6063" headerRowBorderDxfId="6064" tableBorderDxfId="6062" totalsRowBorderDxfId="6061" dataCellStyle="20% - Énfasis3">
  <autoFilter ref="D314:I316" xr:uid="{0ADB81C9-3D3F-4978-BB71-4CC96B39EB10}"/>
  <tableColumns count="6">
    <tableColumn id="1" xr3:uid="{A3DC15AC-5641-4FA6-99B8-17F35C6DF737}" name="Tipo de Indicador" totalsRowLabel="Resultado" dataDxfId="6060" totalsRowDxfId="6059"/>
    <tableColumn id="2" xr3:uid="{5DCE267E-A593-4B92-9CBC-8BF8EF1197C1}" name="Código indicador" totalsRowLabel="RC014" dataDxfId="6058" totalsRowDxfId="6057"/>
    <tableColumn id="3" xr3:uid="{F8268420-2869-4F2D-A5E5-7E0EF6673627}" name="Indicador" dataDxfId="6056" totalsRowDxfId="6055" dataCellStyle="20% - Énfasis3">
      <calculatedColumnFormula>IFERROR(VLOOKUP(E315,TablaIndicadores[[Código]:[Unidad de medida]],2,0),"")</calculatedColumnFormula>
    </tableColumn>
    <tableColumn id="4" xr3:uid="{D6854609-09DA-47CC-8540-6FB353D43D1E}" name="Unidad de medida" dataDxfId="6054" totalsRowDxfId="6053" dataCellStyle="20% - Énfasis3">
      <calculatedColumnFormula>IFERROR(VLOOKUP(E315,TablaIndicadores[[Código]:[Unidad de medida]],3,0),"")</calculatedColumnFormula>
    </tableColumn>
    <tableColumn id="5" xr3:uid="{F50E67AF-A106-4FE0-A517-F47F05191514}" name="Cantidad" totalsRowFunction="custom" dataDxfId="6052" totalsRowDxfId="6051">
      <totalsRowFormula array="1">IF(AND(IF(C307="Incluir",TablaSTdA1.1525461626364727375803879[Unidad de medida]&gt;=0,TablaSTdA1.1525461626364727375803879[Unidad de medida]=""))=FALSE,"No rellene el indicador sin seleccionar que quiere incluir el subtipo de acción","")</totalsRowFormula>
    </tableColumn>
    <tableColumn id="7" xr3:uid="{81834A58-99D9-4C02-ACD1-A24BA84DB60C}" name="Incluido" dataDxfId="6050" totalsRowDxfId="6049" dataCellStyle="20% - Énfasis3"/>
  </tableColumns>
  <tableStyleInfo name="TableStyleLight9" showFirstColumn="0" showLastColumn="0" showRowStripes="1" showColumnStripes="0"/>
</table>
</file>

<file path=xl/tables/table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9" xr:uid="{F1FADECB-F054-4DCB-93A4-79B3BA5D002F}" name="TablaSTdA1.152546162636472737580813980" displayName="TablaSTdA1.152546162636472737580813980" ref="D323:I325" headerRowDxfId="6048" dataDxfId="6046" headerRowBorderDxfId="6047" tableBorderDxfId="6045" totalsRowBorderDxfId="6044" dataCellStyle="20% - Énfasis3">
  <autoFilter ref="D323:I325" xr:uid="{1EC163A3-46E7-49EF-8D3A-E86403A81E27}"/>
  <tableColumns count="6">
    <tableColumn id="1" xr3:uid="{70B0DD6A-5F0D-4BFC-B332-9F18D98648EC}" name="Tipo de Indicador" totalsRowLabel="Resultado" dataDxfId="6043" totalsRowDxfId="6042"/>
    <tableColumn id="2" xr3:uid="{AFB14EB8-4BFF-430A-B0D0-35BCE2E1EC48}" name="Código indicador" totalsRowLabel="RC014" dataDxfId="6041" totalsRowDxfId="6040"/>
    <tableColumn id="3" xr3:uid="{E6EA2235-3474-4328-B9EE-081073A4FF1B}" name="Indicador" dataDxfId="6039" totalsRowDxfId="6038" dataCellStyle="20% - Énfasis3">
      <calculatedColumnFormula>IFERROR(VLOOKUP(E324,TablaIndicadores[[Código]:[Unidad de medida]],2,0),"")</calculatedColumnFormula>
    </tableColumn>
    <tableColumn id="4" xr3:uid="{EC90A6A3-BEA5-4ACF-BECA-8A05FCE60F99}" name="Unidad de medida" dataDxfId="6037" totalsRowDxfId="6036" dataCellStyle="20% - Énfasis3">
      <calculatedColumnFormula>IFERROR(VLOOKUP(E324,TablaIndicadores[[Código]:[Unidad de medida]],3,0),"")</calculatedColumnFormula>
    </tableColumn>
    <tableColumn id="5" xr3:uid="{4512FC92-434F-4C79-9F0C-692E8470382F}" name="Cantidad" totalsRowFunction="custom" dataDxfId="6035" totalsRowDxfId="6034">
      <totalsRowFormula array="1">IF(AND(IF(C316="Incluir",TablaSTdA1.152546162636472737580813980[Unidad de medida]&gt;=0,TablaSTdA1.152546162636472737580813980[Unidad de medida]=""))=FALSE,"No rellene el indicador sin seleccionar que quiere incluir el subtipo de acción","")</totalsRowFormula>
    </tableColumn>
    <tableColumn id="7" xr3:uid="{473D43CB-7227-412A-930E-4E6BF4E196AD}" name="Incluido" dataDxfId="6033" totalsRowDxfId="6032" dataCellStyle="20% - Énfasis3"/>
  </tableColumns>
  <tableStyleInfo name="TableStyleLight9"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1981390E-9E68-406A-A625-3FEB6AE1C8CE}" name="TablaSTdA1.148506" displayName="TablaSTdA1.148506" ref="D37:I39" headerRowDxfId="7231" dataDxfId="7229" headerRowBorderDxfId="7230" tableBorderDxfId="7228" totalsRowBorderDxfId="7227" headerRowCellStyle="20% - Énfasis3">
  <autoFilter ref="D37:I39" xr:uid="{D620C009-EFCF-4E5F-86D1-AB65F9F6F23A}"/>
  <tableColumns count="6">
    <tableColumn id="1" xr3:uid="{A7264292-954C-4F71-BAA8-D4B45B6A4FF4}" name="Tipo de Indicador" totalsRowLabel="Resultado" dataDxfId="7226" totalsRowDxfId="7225"/>
    <tableColumn id="2" xr3:uid="{E889E2F3-36C0-42F2-86A3-FCAF583B3131}" name="Código indicador" totalsRowLabel="RC014" dataDxfId="7224" totalsRowDxfId="7223"/>
    <tableColumn id="3" xr3:uid="{9F847F22-5BA6-4CAF-8301-DD9B319EBE26}" name="Indicador" dataDxfId="7222" dataCellStyle="20% - Énfasis3">
      <calculatedColumnFormula>IFERROR(VLOOKUP(E38,TablaIndicadores[[Código]:[Unidad de medida]],2,0),"")</calculatedColumnFormula>
    </tableColumn>
    <tableColumn id="4" xr3:uid="{52AFBE5B-4BD0-4D53-A9B8-82AA1B2DFCC0}" name="Unidad de medida" dataDxfId="7221">
      <calculatedColumnFormula>IFERROR(VLOOKUP(E38,TablaIndicadores[[Código]:[Unidad de medida]],3,0),"")</calculatedColumnFormula>
    </tableColumn>
    <tableColumn id="5" xr3:uid="{05DE24AE-CF24-4486-ADFC-38336CE38EC7}" name="Cantidad" totalsRowFunction="custom" dataDxfId="7220">
      <totalsRowFormula array="1">IF(AND(IF(C28="Incluir",TablaSTdA1.148506[Unidad de medida]&gt;=0,TablaSTdA1.148506[Unidad de medida]=""))=FALSE,"No rellene el indicador sin seleccionar que quiere incluir el subtipo de acción","")</totalsRowFormula>
    </tableColumn>
    <tableColumn id="7" xr3:uid="{D712C9F9-BE79-4E79-A3BD-7ADB09F90305}" name="Incluido" dataDxfId="7219" dataCellStyle="20% - Énfasis3"/>
  </tableColumns>
  <tableStyleInfo name="TableStyleLight9" showFirstColumn="0" showLastColumn="0" showRowStripes="1" showColumnStripes="0"/>
</table>
</file>

<file path=xl/tables/table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 xr:uid="{244AD8C6-B8EA-4662-95E5-4E33AB04417C}" name="TablaSTdA1.15254616263647273758081824081" displayName="TablaSTdA1.15254616263647273758081824081" ref="D332:I334" headerRowDxfId="6031" dataDxfId="6029" headerRowBorderDxfId="6030" tableBorderDxfId="6028" totalsRowBorderDxfId="6027" dataCellStyle="20% - Énfasis3">
  <autoFilter ref="D332:I334" xr:uid="{9450DB46-D38B-49E3-9F13-C69DFD5D8BE7}"/>
  <tableColumns count="6">
    <tableColumn id="1" xr3:uid="{AF459A0C-CD8A-45BA-BA2C-27E74F2E580E}" name="Tipo de Indicador" totalsRowLabel="Resultado" dataDxfId="6026" totalsRowDxfId="6025"/>
    <tableColumn id="2" xr3:uid="{817AF7D4-72DE-4476-A2A4-755A725E30FA}" name="Código indicador" totalsRowLabel="RC014" dataDxfId="6024" totalsRowDxfId="6023"/>
    <tableColumn id="3" xr3:uid="{EA460E2E-CEAE-4065-B6A2-CCFBDCAAAA20}" name="Indicador" dataDxfId="6022" totalsRowDxfId="6021" dataCellStyle="20% - Énfasis3">
      <calculatedColumnFormula>IFERROR(VLOOKUP(E333,TablaIndicadores[[Código]:[Unidad de medida]],2,0),"")</calculatedColumnFormula>
    </tableColumn>
    <tableColumn id="4" xr3:uid="{7CD100F5-43EF-45D2-9773-F8E997D93DA3}" name="Unidad de medida" dataDxfId="6020" totalsRowDxfId="6019" dataCellStyle="20% - Énfasis3">
      <calculatedColumnFormula>IFERROR(VLOOKUP(E333,TablaIndicadores[[Código]:[Unidad de medida]],3,0),"")</calculatedColumnFormula>
    </tableColumn>
    <tableColumn id="5" xr3:uid="{29A86984-F648-4552-90B1-7C745F6F9394}" name="Cantidad" totalsRowFunction="custom" dataDxfId="6018" totalsRowDxfId="6017">
      <totalsRowFormula array="1">IF(AND(IF(C325="Incluir",TablaSTdA1.15254616263647273758081824081[Unidad de medida]&gt;=0,TablaSTdA1.15254616263647273758081824081[Unidad de medida]=""))=FALSE,"No rellene el indicador sin seleccionar que quiere incluir el subtipo de acción","")</totalsRowFormula>
    </tableColumn>
    <tableColumn id="7" xr3:uid="{3ADE44E2-4059-4FB8-BBDE-1264FE4AF1B9}" name="Incluido" dataDxfId="6016" totalsRowDxfId="6015" dataCellStyle="20% - Énfasis3"/>
  </tableColumns>
  <tableStyleInfo name="TableStyleLight9" showFirstColumn="0" showLastColumn="0" showRowStripes="1" showColumnStripes="0"/>
</table>
</file>

<file path=xl/tables/table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 xr:uid="{B08401EE-6A8F-45AE-A865-0D949420996D}" name="TablaSTdA1.152546162636472737580834182" displayName="TablaSTdA1.152546162636472737580834182" ref="D345:I347" headerRowDxfId="6014" dataDxfId="6012" headerRowBorderDxfId="6013" tableBorderDxfId="6011" totalsRowBorderDxfId="6010" dataCellStyle="20% - Énfasis3">
  <autoFilter ref="D345:I347" xr:uid="{01E36018-DDB6-4086-95F7-B93D9EAFA70D}"/>
  <tableColumns count="6">
    <tableColumn id="1" xr3:uid="{76E31061-4093-4C25-9DD2-4AA2DF33BD9E}" name="Tipo de Indicador" totalsRowLabel="Resultado" dataDxfId="6009" totalsRowDxfId="6008"/>
    <tableColumn id="2" xr3:uid="{1FE1D32B-3C90-4343-B11E-947F559BBAD8}" name="Código indicador" totalsRowLabel="RC014" dataDxfId="6007" totalsRowDxfId="6006"/>
    <tableColumn id="3" xr3:uid="{5C43B256-3636-45BE-BCFC-701C9C99AE40}" name="Indicador" dataDxfId="6005" totalsRowDxfId="6004" dataCellStyle="20% - Énfasis3">
      <calculatedColumnFormula>IFERROR(VLOOKUP(E346,TablaIndicadores[[Código]:[Unidad de medida]],2,0),"")</calculatedColumnFormula>
    </tableColumn>
    <tableColumn id="4" xr3:uid="{49187CAE-5740-4CE2-A9AC-6A24FCE8776B}" name="Unidad de medida" dataDxfId="6003" totalsRowDxfId="6002" dataCellStyle="20% - Énfasis3">
      <calculatedColumnFormula>IFERROR(VLOOKUP(E346,TablaIndicadores[[Código]:[Unidad de medida]],3,0),"")</calculatedColumnFormula>
    </tableColumn>
    <tableColumn id="5" xr3:uid="{5AE37862-6838-4DB1-A440-09C98A0C5857}" name="Cantidad" totalsRowFunction="custom" dataDxfId="6001" totalsRowDxfId="6000">
      <totalsRowFormula array="1">IF(AND(IF(C338="Incluir",TablaSTdA1.152546162636472737580834182[Unidad de medida]&gt;=0,TablaSTdA1.152546162636472737580834182[Unidad de medida]=""))=FALSE,"No rellene el indicador sin seleccionar que quiere incluir el subtipo de acción","")</totalsRowFormula>
    </tableColumn>
    <tableColumn id="7" xr3:uid="{A9A7EE43-9B9C-4E38-B73D-A031E4942B0F}" name="Incluido" dataDxfId="5999" totalsRowDxfId="5998" dataCellStyle="20% - Énfasis3"/>
  </tableColumns>
  <tableStyleInfo name="TableStyleLight9" showFirstColumn="0" showLastColumn="0" showRowStripes="1" showColumnStripes="0"/>
</table>
</file>

<file path=xl/tables/table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 xr:uid="{51402E25-78D7-43B3-9C02-91FD09BDE360}" name="TablaSTdA1.15254616263647273758081844283" displayName="TablaSTdA1.15254616263647273758081844283" ref="D354:I356" headerRowDxfId="5997" dataDxfId="5995" headerRowBorderDxfId="5996" tableBorderDxfId="5994" totalsRowBorderDxfId="5993" dataCellStyle="20% - Énfasis3">
  <autoFilter ref="D354:I356" xr:uid="{E000F314-4192-44DA-9326-0DF92C200DAE}"/>
  <tableColumns count="6">
    <tableColumn id="1" xr3:uid="{5988A3EE-5935-49A0-9FC5-8B060AD50983}" name="Tipo de Indicador" totalsRowLabel="Resultado" dataDxfId="5992" totalsRowDxfId="5991"/>
    <tableColumn id="2" xr3:uid="{4143F14E-7543-4CB1-9F24-F72FA68E4F18}" name="Código indicador" totalsRowLabel="RC014" dataDxfId="5990" totalsRowDxfId="5989"/>
    <tableColumn id="3" xr3:uid="{06398C78-B1F1-4F23-85B7-B48215A9A771}" name="Indicador" dataDxfId="5988" totalsRowDxfId="5987" dataCellStyle="20% - Énfasis3">
      <calculatedColumnFormula>IFERROR(VLOOKUP(E355,TablaIndicadores[[Código]:[Unidad de medida]],2,0),"")</calculatedColumnFormula>
    </tableColumn>
    <tableColumn id="4" xr3:uid="{765EB604-FEB8-42B5-A368-B76C04113EA8}" name="Unidad de medida" dataDxfId="5986" totalsRowDxfId="5985" dataCellStyle="20% - Énfasis3">
      <calculatedColumnFormula>IFERROR(VLOOKUP(E355,TablaIndicadores[[Código]:[Unidad de medida]],3,0),"")</calculatedColumnFormula>
    </tableColumn>
    <tableColumn id="5" xr3:uid="{9228E403-ED1B-4FE6-AFEA-3C9E00EF02E2}" name="Cantidad" totalsRowFunction="custom" dataDxfId="5984" totalsRowDxfId="5983">
      <totalsRowFormula array="1">IF(AND(IF(C347="Incluir",TablaSTdA1.15254616263647273758081844283[Unidad de medida]&gt;=0,TablaSTdA1.15254616263647273758081844283[Unidad de medida]=""))=FALSE,"No rellene el indicador sin seleccionar que quiere incluir el subtipo de acción","")</totalsRowFormula>
    </tableColumn>
    <tableColumn id="7" xr3:uid="{F8C57E37-4C8B-403F-A835-F447FC2DB910}" name="Incluido" dataDxfId="5982" totalsRowDxfId="5981" dataCellStyle="20% - Énfasis3"/>
  </tableColumns>
  <tableStyleInfo name="TableStyleLight9" showFirstColumn="0" showLastColumn="0" showRowStripes="1" showColumnStripes="0"/>
</table>
</file>

<file path=xl/tables/table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 xr:uid="{AFF8AAED-F58D-4480-B1C9-1BFB05CFDC4D}" name="TablaSTdA1.1525461626364727375808182854384" displayName="TablaSTdA1.1525461626364727375808182854384" ref="D363:I365" headerRowDxfId="5980" dataDxfId="5978" headerRowBorderDxfId="5979" tableBorderDxfId="5977" totalsRowBorderDxfId="5976" dataCellStyle="20% - Énfasis3">
  <autoFilter ref="D363:I365" xr:uid="{BA12B7DE-B207-478D-83AC-1DD99CD2915D}"/>
  <tableColumns count="6">
    <tableColumn id="1" xr3:uid="{28E42C5F-F8C7-4185-A0FB-946BC1B4CA9C}" name="Tipo de Indicador" totalsRowLabel="Resultado" dataDxfId="5975" totalsRowDxfId="5974"/>
    <tableColumn id="2" xr3:uid="{D66917D8-B11F-4EA4-A5C0-760E44091C7C}" name="Código indicador" totalsRowLabel="RC014" dataDxfId="5973" totalsRowDxfId="5972"/>
    <tableColumn id="3" xr3:uid="{DDBE3EAE-E6A8-48E2-9D22-AB762192AC11}" name="Indicador" dataDxfId="5971" totalsRowDxfId="5970" dataCellStyle="20% - Énfasis3">
      <calculatedColumnFormula>IFERROR(VLOOKUP(E364,TablaIndicadores[[Código]:[Unidad de medida]],2,0),"")</calculatedColumnFormula>
    </tableColumn>
    <tableColumn id="4" xr3:uid="{D4DAB7BB-792F-41A6-96F2-2B1D295298E3}" name="Unidad de medida" dataDxfId="5969" totalsRowDxfId="5968" dataCellStyle="20% - Énfasis3">
      <calculatedColumnFormula>IFERROR(VLOOKUP(E364,TablaIndicadores[[Código]:[Unidad de medida]],3,0),"")</calculatedColumnFormula>
    </tableColumn>
    <tableColumn id="5" xr3:uid="{6BA1F009-551B-43C4-8226-7B14B40DE599}" name="Cantidad" totalsRowFunction="custom" dataDxfId="5967" totalsRowDxfId="5966">
      <totalsRowFormula array="1">IF(AND(IF(C356="Incluir",TablaSTdA1.1525461626364727375808182854384[Unidad de medida]&gt;=0,TablaSTdA1.1525461626364727375808182854384[Unidad de medida]=""))=FALSE,"No rellene el indicador sin seleccionar que quiere incluir el subtipo de acción","")</totalsRowFormula>
    </tableColumn>
    <tableColumn id="7" xr3:uid="{21E9B2E1-51C6-4582-9AB8-295DE906C35C}" name="Incluido" dataDxfId="5965" totalsRowDxfId="5964" dataCellStyle="20% - Énfasis3"/>
  </tableColumns>
  <tableStyleInfo name="TableStyleLight9" showFirstColumn="0" showLastColumn="0" showRowStripes="1" showColumnStripes="0"/>
</table>
</file>

<file path=xl/tables/table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 xr:uid="{067AF848-E987-4D47-9E55-33F340B3FE25}" name="TablaSTdA1.15254616263647273758083864485" displayName="TablaSTdA1.15254616263647273758083864485" ref="D376:I378" headerRowDxfId="5963" dataDxfId="5961" headerRowBorderDxfId="5962" tableBorderDxfId="5960" totalsRowBorderDxfId="5959" dataCellStyle="20% - Énfasis3">
  <autoFilter ref="D376:I378" xr:uid="{55599391-BDCE-475E-9EEC-5A2EB4D1B171}"/>
  <tableColumns count="6">
    <tableColumn id="1" xr3:uid="{ADB5DB7D-B866-4C70-8271-F760BD794E81}" name="Tipo de Indicador" totalsRowLabel="Resultado" dataDxfId="5958" totalsRowDxfId="5957"/>
    <tableColumn id="2" xr3:uid="{EC8F3C2F-7C71-4B51-BD6C-44315563936B}" name="Código indicador" totalsRowLabel="RC014" dataDxfId="5956" totalsRowDxfId="5955"/>
    <tableColumn id="3" xr3:uid="{10326B9B-AD91-4416-AFDA-BBF1A2C52198}" name="Indicador" dataDxfId="5954" totalsRowDxfId="5953" dataCellStyle="20% - Énfasis3">
      <calculatedColumnFormula>IFERROR(VLOOKUP(E377,TablaIndicadores[[Código]:[Unidad de medida]],2,0),"")</calculatedColumnFormula>
    </tableColumn>
    <tableColumn id="4" xr3:uid="{1ACFA1C7-04A6-4F78-A73A-5A2D194AB59D}" name="Unidad de medida" dataDxfId="5952" totalsRowDxfId="5951" dataCellStyle="20% - Énfasis3">
      <calculatedColumnFormula>IFERROR(VLOOKUP(E377,TablaIndicadores[[Código]:[Unidad de medida]],3,0),"")</calculatedColumnFormula>
    </tableColumn>
    <tableColumn id="5" xr3:uid="{2705B737-4E22-4EF8-A3C7-F9863FC3778C}" name="Cantidad" totalsRowFunction="custom" dataDxfId="5950" totalsRowDxfId="5949">
      <totalsRowFormula array="1">IF(AND(IF(C369="Incluir",TablaSTdA1.15254616263647273758083864485[Unidad de medida]&gt;=0,TablaSTdA1.15254616263647273758083864485[Unidad de medida]=""))=FALSE,"No rellene el indicador sin seleccionar que quiere incluir el subtipo de acción","")</totalsRowFormula>
    </tableColumn>
    <tableColumn id="7" xr3:uid="{F43BD461-2F2E-415C-BD4B-D21235B68082}" name="Incluido" dataDxfId="5948" totalsRowDxfId="5947" dataCellStyle="20% - Énfasis3"/>
  </tableColumns>
  <tableStyleInfo name="TableStyleLight9" showFirstColumn="0" showLastColumn="0" showRowStripes="1" showColumnStripes="0"/>
</table>
</file>

<file path=xl/tables/table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 xr:uid="{8CB61201-C3B8-4E4C-8647-43E260CB3C21}" name="TablaSTdA1.1525461626364727375808184874586" displayName="TablaSTdA1.1525461626364727375808184874586" ref="D385:I387" headerRowDxfId="5946" dataDxfId="5944" headerRowBorderDxfId="5945" tableBorderDxfId="5943" totalsRowBorderDxfId="5942" dataCellStyle="20% - Énfasis3">
  <autoFilter ref="D385:I387" xr:uid="{9E27734E-9381-485D-AD0C-417FA7E38DD4}"/>
  <tableColumns count="6">
    <tableColumn id="1" xr3:uid="{5CF3C3B5-B6C6-4B3E-B030-FC63717E814F}" name="Tipo de Indicador" totalsRowLabel="Resultado" dataDxfId="5941" totalsRowDxfId="5940"/>
    <tableColumn id="2" xr3:uid="{6AD0ABF4-7120-42AD-8B4D-4D57F0E80E75}" name="Código indicador" totalsRowLabel="RC014" dataDxfId="5939" totalsRowDxfId="5938"/>
    <tableColumn id="3" xr3:uid="{112CFF7B-36F4-4AF3-A2FC-7534D0EDF032}" name="Indicador" dataDxfId="5937" totalsRowDxfId="5936" dataCellStyle="20% - Énfasis3">
      <calculatedColumnFormula>IFERROR(VLOOKUP(E386,TablaIndicadores[[Código]:[Unidad de medida]],2,0),"")</calculatedColumnFormula>
    </tableColumn>
    <tableColumn id="4" xr3:uid="{9A71BFB4-5C72-43AC-BDFA-EB253011D996}" name="Unidad de medida" dataDxfId="5935" totalsRowDxfId="5934" dataCellStyle="20% - Énfasis3">
      <calculatedColumnFormula>IFERROR(VLOOKUP(E386,TablaIndicadores[[Código]:[Unidad de medida]],3,0),"")</calculatedColumnFormula>
    </tableColumn>
    <tableColumn id="5" xr3:uid="{9BFCC16B-1F7B-4096-A481-9A32F22A3054}" name="Cantidad" totalsRowFunction="custom" dataDxfId="5933" totalsRowDxfId="5932">
      <totalsRowFormula array="1">IF(AND(IF(C378="Incluir",TablaSTdA1.1525461626364727375808184874586[Unidad de medida]&gt;=0,TablaSTdA1.1525461626364727375808184874586[Unidad de medida]=""))=FALSE,"No rellene el indicador sin seleccionar que quiere incluir el subtipo de acción","")</totalsRowFormula>
    </tableColumn>
    <tableColumn id="7" xr3:uid="{7B125B0D-42C4-43B5-94D6-231A218F896D}" name="Incluido" dataDxfId="5931" totalsRowDxfId="5930" dataCellStyle="20% - Énfasis3"/>
  </tableColumns>
  <tableStyleInfo name="TableStyleLight9" showFirstColumn="0" showLastColumn="0" showRowStripes="1" showColumnStripes="0"/>
</table>
</file>

<file path=xl/tables/table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 xr:uid="{5C209BDB-9822-48E5-8A5C-ECCCCE8319BA}" name="TablaSTdA1.152546162636472737580818285884687" displayName="TablaSTdA1.152546162636472737580818285884687" ref="D394:I396" headerRowDxfId="5929" dataDxfId="5927" headerRowBorderDxfId="5928" tableBorderDxfId="5926" totalsRowBorderDxfId="5925" dataCellStyle="20% - Énfasis3">
  <autoFilter ref="D394:I396" xr:uid="{EF914FFC-553E-4BD7-AD24-6B2EB27CD20A}"/>
  <tableColumns count="6">
    <tableColumn id="1" xr3:uid="{29A7335F-89ED-4D40-A13D-E8607A3BBCF9}" name="Tipo de Indicador" totalsRowLabel="Resultado" dataDxfId="5924" totalsRowDxfId="5923"/>
    <tableColumn id="2" xr3:uid="{671BE665-3983-402E-9145-FF78BE66BA0C}" name="Código indicador" totalsRowLabel="RC014" dataDxfId="5922" totalsRowDxfId="5921"/>
    <tableColumn id="3" xr3:uid="{000B55DC-FF43-4792-8948-48CC3102F2E7}" name="Indicador" dataDxfId="5920" totalsRowDxfId="5919" dataCellStyle="20% - Énfasis3">
      <calculatedColumnFormula>IFERROR(VLOOKUP(E395,TablaIndicadores[[Código]:[Unidad de medida]],2,0),"")</calculatedColumnFormula>
    </tableColumn>
    <tableColumn id="4" xr3:uid="{BA6A3890-9551-416D-A243-2D6EE93DC3E5}" name="Unidad de medida" dataDxfId="5918" totalsRowDxfId="5917" dataCellStyle="20% - Énfasis3">
      <calculatedColumnFormula>IFERROR(VLOOKUP(E395,TablaIndicadores[[Código]:[Unidad de medida]],3,0),"")</calculatedColumnFormula>
    </tableColumn>
    <tableColumn id="5" xr3:uid="{A1B10619-FF0F-48EE-9E0B-2DB3FF313368}" name="Cantidad" totalsRowFunction="custom" dataDxfId="5916" totalsRowDxfId="5915">
      <totalsRowFormula array="1">IF(AND(IF(C387="Incluir",TablaSTdA1.152546162636472737580818285884687[Unidad de medida]&gt;=0,TablaSTdA1.152546162636472737580818285884687[Unidad de medida]=""))=FALSE,"No rellene el indicador sin seleccionar que quiere incluir el subtipo de acción","")</totalsRowFormula>
    </tableColumn>
    <tableColumn id="7" xr3:uid="{0D05272B-48F8-4639-8184-A67AD23DF281}" name="Incluido" dataDxfId="5914" totalsRowDxfId="5913" dataCellStyle="20% - Énfasis3"/>
  </tableColumns>
  <tableStyleInfo name="TableStyleLight9" showFirstColumn="0" showLastColumn="0" showRowStripes="1" showColumnStripes="0"/>
</table>
</file>

<file path=xl/tables/table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 xr:uid="{1540DA97-D7F8-41CA-99E0-EAAB7DB73C63}" name="TablaSTdA1.15254616263647273758081828588894788" displayName="TablaSTdA1.15254616263647273758081828588894788" ref="D403:I405" headerRowDxfId="5912" dataDxfId="5910" headerRowBorderDxfId="5911" tableBorderDxfId="5909" totalsRowBorderDxfId="5908" dataCellStyle="20% - Énfasis3">
  <autoFilter ref="D403:I405" xr:uid="{BC062379-FBF9-418C-955F-CB85386705AC}"/>
  <tableColumns count="6">
    <tableColumn id="1" xr3:uid="{8D14B160-B276-4239-9C29-0BA4E0DCEACD}" name="Tipo de Indicador" totalsRowLabel="Resultado" dataDxfId="5907" totalsRowDxfId="5906"/>
    <tableColumn id="2" xr3:uid="{90719813-D60A-487C-A9CA-4D0A0BEFF1AC}" name="Código indicador" totalsRowLabel="RC014" dataDxfId="5905" totalsRowDxfId="5904"/>
    <tableColumn id="3" xr3:uid="{330BEC48-CB6D-430C-985C-D962D61236E9}" name="Indicador" dataDxfId="5903" totalsRowDxfId="5902" dataCellStyle="20% - Énfasis3">
      <calculatedColumnFormula>IFERROR(VLOOKUP(E404,TablaIndicadores[[Código]:[Unidad de medida]],2,0),"")</calculatedColumnFormula>
    </tableColumn>
    <tableColumn id="4" xr3:uid="{FB716C62-2BBC-448B-B5EA-AC191564DE8D}" name="Unidad de medida" dataDxfId="5901" totalsRowDxfId="5900" dataCellStyle="20% - Énfasis3">
      <calculatedColumnFormula>IFERROR(VLOOKUP(E404,TablaIndicadores[[Código]:[Unidad de medida]],3,0),"")</calculatedColumnFormula>
    </tableColumn>
    <tableColumn id="5" xr3:uid="{77A50FCE-B059-47D3-BCF6-DDCBF60DB8BC}" name="Cantidad" totalsRowFunction="custom" dataDxfId="5899" totalsRowDxfId="5898">
      <totalsRowFormula array="1">IF(AND(IF(C396="Incluir",TablaSTdA1.15254616263647273758081828588894788[Unidad de medida]&gt;=0,TablaSTdA1.15254616263647273758081828588894788[Unidad de medida]=""))=FALSE,"No rellene el indicador sin seleccionar que quiere incluir el subtipo de acción","")</totalsRowFormula>
    </tableColumn>
    <tableColumn id="7" xr3:uid="{EA59D6A9-B760-4619-8513-C88B748ECA64}" name="Incluido" dataDxfId="5897" totalsRowDxfId="5896" dataCellStyle="20% - Énfasis3"/>
  </tableColumns>
  <tableStyleInfo name="TableStyleLight9" showFirstColumn="0" showLastColumn="0" showRowStripes="1" showColumnStripes="0"/>
</table>
</file>

<file path=xl/tables/table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8" xr:uid="{A6117A1B-5933-4C4B-96E4-786286300F5E}" name="TablaSTdA1.1489" displayName="TablaSTdA1.1489" ref="D17:I19" headerRowDxfId="5895" headerRowBorderDxfId="5894" tableBorderDxfId="5893" totalsRowBorderDxfId="5892">
  <autoFilter ref="D17:I19" xr:uid="{B80A10F8-3515-48D8-845B-9A7A9BA736D1}"/>
  <tableColumns count="6">
    <tableColumn id="1" xr3:uid="{0BA4E947-425D-4936-A6E1-D4BDD220300A}" name="Tipo de Indicador" totalsRowLabel="Resultado" dataDxfId="5891" totalsRowDxfId="5890"/>
    <tableColumn id="2" xr3:uid="{FC1B4BBC-A1D7-4A6F-82A8-E638ED57A440}" name="Código indicador" totalsRowLabel="RC014" dataDxfId="5889" totalsRowDxfId="5888"/>
    <tableColumn id="3" xr3:uid="{D1A45E25-ED70-402C-B6C4-528C903B236F}" name="Indicador" dataDxfId="5887" dataCellStyle="20% - Énfasis3"/>
    <tableColumn id="4" xr3:uid="{86F0A3A4-2FC0-4CAB-8FFF-75C4864DDFBF}" name="Unidad de medida" dataDxfId="5886" totalsRowDxfId="5885" dataCellStyle="20% - Énfasis3"/>
    <tableColumn id="5" xr3:uid="{635595C4-E15A-4563-980E-67BC06008731}" name="Cantidad" totalsRowFunction="custom" dataDxfId="5884" totalsRowDxfId="5883">
      <totalsRowFormula array="1">IF(AND(IF(C10="Incluir",TablaSTdA1.1489[Unidad de medida]&gt;=0,TablaSTdA1.1489[Unidad de medida]=""))=FALSE,"No rellene el indicador sin seleccionar que quiere incluir el subtipo de acción","")</totalsRowFormula>
    </tableColumn>
    <tableColumn id="7" xr3:uid="{3F2B78C3-4156-4960-8566-1E7C38C6862A}" name="Incluido" dataDxfId="5882" dataCellStyle="20% - Énfasis3"/>
  </tableColumns>
  <tableStyleInfo name="TableStyleLight9" showFirstColumn="0" showLastColumn="0" showRowStripes="1" showColumnStripes="0"/>
</table>
</file>

<file path=xl/tables/table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2" xr:uid="{4D4C4EBD-ECE6-4452-A385-C07EAACA3472}" name="TablaSTdA1.148593" displayName="TablaSTdA1.148593" ref="D26:I28" dataDxfId="5880" headerRowBorderDxfId="5881" tableBorderDxfId="5879" totalsRowBorderDxfId="5878" dataCellStyle="20% - Énfasis3" totalsRowCellStyle="20% - Énfasis3">
  <autoFilter ref="D26:I28" xr:uid="{9AC2EDAC-35BA-4E89-BB69-8CCC777A48A1}"/>
  <tableColumns count="6">
    <tableColumn id="1" xr3:uid="{196F7294-EFBE-4EDA-AA1B-216491304316}" name="Tipo de Indicador" totalsRowLabel="Resultado" dataDxfId="5877" totalsRowDxfId="5876" dataCellStyle="20% - Énfasis3"/>
    <tableColumn id="2" xr3:uid="{D16DEFD6-45AA-439F-88B0-E00986E7DDF7}" name="Código indicador" totalsRowLabel="RC014" dataDxfId="5875" totalsRowDxfId="5874" dataCellStyle="20% - Énfasis3"/>
    <tableColumn id="3" xr3:uid="{2DEB6BA8-006B-4050-B8F4-0443F4DFEB17}" name="Indicador" dataDxfId="5873" dataCellStyle="20% - Énfasis3">
      <calculatedColumnFormula>IFERROR(VLOOKUP(E27,TablaIndicadores[[Código]:[Unidad de medida]],2,0),"")</calculatedColumnFormula>
    </tableColumn>
    <tableColumn id="4" xr3:uid="{50D748DB-6A2E-41AA-BB0E-7E763F6503C4}" name="Unidad de medida" dataDxfId="5872" dataCellStyle="20% - Énfasis3">
      <calculatedColumnFormula>IFERROR(VLOOKUP(E27,TablaIndicadores[[Código]:[Unidad de medida]],3,0),"")</calculatedColumnFormula>
    </tableColumn>
    <tableColumn id="5" xr3:uid="{9CAABA0C-269B-4CA5-AE7A-5350AEDC2055}" name="Cantidad" totalsRowFunction="custom" dataDxfId="5871" totalsRowDxfId="5870" dataCellStyle="20% - Énfasis3">
      <totalsRowFormula array="1">IF(AND(IF(C19="Incluir",TablaSTdA1.148593[Unidad de medida]&gt;=0,TablaSTdA1.148593[Unidad de medida]=""))=FALSE,"No rellene el indicador sin seleccionar que quiere incluir el subtipo de acción","")</totalsRowFormula>
    </tableColumn>
    <tableColumn id="7" xr3:uid="{EE7137D8-1A98-4E75-A6F8-9EBDA0EDC308}" name="Incluido" dataDxfId="5869" dataCellStyle="20% - Énfasis3"/>
  </tableColumns>
  <tableStyleInfo name="TableStyleLight9"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373842B7-8565-48B5-8BB0-AD0A88F6149B}" name="TablaSTdA1.14850518" displayName="TablaSTdA1.14850518" ref="D46:I48" headerRowDxfId="7218" dataDxfId="7216" headerRowBorderDxfId="7217" tableBorderDxfId="7215" totalsRowBorderDxfId="7214" headerRowCellStyle="20% - Énfasis3">
  <autoFilter ref="D46:I48" xr:uid="{CD7D4C66-593F-4407-BBA4-6C6B24365FE3}"/>
  <tableColumns count="6">
    <tableColumn id="1" xr3:uid="{BE47FEBE-7711-4F7F-A431-6F1CDAEB7EEF}" name="Tipo de Indicador" totalsRowLabel="Resultado" dataDxfId="7213" totalsRowDxfId="7212"/>
    <tableColumn id="2" xr3:uid="{E09993FD-03B7-48EF-A6F0-9235EAE5CD79}" name="Código indicador" totalsRowLabel="RC014" dataDxfId="7211" totalsRowDxfId="7210"/>
    <tableColumn id="3" xr3:uid="{5799A171-550F-41AA-8FCD-8AB121683BF1}" name="Indicador" dataDxfId="7209" totalsRowDxfId="7208" dataCellStyle="20% - Énfasis3">
      <calculatedColumnFormula>IFERROR(VLOOKUP(E47,TablaIndicadores[[Código]:[Unidad de medida]],2,0),"")</calculatedColumnFormula>
    </tableColumn>
    <tableColumn id="4" xr3:uid="{99B13B6C-A51F-4161-AC9F-3E441705F584}" name="Unidad de medida" dataDxfId="7207" totalsRowDxfId="7206">
      <calculatedColumnFormula>IFERROR(VLOOKUP(E47,TablaIndicadores[[Código]:[Unidad de medida]],3,0),"")</calculatedColumnFormula>
    </tableColumn>
    <tableColumn id="5" xr3:uid="{F9EBABEE-3F46-4DAF-ABEE-803643CFBEDD}" name="Cantidad" totalsRowFunction="custom" dataDxfId="7205" totalsRowDxfId="7204">
      <totalsRowFormula array="1">IF(AND(IF(C37="Incluir",TablaSTdA1.14850518[Unidad de medida]&gt;=0,TablaSTdA1.14850518[Unidad de medida]=""))=FALSE,"No rellene el indicador sin seleccionar que quiere incluir el subtipo de acción","")</totalsRowFormula>
    </tableColumn>
    <tableColumn id="7" xr3:uid="{223C3FF9-0A09-4E6F-B8D4-D104CB64C916}" name="Incluido" dataDxfId="7203" totalsRowDxfId="7202" dataCellStyle="20% - Énfasis3"/>
  </tableColumns>
  <tableStyleInfo name="TableStyleLight9" showFirstColumn="0" showLastColumn="0" showRowStripes="1" showColumnStripes="0"/>
</table>
</file>

<file path=xl/tables/table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3" xr:uid="{8F37FDD7-58CC-4B67-A19A-7AEAE2185523}" name="TablaSTdA1.14850694" displayName="TablaSTdA1.14850694" ref="D37:I39" headerRowDxfId="5868" dataDxfId="5866" headerRowBorderDxfId="5867" tableBorderDxfId="5865" totalsRowBorderDxfId="5864" headerRowCellStyle="20% - Énfasis3" dataCellStyle="20% - Énfasis3">
  <autoFilter ref="D37:I39" xr:uid="{D620C009-EFCF-4E5F-86D1-AB65F9F6F23A}"/>
  <tableColumns count="6">
    <tableColumn id="1" xr3:uid="{8637603E-EB87-488B-B868-E3943BF47358}" name="Tipo de Indicador" totalsRowLabel="Resultado" dataDxfId="5863" totalsRowDxfId="5862"/>
    <tableColumn id="2" xr3:uid="{C167CC18-E3AF-4D36-A967-D2CEDA5E6919}" name="Código indicador" totalsRowLabel="RC014" dataDxfId="5861" totalsRowDxfId="5860"/>
    <tableColumn id="3" xr3:uid="{B161A4E7-6D02-44E3-B901-437433E3E45D}" name="Indicador" dataDxfId="5859" dataCellStyle="20% - Énfasis3">
      <calculatedColumnFormula>IFERROR(VLOOKUP(E38,TablaIndicadores[[Código]:[Unidad de medida]],2,0),"")</calculatedColumnFormula>
    </tableColumn>
    <tableColumn id="4" xr3:uid="{6231296C-573B-4156-A3FA-1EFCE4FBA5D7}" name="Unidad de medida" dataDxfId="5858" dataCellStyle="20% - Énfasis3">
      <calculatedColumnFormula>IFERROR(VLOOKUP(E38,TablaIndicadores[[Código]:[Unidad de medida]],3,0),"")</calculatedColumnFormula>
    </tableColumn>
    <tableColumn id="5" xr3:uid="{44A5157F-C8FA-4346-9C09-FE960FDD2EB0}" name="Cantidad" totalsRowFunction="custom" dataDxfId="5857">
      <totalsRowFormula array="1">IF(AND(IF(C28="Incluir",TablaSTdA1.14850694[Unidad de medida]&gt;=0,TablaSTdA1.14850694[Unidad de medida]=""))=FALSE,"No rellene el indicador sin seleccionar que quiere incluir el subtipo de acción","")</totalsRowFormula>
    </tableColumn>
    <tableColumn id="7" xr3:uid="{48455BE0-031A-44C0-92B5-24E0FF4E0E06}" name="Incluido" dataDxfId="5856" dataCellStyle="20% - Énfasis3"/>
  </tableColumns>
  <tableStyleInfo name="TableStyleLight9" showFirstColumn="0" showLastColumn="0" showRowStripes="1" showColumnStripes="0"/>
</table>
</file>

<file path=xl/tables/table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4" xr:uid="{F7332B15-90DA-4F00-B804-5CAB0566CCE8}" name="TablaSTdA1.1485051895" displayName="TablaSTdA1.1485051895" ref="D46:I48" headerRowDxfId="5855" dataDxfId="5853" headerRowBorderDxfId="5854" tableBorderDxfId="5852" totalsRowBorderDxfId="5851" headerRowCellStyle="20% - Énfasis3" dataCellStyle="20% - Énfasis3">
  <autoFilter ref="D46:I48" xr:uid="{CD7D4C66-593F-4407-BBA4-6C6B24365FE3}"/>
  <tableColumns count="6">
    <tableColumn id="1" xr3:uid="{92D59F3B-A8CA-4848-AB9A-A3221E719DBB}" name="Tipo de Indicador" totalsRowLabel="Resultado" dataDxfId="5850" totalsRowDxfId="5849"/>
    <tableColumn id="2" xr3:uid="{80AD4277-738E-49F7-A363-53B9B0290096}" name="Código indicador" totalsRowLabel="RC014" dataDxfId="5848" totalsRowDxfId="5847"/>
    <tableColumn id="3" xr3:uid="{AD24DB61-8193-4282-88A2-E0F44B4B93E5}" name="Indicador" dataDxfId="5846" totalsRowDxfId="5845" dataCellStyle="20% - Énfasis3">
      <calculatedColumnFormula>IFERROR(VLOOKUP(E47,TablaIndicadores[[Código]:[Unidad de medida]],2,0),"")</calculatedColumnFormula>
    </tableColumn>
    <tableColumn id="4" xr3:uid="{D2104E75-31F6-408F-8186-3EF4C52556E9}" name="Unidad de medida" dataDxfId="5844" totalsRowDxfId="5843" dataCellStyle="20% - Énfasis3">
      <calculatedColumnFormula>IFERROR(VLOOKUP(E47,TablaIndicadores[[Código]:[Unidad de medida]],3,0),"")</calculatedColumnFormula>
    </tableColumn>
    <tableColumn id="5" xr3:uid="{AA61F72F-0D38-42D4-AC05-F4DAEACC1D0B}" name="Cantidad" totalsRowFunction="custom" dataDxfId="5842" totalsRowDxfId="5841">
      <totalsRowFormula array="1">IF(AND(IF(C37="Incluir",TablaSTdA1.1485051895[Unidad de medida]&gt;=0,TablaSTdA1.1485051895[Unidad de medida]=""))=FALSE,"No rellene el indicador sin seleccionar que quiere incluir el subtipo de acción","")</totalsRowFormula>
    </tableColumn>
    <tableColumn id="7" xr3:uid="{BAEB2FEC-804E-46FE-92DA-E705D7D9B122}" name="Incluido" dataDxfId="5840" totalsRowDxfId="5839" dataCellStyle="20% - Énfasis3"/>
  </tableColumns>
  <tableStyleInfo name="TableStyleLight9" showFirstColumn="0" showLastColumn="0" showRowStripes="1" showColumnStripes="0"/>
</table>
</file>

<file path=xl/tables/table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5" xr:uid="{59610B2B-D7F9-4636-90CF-A3CB3A97E171}" name="TablaSTdA1.1521096" displayName="TablaSTdA1.1521096" ref="D59:I61" headerRowDxfId="5838" headerRowBorderDxfId="5837" tableBorderDxfId="5836" totalsRowBorderDxfId="5835">
  <autoFilter ref="D59:I61" xr:uid="{EE5B3FD1-721B-49E7-AA08-E2E7737E61E9}"/>
  <tableColumns count="6">
    <tableColumn id="1" xr3:uid="{F0DFC9FD-9042-4DCB-8CB9-EBE56088A028}" name="Tipo de Indicador" totalsRowLabel="Resultado" dataDxfId="5834" totalsRowDxfId="5833"/>
    <tableColumn id="2" xr3:uid="{4DB48DCE-9085-4656-B167-6FB6D6F7D818}" name="Código indicador" totalsRowLabel="RC014" dataDxfId="5832" totalsRowDxfId="5831"/>
    <tableColumn id="3" xr3:uid="{31176FCB-8782-4F50-ADF4-4E1202D79488}" name="Indicador" dataDxfId="5830" totalsRowDxfId="5829" dataCellStyle="20% - Énfasis3">
      <calculatedColumnFormula>IFERROR(VLOOKUP(E60,TablaIndicadores[[Código]:[Unidad de medida]],2,0),"")</calculatedColumnFormula>
    </tableColumn>
    <tableColumn id="4" xr3:uid="{1786A538-D904-4ED6-B787-B9D6F3A5F0A9}" name="Unidad de medida" dataDxfId="5828" totalsRowDxfId="5827" dataCellStyle="20% - Énfasis3">
      <calculatedColumnFormula>IFERROR(VLOOKUP(E60,TablaIndicadores[[Código]:[Unidad de medida]],3,0),"")</calculatedColumnFormula>
    </tableColumn>
    <tableColumn id="5" xr3:uid="{DEA562F2-BDAF-4A12-8B1E-8851FC66CD62}" name="Cantidad" totalsRowFunction="custom" dataDxfId="5826" totalsRowDxfId="5825">
      <totalsRowFormula array="1">IF(AND(IF(C52="Incluir",TablaSTdA1.1521096[Unidad de medida]&gt;=0,TablaSTdA1.1521096[Unidad de medida]=""))=FALSE,"No rellene el indicador sin seleccionar que quiere incluir el subtipo de acción","")</totalsRowFormula>
    </tableColumn>
    <tableColumn id="7" xr3:uid="{486D83C3-92E8-41A4-A092-8079EEEDD459}" name="Incluido" dataDxfId="5824" totalsRowDxfId="5823" dataCellStyle="20% - Énfasis3"/>
  </tableColumns>
  <tableStyleInfo name="TableStyleLight9" showFirstColumn="0" showLastColumn="0" showRowStripes="1" showColumnStripes="0"/>
</table>
</file>

<file path=xl/tables/table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6" xr:uid="{3427F576-1E4B-430D-ACFD-7312C18EC258}" name="TablaSTdA1.148531197" displayName="TablaSTdA1.148531197" ref="D68:I70" headerRowDxfId="5822" headerRowBorderDxfId="5821" tableBorderDxfId="5820" totalsRowBorderDxfId="5819">
  <autoFilter ref="D68:I70" xr:uid="{42E9B6F1-DF53-4168-8B21-F601DDFBCA60}"/>
  <tableColumns count="6">
    <tableColumn id="1" xr3:uid="{1F2E16A0-4104-4DFB-A5DC-741BFA5D0869}" name="Tipo de Indicador" totalsRowLabel="Resultado" dataDxfId="5818" totalsRowDxfId="5817"/>
    <tableColumn id="2" xr3:uid="{288EE78B-C747-44E0-963D-16352BAE32E9}" name="Código indicador" totalsRowLabel="RC014" dataDxfId="5816" totalsRowDxfId="5815"/>
    <tableColumn id="3" xr3:uid="{3D369504-ED73-4A0C-8062-1E8E634DBE6B}" name="Indicador" dataDxfId="5814" totalsRowDxfId="5813" dataCellStyle="20% - Énfasis3">
      <calculatedColumnFormula>IFERROR(VLOOKUP(E69,TablaIndicadores[[Código]:[Unidad de medida]],2,0),"")</calculatedColumnFormula>
    </tableColumn>
    <tableColumn id="4" xr3:uid="{D62D8400-2CA1-4C69-848F-67E32673B993}" name="Unidad de medida" dataDxfId="5812" totalsRowDxfId="5811" dataCellStyle="20% - Énfasis3">
      <calculatedColumnFormula>IFERROR(VLOOKUP(E69,TablaIndicadores[[Código]:[Unidad de medida]],3,0),"")</calculatedColumnFormula>
    </tableColumn>
    <tableColumn id="5" xr3:uid="{7ADA87CB-8802-4E06-87C2-52F4C4F8EA5E}" name="Cantidad" totalsRowFunction="custom" dataDxfId="5810" totalsRowDxfId="5809">
      <totalsRowFormula array="1">IF(AND(IF(C61="Incluir",TablaSTdA1.148531197[Unidad de medida]&gt;=0,TablaSTdA1.148531197[Unidad de medida]=""))=FALSE,"No rellene el indicador sin seleccionar que quiere incluir el subtipo de acción","")</totalsRowFormula>
    </tableColumn>
    <tableColumn id="7" xr3:uid="{0D321227-3FE5-418B-826A-D33C40394F99}" name="Incluido" dataDxfId="5808" totalsRowDxfId="5807" dataCellStyle="20% - Énfasis3"/>
  </tableColumns>
  <tableStyleInfo name="TableStyleLight9" showFirstColumn="0" showLastColumn="0" showRowStripes="1" showColumnStripes="0"/>
</table>
</file>

<file path=xl/tables/table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7" xr:uid="{5E2492DE-8B6F-4CB7-ADE4-9C05D056BC1A}" name="TablaSTdA1.152541298" displayName="TablaSTdA1.152541298" ref="D79:I81" headerRowDxfId="5806" headerRowBorderDxfId="5805" tableBorderDxfId="5804" totalsRowBorderDxfId="5803">
  <autoFilter ref="D79:I81" xr:uid="{841A434A-E4A4-4475-B699-6C7E979BCFAB}"/>
  <tableColumns count="6">
    <tableColumn id="1" xr3:uid="{9A90ECB2-1510-4357-B698-EC452A8D82FD}" name="Tipo de Indicador" totalsRowLabel="Resultado" dataDxfId="5802" totalsRowDxfId="5801" dataCellStyle="20% - Énfasis3"/>
    <tableColumn id="2" xr3:uid="{CCB379AC-6BD4-4AF8-AD2B-6CFAA0AF6DC9}" name="Código indicador" totalsRowLabel="RC014" dataDxfId="5800" totalsRowDxfId="5799"/>
    <tableColumn id="3" xr3:uid="{66EB141E-C129-4A56-93EB-E58324E8C96B}" name="Indicador" dataDxfId="5798" totalsRowDxfId="5797" dataCellStyle="20% - Énfasis3">
      <calculatedColumnFormula>IFERROR(VLOOKUP(E80,TablaIndicadores[[Código]:[Unidad de medida]],2,0),"")</calculatedColumnFormula>
    </tableColumn>
    <tableColumn id="4" xr3:uid="{3399930C-C90C-4DAC-A4B3-634B28AA86CE}" name="Unidad de medida" dataDxfId="5796" totalsRowDxfId="5795" dataCellStyle="20% - Énfasis3">
      <calculatedColumnFormula>IFERROR(VLOOKUP(E80,TablaIndicadores[[Código]:[Unidad de medida]],3,0),"")</calculatedColumnFormula>
    </tableColumn>
    <tableColumn id="5" xr3:uid="{BE47014B-3796-4FAE-8203-8D6066793501}" name="Cantidad" totalsRowFunction="custom" dataDxfId="5794" totalsRowDxfId="5793">
      <totalsRowFormula array="1">IF(AND(IF(C72="Incluir",TablaSTdA1.152541298[Unidad de medida]&gt;=0,TablaSTdA1.152541298[Unidad de medida]=""))=FALSE,"No rellene el indicador sin seleccionar que quiere incluir el subtipo de acción","")</totalsRowFormula>
    </tableColumn>
    <tableColumn id="7" xr3:uid="{57DA2D64-4F4B-4DC5-990B-CB33AC8EB327}" name="Incluido" dataDxfId="5792" totalsRowDxfId="5791" dataCellStyle="20% - Énfasis3"/>
  </tableColumns>
  <tableStyleInfo name="TableStyleLight9" showFirstColumn="0" showLastColumn="0" showRowStripes="1" showColumnStripes="0"/>
</table>
</file>

<file path=xl/tables/table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8" xr:uid="{4CA2EAA2-EF68-4C48-88FB-7F20C678EFE7}" name="TablaSTdA1.14853551399" displayName="TablaSTdA1.14853551399" ref="D88:I90" headerRowDxfId="5790" dataDxfId="5788" headerRowBorderDxfId="5789" tableBorderDxfId="5787" totalsRowBorderDxfId="5786" dataCellStyle="20% - Énfasis3">
  <autoFilter ref="D88:I90" xr:uid="{87A593CD-D0F2-482E-856A-FEEA60DFE682}"/>
  <tableColumns count="6">
    <tableColumn id="1" xr3:uid="{3C583B89-E9C8-42CD-AFDC-53FF9285F7F4}" name="Tipo de Indicador" totalsRowLabel="Resultado" dataDxfId="5785" totalsRowDxfId="5784"/>
    <tableColumn id="2" xr3:uid="{700316B9-EEFB-46EF-B46C-B4FADB0B7D2F}" name="Código indicador" totalsRowLabel="RC014" dataDxfId="5783" totalsRowDxfId="5782"/>
    <tableColumn id="3" xr3:uid="{94F04F6A-4C60-4BD5-8F28-134E29B977A1}" name="Indicador" dataDxfId="5781" totalsRowDxfId="5780" dataCellStyle="20% - Énfasis3">
      <calculatedColumnFormula>IFERROR(VLOOKUP(E89,TablaIndicadores[[Código]:[Unidad de medida]],2,0),"")</calculatedColumnFormula>
    </tableColumn>
    <tableColumn id="4" xr3:uid="{6A143248-BDC0-458E-A1AB-C4B053FAF587}" name="Unidad de medida" dataDxfId="5779" totalsRowDxfId="5778" dataCellStyle="20% - Énfasis3">
      <calculatedColumnFormula>IFERROR(VLOOKUP(E89,TablaIndicadores[[Código]:[Unidad de medida]],3,0),"")</calculatedColumnFormula>
    </tableColumn>
    <tableColumn id="5" xr3:uid="{E1FDFE84-6F99-4478-AA02-44D8D8F499C7}" name="Cantidad" totalsRowFunction="custom" dataDxfId="5777" totalsRowDxfId="5776">
      <totalsRowFormula array="1">IF(AND(IF(C81="Incluir",TablaSTdA1.14853551399[Unidad de medida]&gt;=0,TablaSTdA1.14853551399[Unidad de medida]=""))=FALSE,"No rellene el indicador sin seleccionar que quiere incluir el subtipo de acción","")</totalsRowFormula>
    </tableColumn>
    <tableColumn id="7" xr3:uid="{4B233811-1389-4B29-BE79-0B9F4CD4DFCB}" name="Incluido" dataDxfId="5775" totalsRowDxfId="5774" dataCellStyle="20% - Énfasis3"/>
  </tableColumns>
  <tableStyleInfo name="TableStyleLight9" showFirstColumn="0" showLastColumn="0" showRowStripes="1" showColumnStripes="0"/>
</table>
</file>

<file path=xl/tables/table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9" xr:uid="{D135EEFA-28B3-453A-8519-CE7C241E0BC8}" name="TablaSTdA1.14853555614100" displayName="TablaSTdA1.14853555614100" ref="D97:I99" headerRowDxfId="5773" dataDxfId="5771" headerRowBorderDxfId="5772" tableBorderDxfId="5770" totalsRowBorderDxfId="5769" dataCellStyle="20% - Énfasis3">
  <autoFilter ref="D97:I99" xr:uid="{DEA36D4B-04A8-43A7-9106-6A8935E26BEB}"/>
  <tableColumns count="6">
    <tableColumn id="1" xr3:uid="{E3AF91D5-0C79-4724-9D10-2DA763C55873}" name="Tipo de Indicador" totalsRowLabel="Resultado" dataDxfId="5768" totalsRowDxfId="5767"/>
    <tableColumn id="2" xr3:uid="{129D04D0-DFDA-4D99-ADA0-26057F13AA01}" name="Código indicador" totalsRowLabel="RC014" dataDxfId="5766" totalsRowDxfId="5765"/>
    <tableColumn id="3" xr3:uid="{B4F9A18F-DFC7-4DA0-9300-BDAFE2C8A838}" name="Indicador" dataDxfId="5764" totalsRowDxfId="5763" dataCellStyle="20% - Énfasis3">
      <calculatedColumnFormula>IFERROR(VLOOKUP(E98,TablaIndicadores[[Código]:[Unidad de medida]],2,0),"")</calculatedColumnFormula>
    </tableColumn>
    <tableColumn id="4" xr3:uid="{0F681523-C03B-4D46-9F25-B33CB5A9B75C}" name="Unidad de medida" dataDxfId="5762" totalsRowDxfId="5761" dataCellStyle="20% - Énfasis3">
      <calculatedColumnFormula>IFERROR(VLOOKUP(E98,TablaIndicadores[[Código]:[Unidad de medida]],3,0),"")</calculatedColumnFormula>
    </tableColumn>
    <tableColumn id="5" xr3:uid="{1CDB6D2A-10F9-4976-B3E2-ACF0E396DA8F}" name="Cantidad" totalsRowFunction="custom" dataDxfId="5760" totalsRowDxfId="5759">
      <totalsRowFormula array="1">IF(AND(IF(C90="Incluir",TablaSTdA1.14853555614100[Unidad de medida]&gt;=0,TablaSTdA1.14853555614100[Unidad de medida]=""))=FALSE,"No rellene el indicador sin seleccionar que quiere incluir el subtipo de acción","")</totalsRowFormula>
    </tableColumn>
    <tableColumn id="7" xr3:uid="{D1F786D0-59A4-4A0C-BF7D-9EDAE1851493}" name="Incluido" dataDxfId="5758" totalsRowDxfId="5757" dataCellStyle="20% - Énfasis3"/>
  </tableColumns>
  <tableStyleInfo name="TableStyleLight9" showFirstColumn="0" showLastColumn="0" showRowStripes="1" showColumnStripes="0"/>
</table>
</file>

<file path=xl/tables/table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0" xr:uid="{9B1EC2CB-2861-4F6E-8C73-D8BB955F82BE}" name="TablaSTdA1.1485355565715101" displayName="TablaSTdA1.1485355565715101" ref="D106:I108" headerRowDxfId="5756" dataDxfId="5754" headerRowBorderDxfId="5755" tableBorderDxfId="5753" totalsRowBorderDxfId="5752" dataCellStyle="20% - Énfasis3">
  <autoFilter ref="D106:I108" xr:uid="{6581E392-A142-4728-9795-A807192909F7}"/>
  <tableColumns count="6">
    <tableColumn id="1" xr3:uid="{5D263C4C-FA33-488F-B5EE-8A1C61C3FB15}" name="Tipo de Indicador" totalsRowLabel="Resultado" dataDxfId="5751" totalsRowDxfId="5750"/>
    <tableColumn id="2" xr3:uid="{25A31728-C018-4B85-A8E1-0D808BE3E4F3}" name="Código indicador" totalsRowLabel="RC014" dataDxfId="5749" totalsRowDxfId="5748"/>
    <tableColumn id="3" xr3:uid="{C2DE8168-F8FC-4A35-AD00-15B43B416E03}" name="Indicador" dataDxfId="5747" totalsRowDxfId="5746" dataCellStyle="20% - Énfasis3">
      <calculatedColumnFormula>IFERROR(VLOOKUP(E107,TablaIndicadores[[Código]:[Unidad de medida]],2,0),"")</calculatedColumnFormula>
    </tableColumn>
    <tableColumn id="4" xr3:uid="{F33DE2EE-18B0-400A-BBD0-8725D2F5800E}" name="Unidad de medida" dataDxfId="5745" totalsRowDxfId="5744" dataCellStyle="20% - Énfasis3">
      <calculatedColumnFormula>IFERROR(VLOOKUP(E107,TablaIndicadores[[Código]:[Unidad de medida]],3,0),"")</calculatedColumnFormula>
    </tableColumn>
    <tableColumn id="5" xr3:uid="{D930E21F-A9BB-4820-920D-DA6F888BA0E3}" name="Cantidad" totalsRowFunction="custom" dataDxfId="5743" totalsRowDxfId="5742">
      <totalsRowFormula array="1">IF(AND(IF(C99="Incluir",TablaSTdA1.1485355565715101[Unidad de medida]&gt;=0,TablaSTdA1.1485355565715101[Unidad de medida]=""))=FALSE,"No rellene el indicador sin seleccionar que quiere incluir el subtipo de acción","")</totalsRowFormula>
    </tableColumn>
    <tableColumn id="7" xr3:uid="{0B200331-2398-41B0-A3D4-AA972603B4DC}" name="Incluido" dataDxfId="5741" totalsRowDxfId="5740" dataCellStyle="20% - Énfasis3"/>
  </tableColumns>
  <tableStyleInfo name="TableStyleLight9" showFirstColumn="0" showLastColumn="0" showRowStripes="1" showColumnStripes="0"/>
</table>
</file>

<file path=xl/tables/table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1" xr:uid="{1C43A032-D9A1-4F6D-859B-B1550CA4BCAE}" name="TablaSTdA1.148535556575816102" displayName="TablaSTdA1.148535556575816102" ref="D115:I117" headerRowDxfId="5739" dataDxfId="5737" headerRowBorderDxfId="5738" tableBorderDxfId="5736" totalsRowBorderDxfId="5735" dataCellStyle="20% - Énfasis3">
  <autoFilter ref="D115:I117" xr:uid="{93ECB9AF-BC8A-4D88-A632-C52C718F2C71}"/>
  <tableColumns count="6">
    <tableColumn id="1" xr3:uid="{5269A364-9622-4A03-B530-CE7696507DB7}" name="Tipo de Indicador" totalsRowLabel="Resultado" dataDxfId="5734" totalsRowDxfId="5733"/>
    <tableColumn id="2" xr3:uid="{F4B1EF31-4039-49C2-B57C-92E4D1F65D4B}" name="Código indicador" totalsRowLabel="RC014" dataDxfId="5732" totalsRowDxfId="5731"/>
    <tableColumn id="3" xr3:uid="{D3E04CBD-03CA-451D-8B5D-F0BCA6081C96}" name="Indicador" dataDxfId="5730" totalsRowDxfId="5729" dataCellStyle="20% - Énfasis3">
      <calculatedColumnFormula>IFERROR(VLOOKUP(E116,TablaIndicadores[[Código]:[Unidad de medida]],2,0),"")</calculatedColumnFormula>
    </tableColumn>
    <tableColumn id="4" xr3:uid="{408F46D2-B3A3-4276-AC62-0E6A1B61C6CC}" name="Unidad de medida" dataDxfId="5728" totalsRowDxfId="5727" dataCellStyle="20% - Énfasis3">
      <calculatedColumnFormula>IFERROR(VLOOKUP(E116,TablaIndicadores[[Código]:[Unidad de medida]],3,0),"")</calculatedColumnFormula>
    </tableColumn>
    <tableColumn id="5" xr3:uid="{92017558-369B-41D7-AA23-D5DED29A5FFF}" name="Cantidad" totalsRowFunction="custom" dataDxfId="5726" totalsRowDxfId="5725">
      <totalsRowFormula array="1">IF(AND(IF(C108="Incluir",TablaSTdA1.148535556575816102[Unidad de medida]&gt;=0,TablaSTdA1.148535556575816102[Unidad de medida]=""))=FALSE,"No rellene el indicador sin seleccionar que quiere incluir el subtipo de acción","")</totalsRowFormula>
    </tableColumn>
    <tableColumn id="7" xr3:uid="{4F4A3A58-ACFD-4BF8-9AD7-841FBD958586}" name="Incluido" dataDxfId="5724" totalsRowDxfId="5723" dataCellStyle="20% - Énfasis3"/>
  </tableColumns>
  <tableStyleInfo name="TableStyleLight9" showFirstColumn="0" showLastColumn="0" showRowStripes="1" showColumnStripes="0"/>
</table>
</file>

<file path=xl/tables/table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2" xr:uid="{4570A852-482B-409A-94D3-B97B1AF03BBD}" name="TablaSTdA1.14853555657585917103" displayName="TablaSTdA1.14853555657585917103" ref="D124:I126" headerRowDxfId="5722" dataDxfId="5720" headerRowBorderDxfId="5721" tableBorderDxfId="5719" totalsRowBorderDxfId="5718" dataCellStyle="20% - Énfasis3">
  <autoFilter ref="D124:I126" xr:uid="{554BE6C9-C1EE-49BC-B5D3-B7CF164F53F0}"/>
  <tableColumns count="6">
    <tableColumn id="1" xr3:uid="{7DCDEB01-D58D-4C93-8AAD-108F1D75ECB2}" name="Tipo de Indicador" totalsRowLabel="Resultado" dataDxfId="5717" totalsRowDxfId="5716"/>
    <tableColumn id="2" xr3:uid="{AA48D790-435F-4AD5-BB46-869D8525D711}" name="Código indicador" totalsRowLabel="RC014" dataDxfId="5715" totalsRowDxfId="5714"/>
    <tableColumn id="3" xr3:uid="{56206CB7-9DAA-4847-A1C1-33745E0C3E80}" name="Indicador" dataDxfId="5713" totalsRowDxfId="5712" dataCellStyle="20% - Énfasis3">
      <calculatedColumnFormula>IFERROR(VLOOKUP(E125,TablaIndicadores[[Código]:[Unidad de medida]],2,0),"")</calculatedColumnFormula>
    </tableColumn>
    <tableColumn id="4" xr3:uid="{94568174-0089-4C6F-9A9A-C7CC9B421D18}" name="Unidad de medida" dataDxfId="5711" totalsRowDxfId="5710" dataCellStyle="20% - Énfasis3">
      <calculatedColumnFormula>IFERROR(VLOOKUP(E125,TablaIndicadores[[Código]:[Unidad de medida]],3,0),"")</calculatedColumnFormula>
    </tableColumn>
    <tableColumn id="5" xr3:uid="{600EE44C-CF8C-4E16-AD93-1D3B0161977D}" name="Cantidad" totalsRowFunction="custom" dataDxfId="5709" totalsRowDxfId="5708">
      <totalsRowFormula array="1">IF(AND(IF(C117="Incluir",TablaSTdA1.14853555657585917103[Unidad de medida]&gt;=0,TablaSTdA1.14853555657585917103[Unidad de medida]=""))=FALSE,"No rellene el indicador sin seleccionar que quiere incluir el subtipo de acción","")</totalsRowFormula>
    </tableColumn>
    <tableColumn id="7" xr3:uid="{781A5B22-912F-4472-84A0-575EB75EB4E2}" name="Incluido" dataDxfId="5707" totalsRowDxfId="5706" dataCellStyle="20% - Énfasis3"/>
  </tableColumns>
  <tableStyleInfo name="TableStyleLight9"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3" Type="http://schemas.openxmlformats.org/officeDocument/2006/relationships/table" Target="../tables/table180.xml"/><Relationship Id="rId18" Type="http://schemas.openxmlformats.org/officeDocument/2006/relationships/table" Target="../tables/table185.xml"/><Relationship Id="rId26" Type="http://schemas.openxmlformats.org/officeDocument/2006/relationships/table" Target="../tables/table193.xml"/><Relationship Id="rId39" Type="http://schemas.openxmlformats.org/officeDocument/2006/relationships/table" Target="../tables/table206.xml"/><Relationship Id="rId21" Type="http://schemas.openxmlformats.org/officeDocument/2006/relationships/table" Target="../tables/table188.xml"/><Relationship Id="rId34" Type="http://schemas.openxmlformats.org/officeDocument/2006/relationships/table" Target="../tables/table201.xml"/><Relationship Id="rId42" Type="http://schemas.openxmlformats.org/officeDocument/2006/relationships/table" Target="../tables/table209.xml"/><Relationship Id="rId7" Type="http://schemas.openxmlformats.org/officeDocument/2006/relationships/table" Target="../tables/table174.xml"/><Relationship Id="rId2" Type="http://schemas.openxmlformats.org/officeDocument/2006/relationships/drawing" Target="../drawings/drawing5.xml"/><Relationship Id="rId16" Type="http://schemas.openxmlformats.org/officeDocument/2006/relationships/table" Target="../tables/table183.xml"/><Relationship Id="rId20" Type="http://schemas.openxmlformats.org/officeDocument/2006/relationships/table" Target="../tables/table187.xml"/><Relationship Id="rId29" Type="http://schemas.openxmlformats.org/officeDocument/2006/relationships/table" Target="../tables/table196.xml"/><Relationship Id="rId41" Type="http://schemas.openxmlformats.org/officeDocument/2006/relationships/table" Target="../tables/table208.xml"/><Relationship Id="rId1" Type="http://schemas.openxmlformats.org/officeDocument/2006/relationships/printerSettings" Target="../printerSettings/printerSettings10.bin"/><Relationship Id="rId6" Type="http://schemas.openxmlformats.org/officeDocument/2006/relationships/table" Target="../tables/table173.xml"/><Relationship Id="rId11" Type="http://schemas.openxmlformats.org/officeDocument/2006/relationships/table" Target="../tables/table178.xml"/><Relationship Id="rId24" Type="http://schemas.openxmlformats.org/officeDocument/2006/relationships/table" Target="../tables/table191.xml"/><Relationship Id="rId32" Type="http://schemas.openxmlformats.org/officeDocument/2006/relationships/table" Target="../tables/table199.xml"/><Relationship Id="rId37" Type="http://schemas.openxmlformats.org/officeDocument/2006/relationships/table" Target="../tables/table204.xml"/><Relationship Id="rId40" Type="http://schemas.openxmlformats.org/officeDocument/2006/relationships/table" Target="../tables/table207.xml"/><Relationship Id="rId5" Type="http://schemas.openxmlformats.org/officeDocument/2006/relationships/table" Target="../tables/table172.xml"/><Relationship Id="rId15" Type="http://schemas.openxmlformats.org/officeDocument/2006/relationships/table" Target="../tables/table182.xml"/><Relationship Id="rId23" Type="http://schemas.openxmlformats.org/officeDocument/2006/relationships/table" Target="../tables/table190.xml"/><Relationship Id="rId28" Type="http://schemas.openxmlformats.org/officeDocument/2006/relationships/table" Target="../tables/table195.xml"/><Relationship Id="rId36" Type="http://schemas.openxmlformats.org/officeDocument/2006/relationships/table" Target="../tables/table203.xml"/><Relationship Id="rId10" Type="http://schemas.openxmlformats.org/officeDocument/2006/relationships/table" Target="../tables/table177.xml"/><Relationship Id="rId19" Type="http://schemas.openxmlformats.org/officeDocument/2006/relationships/table" Target="../tables/table186.xml"/><Relationship Id="rId31" Type="http://schemas.openxmlformats.org/officeDocument/2006/relationships/table" Target="../tables/table198.xml"/><Relationship Id="rId4" Type="http://schemas.openxmlformats.org/officeDocument/2006/relationships/table" Target="../tables/table171.xml"/><Relationship Id="rId9" Type="http://schemas.openxmlformats.org/officeDocument/2006/relationships/table" Target="../tables/table176.xml"/><Relationship Id="rId14" Type="http://schemas.openxmlformats.org/officeDocument/2006/relationships/table" Target="../tables/table181.xml"/><Relationship Id="rId22" Type="http://schemas.openxmlformats.org/officeDocument/2006/relationships/table" Target="../tables/table189.xml"/><Relationship Id="rId27" Type="http://schemas.openxmlformats.org/officeDocument/2006/relationships/table" Target="../tables/table194.xml"/><Relationship Id="rId30" Type="http://schemas.openxmlformats.org/officeDocument/2006/relationships/table" Target="../tables/table197.xml"/><Relationship Id="rId35" Type="http://schemas.openxmlformats.org/officeDocument/2006/relationships/table" Target="../tables/table202.xml"/><Relationship Id="rId43" Type="http://schemas.openxmlformats.org/officeDocument/2006/relationships/table" Target="../tables/table210.xml"/><Relationship Id="rId8" Type="http://schemas.openxmlformats.org/officeDocument/2006/relationships/table" Target="../tables/table175.xml"/><Relationship Id="rId3" Type="http://schemas.openxmlformats.org/officeDocument/2006/relationships/table" Target="../tables/table170.xml"/><Relationship Id="rId12" Type="http://schemas.openxmlformats.org/officeDocument/2006/relationships/table" Target="../tables/table179.xml"/><Relationship Id="rId17" Type="http://schemas.openxmlformats.org/officeDocument/2006/relationships/table" Target="../tables/table184.xml"/><Relationship Id="rId25" Type="http://schemas.openxmlformats.org/officeDocument/2006/relationships/table" Target="../tables/table192.xml"/><Relationship Id="rId33" Type="http://schemas.openxmlformats.org/officeDocument/2006/relationships/table" Target="../tables/table200.xml"/><Relationship Id="rId38" Type="http://schemas.openxmlformats.org/officeDocument/2006/relationships/table" Target="../tables/table205.xml"/></Relationships>
</file>

<file path=xl/worksheets/_rels/sheet11.xml.rels><?xml version="1.0" encoding="UTF-8" standalone="yes"?>
<Relationships xmlns="http://schemas.openxmlformats.org/package/2006/relationships"><Relationship Id="rId13" Type="http://schemas.openxmlformats.org/officeDocument/2006/relationships/table" Target="../tables/table221.xml"/><Relationship Id="rId18" Type="http://schemas.openxmlformats.org/officeDocument/2006/relationships/table" Target="../tables/table226.xml"/><Relationship Id="rId26" Type="http://schemas.openxmlformats.org/officeDocument/2006/relationships/table" Target="../tables/table234.xml"/><Relationship Id="rId39" Type="http://schemas.openxmlformats.org/officeDocument/2006/relationships/table" Target="../tables/table247.xml"/><Relationship Id="rId21" Type="http://schemas.openxmlformats.org/officeDocument/2006/relationships/table" Target="../tables/table229.xml"/><Relationship Id="rId34" Type="http://schemas.openxmlformats.org/officeDocument/2006/relationships/table" Target="../tables/table242.xml"/><Relationship Id="rId42" Type="http://schemas.openxmlformats.org/officeDocument/2006/relationships/table" Target="../tables/table250.xml"/><Relationship Id="rId7" Type="http://schemas.openxmlformats.org/officeDocument/2006/relationships/table" Target="../tables/table215.xml"/><Relationship Id="rId2" Type="http://schemas.openxmlformats.org/officeDocument/2006/relationships/drawing" Target="../drawings/drawing6.xml"/><Relationship Id="rId16" Type="http://schemas.openxmlformats.org/officeDocument/2006/relationships/table" Target="../tables/table224.xml"/><Relationship Id="rId20" Type="http://schemas.openxmlformats.org/officeDocument/2006/relationships/table" Target="../tables/table228.xml"/><Relationship Id="rId29" Type="http://schemas.openxmlformats.org/officeDocument/2006/relationships/table" Target="../tables/table237.xml"/><Relationship Id="rId41" Type="http://schemas.openxmlformats.org/officeDocument/2006/relationships/table" Target="../tables/table249.xml"/><Relationship Id="rId1" Type="http://schemas.openxmlformats.org/officeDocument/2006/relationships/printerSettings" Target="../printerSettings/printerSettings11.bin"/><Relationship Id="rId6" Type="http://schemas.openxmlformats.org/officeDocument/2006/relationships/table" Target="../tables/table214.xml"/><Relationship Id="rId11" Type="http://schemas.openxmlformats.org/officeDocument/2006/relationships/table" Target="../tables/table219.xml"/><Relationship Id="rId24" Type="http://schemas.openxmlformats.org/officeDocument/2006/relationships/table" Target="../tables/table232.xml"/><Relationship Id="rId32" Type="http://schemas.openxmlformats.org/officeDocument/2006/relationships/table" Target="../tables/table240.xml"/><Relationship Id="rId37" Type="http://schemas.openxmlformats.org/officeDocument/2006/relationships/table" Target="../tables/table245.xml"/><Relationship Id="rId40" Type="http://schemas.openxmlformats.org/officeDocument/2006/relationships/table" Target="../tables/table248.xml"/><Relationship Id="rId5" Type="http://schemas.openxmlformats.org/officeDocument/2006/relationships/table" Target="../tables/table213.xml"/><Relationship Id="rId15" Type="http://schemas.openxmlformats.org/officeDocument/2006/relationships/table" Target="../tables/table223.xml"/><Relationship Id="rId23" Type="http://schemas.openxmlformats.org/officeDocument/2006/relationships/table" Target="../tables/table231.xml"/><Relationship Id="rId28" Type="http://schemas.openxmlformats.org/officeDocument/2006/relationships/table" Target="../tables/table236.xml"/><Relationship Id="rId36" Type="http://schemas.openxmlformats.org/officeDocument/2006/relationships/table" Target="../tables/table244.xml"/><Relationship Id="rId10" Type="http://schemas.openxmlformats.org/officeDocument/2006/relationships/table" Target="../tables/table218.xml"/><Relationship Id="rId19" Type="http://schemas.openxmlformats.org/officeDocument/2006/relationships/table" Target="../tables/table227.xml"/><Relationship Id="rId31" Type="http://schemas.openxmlformats.org/officeDocument/2006/relationships/table" Target="../tables/table239.xml"/><Relationship Id="rId4" Type="http://schemas.openxmlformats.org/officeDocument/2006/relationships/table" Target="../tables/table212.xml"/><Relationship Id="rId9" Type="http://schemas.openxmlformats.org/officeDocument/2006/relationships/table" Target="../tables/table217.xml"/><Relationship Id="rId14" Type="http://schemas.openxmlformats.org/officeDocument/2006/relationships/table" Target="../tables/table222.xml"/><Relationship Id="rId22" Type="http://schemas.openxmlformats.org/officeDocument/2006/relationships/table" Target="../tables/table230.xml"/><Relationship Id="rId27" Type="http://schemas.openxmlformats.org/officeDocument/2006/relationships/table" Target="../tables/table235.xml"/><Relationship Id="rId30" Type="http://schemas.openxmlformats.org/officeDocument/2006/relationships/table" Target="../tables/table238.xml"/><Relationship Id="rId35" Type="http://schemas.openxmlformats.org/officeDocument/2006/relationships/table" Target="../tables/table243.xml"/><Relationship Id="rId43" Type="http://schemas.openxmlformats.org/officeDocument/2006/relationships/table" Target="../tables/table251.xml"/><Relationship Id="rId8" Type="http://schemas.openxmlformats.org/officeDocument/2006/relationships/table" Target="../tables/table216.xml"/><Relationship Id="rId3" Type="http://schemas.openxmlformats.org/officeDocument/2006/relationships/table" Target="../tables/table211.xml"/><Relationship Id="rId12" Type="http://schemas.openxmlformats.org/officeDocument/2006/relationships/table" Target="../tables/table220.xml"/><Relationship Id="rId17" Type="http://schemas.openxmlformats.org/officeDocument/2006/relationships/table" Target="../tables/table225.xml"/><Relationship Id="rId25" Type="http://schemas.openxmlformats.org/officeDocument/2006/relationships/table" Target="../tables/table233.xml"/><Relationship Id="rId33" Type="http://schemas.openxmlformats.org/officeDocument/2006/relationships/table" Target="../tables/table241.xml"/><Relationship Id="rId38" Type="http://schemas.openxmlformats.org/officeDocument/2006/relationships/table" Target="../tables/table246.xml"/></Relationships>
</file>

<file path=xl/worksheets/_rels/sheet12.xml.rels><?xml version="1.0" encoding="UTF-8" standalone="yes"?>
<Relationships xmlns="http://schemas.openxmlformats.org/package/2006/relationships"><Relationship Id="rId13" Type="http://schemas.openxmlformats.org/officeDocument/2006/relationships/table" Target="../tables/table262.xml"/><Relationship Id="rId18" Type="http://schemas.openxmlformats.org/officeDocument/2006/relationships/table" Target="../tables/table267.xml"/><Relationship Id="rId26" Type="http://schemas.openxmlformats.org/officeDocument/2006/relationships/table" Target="../tables/table275.xml"/><Relationship Id="rId39" Type="http://schemas.openxmlformats.org/officeDocument/2006/relationships/table" Target="../tables/table288.xml"/><Relationship Id="rId21" Type="http://schemas.openxmlformats.org/officeDocument/2006/relationships/table" Target="../tables/table270.xml"/><Relationship Id="rId34" Type="http://schemas.openxmlformats.org/officeDocument/2006/relationships/table" Target="../tables/table283.xml"/><Relationship Id="rId42" Type="http://schemas.openxmlformats.org/officeDocument/2006/relationships/table" Target="../tables/table291.xml"/><Relationship Id="rId7" Type="http://schemas.openxmlformats.org/officeDocument/2006/relationships/table" Target="../tables/table256.xml"/><Relationship Id="rId2" Type="http://schemas.openxmlformats.org/officeDocument/2006/relationships/drawing" Target="../drawings/drawing7.xml"/><Relationship Id="rId16" Type="http://schemas.openxmlformats.org/officeDocument/2006/relationships/table" Target="../tables/table265.xml"/><Relationship Id="rId20" Type="http://schemas.openxmlformats.org/officeDocument/2006/relationships/table" Target="../tables/table269.xml"/><Relationship Id="rId29" Type="http://schemas.openxmlformats.org/officeDocument/2006/relationships/table" Target="../tables/table278.xml"/><Relationship Id="rId41" Type="http://schemas.openxmlformats.org/officeDocument/2006/relationships/table" Target="../tables/table290.xml"/><Relationship Id="rId1" Type="http://schemas.openxmlformats.org/officeDocument/2006/relationships/printerSettings" Target="../printerSettings/printerSettings12.bin"/><Relationship Id="rId6" Type="http://schemas.openxmlformats.org/officeDocument/2006/relationships/table" Target="../tables/table255.xml"/><Relationship Id="rId11" Type="http://schemas.openxmlformats.org/officeDocument/2006/relationships/table" Target="../tables/table260.xml"/><Relationship Id="rId24" Type="http://schemas.openxmlformats.org/officeDocument/2006/relationships/table" Target="../tables/table273.xml"/><Relationship Id="rId32" Type="http://schemas.openxmlformats.org/officeDocument/2006/relationships/table" Target="../tables/table281.xml"/><Relationship Id="rId37" Type="http://schemas.openxmlformats.org/officeDocument/2006/relationships/table" Target="../tables/table286.xml"/><Relationship Id="rId40" Type="http://schemas.openxmlformats.org/officeDocument/2006/relationships/table" Target="../tables/table289.xml"/><Relationship Id="rId5" Type="http://schemas.openxmlformats.org/officeDocument/2006/relationships/table" Target="../tables/table254.xml"/><Relationship Id="rId15" Type="http://schemas.openxmlformats.org/officeDocument/2006/relationships/table" Target="../tables/table264.xml"/><Relationship Id="rId23" Type="http://schemas.openxmlformats.org/officeDocument/2006/relationships/table" Target="../tables/table272.xml"/><Relationship Id="rId28" Type="http://schemas.openxmlformats.org/officeDocument/2006/relationships/table" Target="../tables/table277.xml"/><Relationship Id="rId36" Type="http://schemas.openxmlformats.org/officeDocument/2006/relationships/table" Target="../tables/table285.xml"/><Relationship Id="rId10" Type="http://schemas.openxmlformats.org/officeDocument/2006/relationships/table" Target="../tables/table259.xml"/><Relationship Id="rId19" Type="http://schemas.openxmlformats.org/officeDocument/2006/relationships/table" Target="../tables/table268.xml"/><Relationship Id="rId31" Type="http://schemas.openxmlformats.org/officeDocument/2006/relationships/table" Target="../tables/table280.xml"/><Relationship Id="rId4" Type="http://schemas.openxmlformats.org/officeDocument/2006/relationships/table" Target="../tables/table253.xml"/><Relationship Id="rId9" Type="http://schemas.openxmlformats.org/officeDocument/2006/relationships/table" Target="../tables/table258.xml"/><Relationship Id="rId14" Type="http://schemas.openxmlformats.org/officeDocument/2006/relationships/table" Target="../tables/table263.xml"/><Relationship Id="rId22" Type="http://schemas.openxmlformats.org/officeDocument/2006/relationships/table" Target="../tables/table271.xml"/><Relationship Id="rId27" Type="http://schemas.openxmlformats.org/officeDocument/2006/relationships/table" Target="../tables/table276.xml"/><Relationship Id="rId30" Type="http://schemas.openxmlformats.org/officeDocument/2006/relationships/table" Target="../tables/table279.xml"/><Relationship Id="rId35" Type="http://schemas.openxmlformats.org/officeDocument/2006/relationships/table" Target="../tables/table284.xml"/><Relationship Id="rId43" Type="http://schemas.openxmlformats.org/officeDocument/2006/relationships/table" Target="../tables/table292.xml"/><Relationship Id="rId8" Type="http://schemas.openxmlformats.org/officeDocument/2006/relationships/table" Target="../tables/table257.xml"/><Relationship Id="rId3" Type="http://schemas.openxmlformats.org/officeDocument/2006/relationships/table" Target="../tables/table252.xml"/><Relationship Id="rId12" Type="http://schemas.openxmlformats.org/officeDocument/2006/relationships/table" Target="../tables/table261.xml"/><Relationship Id="rId17" Type="http://schemas.openxmlformats.org/officeDocument/2006/relationships/table" Target="../tables/table266.xml"/><Relationship Id="rId25" Type="http://schemas.openxmlformats.org/officeDocument/2006/relationships/table" Target="../tables/table274.xml"/><Relationship Id="rId33" Type="http://schemas.openxmlformats.org/officeDocument/2006/relationships/table" Target="../tables/table282.xml"/><Relationship Id="rId38" Type="http://schemas.openxmlformats.org/officeDocument/2006/relationships/table" Target="../tables/table287.xml"/></Relationships>
</file>

<file path=xl/worksheets/_rels/sheet13.xml.rels><?xml version="1.0" encoding="UTF-8" standalone="yes"?>
<Relationships xmlns="http://schemas.openxmlformats.org/package/2006/relationships"><Relationship Id="rId13" Type="http://schemas.openxmlformats.org/officeDocument/2006/relationships/table" Target="../tables/table303.xml"/><Relationship Id="rId18" Type="http://schemas.openxmlformats.org/officeDocument/2006/relationships/table" Target="../tables/table308.xml"/><Relationship Id="rId26" Type="http://schemas.openxmlformats.org/officeDocument/2006/relationships/table" Target="../tables/table316.xml"/><Relationship Id="rId39" Type="http://schemas.openxmlformats.org/officeDocument/2006/relationships/table" Target="../tables/table329.xml"/><Relationship Id="rId21" Type="http://schemas.openxmlformats.org/officeDocument/2006/relationships/table" Target="../tables/table311.xml"/><Relationship Id="rId34" Type="http://schemas.openxmlformats.org/officeDocument/2006/relationships/table" Target="../tables/table324.xml"/><Relationship Id="rId42" Type="http://schemas.openxmlformats.org/officeDocument/2006/relationships/table" Target="../tables/table332.xml"/><Relationship Id="rId7" Type="http://schemas.openxmlformats.org/officeDocument/2006/relationships/table" Target="../tables/table297.xml"/><Relationship Id="rId2" Type="http://schemas.openxmlformats.org/officeDocument/2006/relationships/drawing" Target="../drawings/drawing8.xml"/><Relationship Id="rId16" Type="http://schemas.openxmlformats.org/officeDocument/2006/relationships/table" Target="../tables/table306.xml"/><Relationship Id="rId20" Type="http://schemas.openxmlformats.org/officeDocument/2006/relationships/table" Target="../tables/table310.xml"/><Relationship Id="rId29" Type="http://schemas.openxmlformats.org/officeDocument/2006/relationships/table" Target="../tables/table319.xml"/><Relationship Id="rId41" Type="http://schemas.openxmlformats.org/officeDocument/2006/relationships/table" Target="../tables/table331.xml"/><Relationship Id="rId1" Type="http://schemas.openxmlformats.org/officeDocument/2006/relationships/printerSettings" Target="../printerSettings/printerSettings13.bin"/><Relationship Id="rId6" Type="http://schemas.openxmlformats.org/officeDocument/2006/relationships/table" Target="../tables/table296.xml"/><Relationship Id="rId11" Type="http://schemas.openxmlformats.org/officeDocument/2006/relationships/table" Target="../tables/table301.xml"/><Relationship Id="rId24" Type="http://schemas.openxmlformats.org/officeDocument/2006/relationships/table" Target="../tables/table314.xml"/><Relationship Id="rId32" Type="http://schemas.openxmlformats.org/officeDocument/2006/relationships/table" Target="../tables/table322.xml"/><Relationship Id="rId37" Type="http://schemas.openxmlformats.org/officeDocument/2006/relationships/table" Target="../tables/table327.xml"/><Relationship Id="rId40" Type="http://schemas.openxmlformats.org/officeDocument/2006/relationships/table" Target="../tables/table330.xml"/><Relationship Id="rId5" Type="http://schemas.openxmlformats.org/officeDocument/2006/relationships/table" Target="../tables/table295.xml"/><Relationship Id="rId15" Type="http://schemas.openxmlformats.org/officeDocument/2006/relationships/table" Target="../tables/table305.xml"/><Relationship Id="rId23" Type="http://schemas.openxmlformats.org/officeDocument/2006/relationships/table" Target="../tables/table313.xml"/><Relationship Id="rId28" Type="http://schemas.openxmlformats.org/officeDocument/2006/relationships/table" Target="../tables/table318.xml"/><Relationship Id="rId36" Type="http://schemas.openxmlformats.org/officeDocument/2006/relationships/table" Target="../tables/table326.xml"/><Relationship Id="rId10" Type="http://schemas.openxmlformats.org/officeDocument/2006/relationships/table" Target="../tables/table300.xml"/><Relationship Id="rId19" Type="http://schemas.openxmlformats.org/officeDocument/2006/relationships/table" Target="../tables/table309.xml"/><Relationship Id="rId31" Type="http://schemas.openxmlformats.org/officeDocument/2006/relationships/table" Target="../tables/table321.xml"/><Relationship Id="rId4" Type="http://schemas.openxmlformats.org/officeDocument/2006/relationships/table" Target="../tables/table294.xml"/><Relationship Id="rId9" Type="http://schemas.openxmlformats.org/officeDocument/2006/relationships/table" Target="../tables/table299.xml"/><Relationship Id="rId14" Type="http://schemas.openxmlformats.org/officeDocument/2006/relationships/table" Target="../tables/table304.xml"/><Relationship Id="rId22" Type="http://schemas.openxmlformats.org/officeDocument/2006/relationships/table" Target="../tables/table312.xml"/><Relationship Id="rId27" Type="http://schemas.openxmlformats.org/officeDocument/2006/relationships/table" Target="../tables/table317.xml"/><Relationship Id="rId30" Type="http://schemas.openxmlformats.org/officeDocument/2006/relationships/table" Target="../tables/table320.xml"/><Relationship Id="rId35" Type="http://schemas.openxmlformats.org/officeDocument/2006/relationships/table" Target="../tables/table325.xml"/><Relationship Id="rId43" Type="http://schemas.openxmlformats.org/officeDocument/2006/relationships/table" Target="../tables/table333.xml"/><Relationship Id="rId8" Type="http://schemas.openxmlformats.org/officeDocument/2006/relationships/table" Target="../tables/table298.xml"/><Relationship Id="rId3" Type="http://schemas.openxmlformats.org/officeDocument/2006/relationships/table" Target="../tables/table293.xml"/><Relationship Id="rId12" Type="http://schemas.openxmlformats.org/officeDocument/2006/relationships/table" Target="../tables/table302.xml"/><Relationship Id="rId17" Type="http://schemas.openxmlformats.org/officeDocument/2006/relationships/table" Target="../tables/table307.xml"/><Relationship Id="rId25" Type="http://schemas.openxmlformats.org/officeDocument/2006/relationships/table" Target="../tables/table315.xml"/><Relationship Id="rId33" Type="http://schemas.openxmlformats.org/officeDocument/2006/relationships/table" Target="../tables/table323.xml"/><Relationship Id="rId38" Type="http://schemas.openxmlformats.org/officeDocument/2006/relationships/table" Target="../tables/table328.xml"/></Relationships>
</file>

<file path=xl/worksheets/_rels/sheet14.xml.rels><?xml version="1.0" encoding="UTF-8" standalone="yes"?>
<Relationships xmlns="http://schemas.openxmlformats.org/package/2006/relationships"><Relationship Id="rId13" Type="http://schemas.openxmlformats.org/officeDocument/2006/relationships/table" Target="../tables/table344.xml"/><Relationship Id="rId18" Type="http://schemas.openxmlformats.org/officeDocument/2006/relationships/table" Target="../tables/table349.xml"/><Relationship Id="rId26" Type="http://schemas.openxmlformats.org/officeDocument/2006/relationships/table" Target="../tables/table357.xml"/><Relationship Id="rId39" Type="http://schemas.openxmlformats.org/officeDocument/2006/relationships/table" Target="../tables/table370.xml"/><Relationship Id="rId21" Type="http://schemas.openxmlformats.org/officeDocument/2006/relationships/table" Target="../tables/table352.xml"/><Relationship Id="rId34" Type="http://schemas.openxmlformats.org/officeDocument/2006/relationships/table" Target="../tables/table365.xml"/><Relationship Id="rId42" Type="http://schemas.openxmlformats.org/officeDocument/2006/relationships/table" Target="../tables/table373.xml"/><Relationship Id="rId7" Type="http://schemas.openxmlformats.org/officeDocument/2006/relationships/table" Target="../tables/table338.xml"/><Relationship Id="rId2" Type="http://schemas.openxmlformats.org/officeDocument/2006/relationships/drawing" Target="../drawings/drawing9.xml"/><Relationship Id="rId16" Type="http://schemas.openxmlformats.org/officeDocument/2006/relationships/table" Target="../tables/table347.xml"/><Relationship Id="rId20" Type="http://schemas.openxmlformats.org/officeDocument/2006/relationships/table" Target="../tables/table351.xml"/><Relationship Id="rId29" Type="http://schemas.openxmlformats.org/officeDocument/2006/relationships/table" Target="../tables/table360.xml"/><Relationship Id="rId41" Type="http://schemas.openxmlformats.org/officeDocument/2006/relationships/table" Target="../tables/table372.xml"/><Relationship Id="rId1" Type="http://schemas.openxmlformats.org/officeDocument/2006/relationships/printerSettings" Target="../printerSettings/printerSettings14.bin"/><Relationship Id="rId6" Type="http://schemas.openxmlformats.org/officeDocument/2006/relationships/table" Target="../tables/table337.xml"/><Relationship Id="rId11" Type="http://schemas.openxmlformats.org/officeDocument/2006/relationships/table" Target="../tables/table342.xml"/><Relationship Id="rId24" Type="http://schemas.openxmlformats.org/officeDocument/2006/relationships/table" Target="../tables/table355.xml"/><Relationship Id="rId32" Type="http://schemas.openxmlformats.org/officeDocument/2006/relationships/table" Target="../tables/table363.xml"/><Relationship Id="rId37" Type="http://schemas.openxmlformats.org/officeDocument/2006/relationships/table" Target="../tables/table368.xml"/><Relationship Id="rId40" Type="http://schemas.openxmlformats.org/officeDocument/2006/relationships/table" Target="../tables/table371.xml"/><Relationship Id="rId5" Type="http://schemas.openxmlformats.org/officeDocument/2006/relationships/table" Target="../tables/table336.xml"/><Relationship Id="rId15" Type="http://schemas.openxmlformats.org/officeDocument/2006/relationships/table" Target="../tables/table346.xml"/><Relationship Id="rId23" Type="http://schemas.openxmlformats.org/officeDocument/2006/relationships/table" Target="../tables/table354.xml"/><Relationship Id="rId28" Type="http://schemas.openxmlformats.org/officeDocument/2006/relationships/table" Target="../tables/table359.xml"/><Relationship Id="rId36" Type="http://schemas.openxmlformats.org/officeDocument/2006/relationships/table" Target="../tables/table367.xml"/><Relationship Id="rId10" Type="http://schemas.openxmlformats.org/officeDocument/2006/relationships/table" Target="../tables/table341.xml"/><Relationship Id="rId19" Type="http://schemas.openxmlformats.org/officeDocument/2006/relationships/table" Target="../tables/table350.xml"/><Relationship Id="rId31" Type="http://schemas.openxmlformats.org/officeDocument/2006/relationships/table" Target="../tables/table362.xml"/><Relationship Id="rId4" Type="http://schemas.openxmlformats.org/officeDocument/2006/relationships/table" Target="../tables/table335.xml"/><Relationship Id="rId9" Type="http://schemas.openxmlformats.org/officeDocument/2006/relationships/table" Target="../tables/table340.xml"/><Relationship Id="rId14" Type="http://schemas.openxmlformats.org/officeDocument/2006/relationships/table" Target="../tables/table345.xml"/><Relationship Id="rId22" Type="http://schemas.openxmlformats.org/officeDocument/2006/relationships/table" Target="../tables/table353.xml"/><Relationship Id="rId27" Type="http://schemas.openxmlformats.org/officeDocument/2006/relationships/table" Target="../tables/table358.xml"/><Relationship Id="rId30" Type="http://schemas.openxmlformats.org/officeDocument/2006/relationships/table" Target="../tables/table361.xml"/><Relationship Id="rId35" Type="http://schemas.openxmlformats.org/officeDocument/2006/relationships/table" Target="../tables/table366.xml"/><Relationship Id="rId43" Type="http://schemas.openxmlformats.org/officeDocument/2006/relationships/table" Target="../tables/table374.xml"/><Relationship Id="rId8" Type="http://schemas.openxmlformats.org/officeDocument/2006/relationships/table" Target="../tables/table339.xml"/><Relationship Id="rId3" Type="http://schemas.openxmlformats.org/officeDocument/2006/relationships/table" Target="../tables/table334.xml"/><Relationship Id="rId12" Type="http://schemas.openxmlformats.org/officeDocument/2006/relationships/table" Target="../tables/table343.xml"/><Relationship Id="rId17" Type="http://schemas.openxmlformats.org/officeDocument/2006/relationships/table" Target="../tables/table348.xml"/><Relationship Id="rId25" Type="http://schemas.openxmlformats.org/officeDocument/2006/relationships/table" Target="../tables/table356.xml"/><Relationship Id="rId33" Type="http://schemas.openxmlformats.org/officeDocument/2006/relationships/table" Target="../tables/table364.xml"/><Relationship Id="rId38" Type="http://schemas.openxmlformats.org/officeDocument/2006/relationships/table" Target="../tables/table369.xml"/></Relationships>
</file>

<file path=xl/worksheets/_rels/sheet15.xml.rels><?xml version="1.0" encoding="UTF-8" standalone="yes"?>
<Relationships xmlns="http://schemas.openxmlformats.org/package/2006/relationships"><Relationship Id="rId13" Type="http://schemas.openxmlformats.org/officeDocument/2006/relationships/table" Target="../tables/table385.xml"/><Relationship Id="rId18" Type="http://schemas.openxmlformats.org/officeDocument/2006/relationships/table" Target="../tables/table390.xml"/><Relationship Id="rId26" Type="http://schemas.openxmlformats.org/officeDocument/2006/relationships/table" Target="../tables/table398.xml"/><Relationship Id="rId39" Type="http://schemas.openxmlformats.org/officeDocument/2006/relationships/table" Target="../tables/table411.xml"/><Relationship Id="rId21" Type="http://schemas.openxmlformats.org/officeDocument/2006/relationships/table" Target="../tables/table393.xml"/><Relationship Id="rId34" Type="http://schemas.openxmlformats.org/officeDocument/2006/relationships/table" Target="../tables/table406.xml"/><Relationship Id="rId42" Type="http://schemas.openxmlformats.org/officeDocument/2006/relationships/table" Target="../tables/table414.xml"/><Relationship Id="rId7" Type="http://schemas.openxmlformats.org/officeDocument/2006/relationships/table" Target="../tables/table379.xml"/><Relationship Id="rId2" Type="http://schemas.openxmlformats.org/officeDocument/2006/relationships/drawing" Target="../drawings/drawing10.xml"/><Relationship Id="rId16" Type="http://schemas.openxmlformats.org/officeDocument/2006/relationships/table" Target="../tables/table388.xml"/><Relationship Id="rId20" Type="http://schemas.openxmlformats.org/officeDocument/2006/relationships/table" Target="../tables/table392.xml"/><Relationship Id="rId29" Type="http://schemas.openxmlformats.org/officeDocument/2006/relationships/table" Target="../tables/table401.xml"/><Relationship Id="rId41" Type="http://schemas.openxmlformats.org/officeDocument/2006/relationships/table" Target="../tables/table413.xml"/><Relationship Id="rId1" Type="http://schemas.openxmlformats.org/officeDocument/2006/relationships/printerSettings" Target="../printerSettings/printerSettings15.bin"/><Relationship Id="rId6" Type="http://schemas.openxmlformats.org/officeDocument/2006/relationships/table" Target="../tables/table378.xml"/><Relationship Id="rId11" Type="http://schemas.openxmlformats.org/officeDocument/2006/relationships/table" Target="../tables/table383.xml"/><Relationship Id="rId24" Type="http://schemas.openxmlformats.org/officeDocument/2006/relationships/table" Target="../tables/table396.xml"/><Relationship Id="rId32" Type="http://schemas.openxmlformats.org/officeDocument/2006/relationships/table" Target="../tables/table404.xml"/><Relationship Id="rId37" Type="http://schemas.openxmlformats.org/officeDocument/2006/relationships/table" Target="../tables/table409.xml"/><Relationship Id="rId40" Type="http://schemas.openxmlformats.org/officeDocument/2006/relationships/table" Target="../tables/table412.xml"/><Relationship Id="rId5" Type="http://schemas.openxmlformats.org/officeDocument/2006/relationships/table" Target="../tables/table377.xml"/><Relationship Id="rId15" Type="http://schemas.openxmlformats.org/officeDocument/2006/relationships/table" Target="../tables/table387.xml"/><Relationship Id="rId23" Type="http://schemas.openxmlformats.org/officeDocument/2006/relationships/table" Target="../tables/table395.xml"/><Relationship Id="rId28" Type="http://schemas.openxmlformats.org/officeDocument/2006/relationships/table" Target="../tables/table400.xml"/><Relationship Id="rId36" Type="http://schemas.openxmlformats.org/officeDocument/2006/relationships/table" Target="../tables/table408.xml"/><Relationship Id="rId10" Type="http://schemas.openxmlformats.org/officeDocument/2006/relationships/table" Target="../tables/table382.xml"/><Relationship Id="rId19" Type="http://schemas.openxmlformats.org/officeDocument/2006/relationships/table" Target="../tables/table391.xml"/><Relationship Id="rId31" Type="http://schemas.openxmlformats.org/officeDocument/2006/relationships/table" Target="../tables/table403.xml"/><Relationship Id="rId4" Type="http://schemas.openxmlformats.org/officeDocument/2006/relationships/table" Target="../tables/table376.xml"/><Relationship Id="rId9" Type="http://schemas.openxmlformats.org/officeDocument/2006/relationships/table" Target="../tables/table381.xml"/><Relationship Id="rId14" Type="http://schemas.openxmlformats.org/officeDocument/2006/relationships/table" Target="../tables/table386.xml"/><Relationship Id="rId22" Type="http://schemas.openxmlformats.org/officeDocument/2006/relationships/table" Target="../tables/table394.xml"/><Relationship Id="rId27" Type="http://schemas.openxmlformats.org/officeDocument/2006/relationships/table" Target="../tables/table399.xml"/><Relationship Id="rId30" Type="http://schemas.openxmlformats.org/officeDocument/2006/relationships/table" Target="../tables/table402.xml"/><Relationship Id="rId35" Type="http://schemas.openxmlformats.org/officeDocument/2006/relationships/table" Target="../tables/table407.xml"/><Relationship Id="rId43" Type="http://schemas.openxmlformats.org/officeDocument/2006/relationships/table" Target="../tables/table415.xml"/><Relationship Id="rId8" Type="http://schemas.openxmlformats.org/officeDocument/2006/relationships/table" Target="../tables/table380.xml"/><Relationship Id="rId3" Type="http://schemas.openxmlformats.org/officeDocument/2006/relationships/table" Target="../tables/table375.xml"/><Relationship Id="rId12" Type="http://schemas.openxmlformats.org/officeDocument/2006/relationships/table" Target="../tables/table384.xml"/><Relationship Id="rId17" Type="http://schemas.openxmlformats.org/officeDocument/2006/relationships/table" Target="../tables/table389.xml"/><Relationship Id="rId25" Type="http://schemas.openxmlformats.org/officeDocument/2006/relationships/table" Target="../tables/table397.xml"/><Relationship Id="rId33" Type="http://schemas.openxmlformats.org/officeDocument/2006/relationships/table" Target="../tables/table405.xml"/><Relationship Id="rId38" Type="http://schemas.openxmlformats.org/officeDocument/2006/relationships/table" Target="../tables/table410.xml"/></Relationships>
</file>

<file path=xl/worksheets/_rels/sheet16.xml.rels><?xml version="1.0" encoding="UTF-8" standalone="yes"?>
<Relationships xmlns="http://schemas.openxmlformats.org/package/2006/relationships"><Relationship Id="rId2" Type="http://schemas.openxmlformats.org/officeDocument/2006/relationships/table" Target="../tables/table4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table" Target="../tables/table417.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3" Type="http://schemas.openxmlformats.org/officeDocument/2006/relationships/table" Target="../tables/table16.xml"/><Relationship Id="rId18" Type="http://schemas.openxmlformats.org/officeDocument/2006/relationships/table" Target="../tables/table21.xml"/><Relationship Id="rId26" Type="http://schemas.openxmlformats.org/officeDocument/2006/relationships/table" Target="../tables/table29.xml"/><Relationship Id="rId39" Type="http://schemas.openxmlformats.org/officeDocument/2006/relationships/table" Target="../tables/table42.xml"/><Relationship Id="rId21" Type="http://schemas.openxmlformats.org/officeDocument/2006/relationships/table" Target="../tables/table24.xml"/><Relationship Id="rId34" Type="http://schemas.openxmlformats.org/officeDocument/2006/relationships/table" Target="../tables/table37.xml"/><Relationship Id="rId42" Type="http://schemas.openxmlformats.org/officeDocument/2006/relationships/table" Target="../tables/table45.xml"/><Relationship Id="rId7" Type="http://schemas.openxmlformats.org/officeDocument/2006/relationships/table" Target="../tables/table10.xml"/><Relationship Id="rId2" Type="http://schemas.openxmlformats.org/officeDocument/2006/relationships/drawing" Target="../drawings/drawing1.xml"/><Relationship Id="rId16" Type="http://schemas.openxmlformats.org/officeDocument/2006/relationships/table" Target="../tables/table19.xml"/><Relationship Id="rId20" Type="http://schemas.openxmlformats.org/officeDocument/2006/relationships/table" Target="../tables/table23.xml"/><Relationship Id="rId29" Type="http://schemas.openxmlformats.org/officeDocument/2006/relationships/table" Target="../tables/table32.xml"/><Relationship Id="rId41" Type="http://schemas.openxmlformats.org/officeDocument/2006/relationships/table" Target="../tables/table44.xml"/><Relationship Id="rId1" Type="http://schemas.openxmlformats.org/officeDocument/2006/relationships/printerSettings" Target="../printerSettings/printerSettings6.bin"/><Relationship Id="rId6" Type="http://schemas.openxmlformats.org/officeDocument/2006/relationships/table" Target="../tables/table9.xml"/><Relationship Id="rId11" Type="http://schemas.openxmlformats.org/officeDocument/2006/relationships/table" Target="../tables/table14.xml"/><Relationship Id="rId24" Type="http://schemas.openxmlformats.org/officeDocument/2006/relationships/table" Target="../tables/table27.xml"/><Relationship Id="rId32" Type="http://schemas.openxmlformats.org/officeDocument/2006/relationships/table" Target="../tables/table35.xml"/><Relationship Id="rId37" Type="http://schemas.openxmlformats.org/officeDocument/2006/relationships/table" Target="../tables/table40.xml"/><Relationship Id="rId40" Type="http://schemas.openxmlformats.org/officeDocument/2006/relationships/table" Target="../tables/table43.xml"/><Relationship Id="rId5" Type="http://schemas.openxmlformats.org/officeDocument/2006/relationships/table" Target="../tables/table8.xml"/><Relationship Id="rId15" Type="http://schemas.openxmlformats.org/officeDocument/2006/relationships/table" Target="../tables/table18.xml"/><Relationship Id="rId23" Type="http://schemas.openxmlformats.org/officeDocument/2006/relationships/table" Target="../tables/table26.xml"/><Relationship Id="rId28" Type="http://schemas.openxmlformats.org/officeDocument/2006/relationships/table" Target="../tables/table31.xml"/><Relationship Id="rId36" Type="http://schemas.openxmlformats.org/officeDocument/2006/relationships/table" Target="../tables/table39.xml"/><Relationship Id="rId10" Type="http://schemas.openxmlformats.org/officeDocument/2006/relationships/table" Target="../tables/table13.xml"/><Relationship Id="rId19" Type="http://schemas.openxmlformats.org/officeDocument/2006/relationships/table" Target="../tables/table22.xml"/><Relationship Id="rId31" Type="http://schemas.openxmlformats.org/officeDocument/2006/relationships/table" Target="../tables/table34.xml"/><Relationship Id="rId4" Type="http://schemas.openxmlformats.org/officeDocument/2006/relationships/table" Target="../tables/table7.xml"/><Relationship Id="rId9" Type="http://schemas.openxmlformats.org/officeDocument/2006/relationships/table" Target="../tables/table12.xml"/><Relationship Id="rId14" Type="http://schemas.openxmlformats.org/officeDocument/2006/relationships/table" Target="../tables/table17.xml"/><Relationship Id="rId22" Type="http://schemas.openxmlformats.org/officeDocument/2006/relationships/table" Target="../tables/table25.xml"/><Relationship Id="rId27" Type="http://schemas.openxmlformats.org/officeDocument/2006/relationships/table" Target="../tables/table30.xml"/><Relationship Id="rId30" Type="http://schemas.openxmlformats.org/officeDocument/2006/relationships/table" Target="../tables/table33.xml"/><Relationship Id="rId35" Type="http://schemas.openxmlformats.org/officeDocument/2006/relationships/table" Target="../tables/table38.xml"/><Relationship Id="rId43" Type="http://schemas.openxmlformats.org/officeDocument/2006/relationships/table" Target="../tables/table46.xml"/><Relationship Id="rId8" Type="http://schemas.openxmlformats.org/officeDocument/2006/relationships/table" Target="../tables/table11.xml"/><Relationship Id="rId3" Type="http://schemas.openxmlformats.org/officeDocument/2006/relationships/table" Target="../tables/table6.xml"/><Relationship Id="rId12" Type="http://schemas.openxmlformats.org/officeDocument/2006/relationships/table" Target="../tables/table15.xml"/><Relationship Id="rId17" Type="http://schemas.openxmlformats.org/officeDocument/2006/relationships/table" Target="../tables/table20.xml"/><Relationship Id="rId25" Type="http://schemas.openxmlformats.org/officeDocument/2006/relationships/table" Target="../tables/table28.xml"/><Relationship Id="rId33" Type="http://schemas.openxmlformats.org/officeDocument/2006/relationships/table" Target="../tables/table36.xml"/><Relationship Id="rId38" Type="http://schemas.openxmlformats.org/officeDocument/2006/relationships/table" Target="../tables/table41.xml"/></Relationships>
</file>

<file path=xl/worksheets/_rels/sheet7.xml.rels><?xml version="1.0" encoding="UTF-8" standalone="yes"?>
<Relationships xmlns="http://schemas.openxmlformats.org/package/2006/relationships"><Relationship Id="rId13" Type="http://schemas.openxmlformats.org/officeDocument/2006/relationships/table" Target="../tables/table57.xml"/><Relationship Id="rId18" Type="http://schemas.openxmlformats.org/officeDocument/2006/relationships/table" Target="../tables/table62.xml"/><Relationship Id="rId26" Type="http://schemas.openxmlformats.org/officeDocument/2006/relationships/table" Target="../tables/table70.xml"/><Relationship Id="rId39" Type="http://schemas.openxmlformats.org/officeDocument/2006/relationships/table" Target="../tables/table83.xml"/><Relationship Id="rId21" Type="http://schemas.openxmlformats.org/officeDocument/2006/relationships/table" Target="../tables/table65.xml"/><Relationship Id="rId34" Type="http://schemas.openxmlformats.org/officeDocument/2006/relationships/table" Target="../tables/table78.xml"/><Relationship Id="rId42" Type="http://schemas.openxmlformats.org/officeDocument/2006/relationships/table" Target="../tables/table86.xml"/><Relationship Id="rId7" Type="http://schemas.openxmlformats.org/officeDocument/2006/relationships/table" Target="../tables/table51.xml"/><Relationship Id="rId2" Type="http://schemas.openxmlformats.org/officeDocument/2006/relationships/drawing" Target="../drawings/drawing2.xml"/><Relationship Id="rId16" Type="http://schemas.openxmlformats.org/officeDocument/2006/relationships/table" Target="../tables/table60.xml"/><Relationship Id="rId20" Type="http://schemas.openxmlformats.org/officeDocument/2006/relationships/table" Target="../tables/table64.xml"/><Relationship Id="rId29" Type="http://schemas.openxmlformats.org/officeDocument/2006/relationships/table" Target="../tables/table73.xml"/><Relationship Id="rId41" Type="http://schemas.openxmlformats.org/officeDocument/2006/relationships/table" Target="../tables/table85.xml"/><Relationship Id="rId1" Type="http://schemas.openxmlformats.org/officeDocument/2006/relationships/printerSettings" Target="../printerSettings/printerSettings7.bin"/><Relationship Id="rId6" Type="http://schemas.openxmlformats.org/officeDocument/2006/relationships/table" Target="../tables/table50.xml"/><Relationship Id="rId11" Type="http://schemas.openxmlformats.org/officeDocument/2006/relationships/table" Target="../tables/table55.xml"/><Relationship Id="rId24" Type="http://schemas.openxmlformats.org/officeDocument/2006/relationships/table" Target="../tables/table68.xml"/><Relationship Id="rId32" Type="http://schemas.openxmlformats.org/officeDocument/2006/relationships/table" Target="../tables/table76.xml"/><Relationship Id="rId37" Type="http://schemas.openxmlformats.org/officeDocument/2006/relationships/table" Target="../tables/table81.xml"/><Relationship Id="rId40" Type="http://schemas.openxmlformats.org/officeDocument/2006/relationships/table" Target="../tables/table84.xml"/><Relationship Id="rId5" Type="http://schemas.openxmlformats.org/officeDocument/2006/relationships/table" Target="../tables/table49.xml"/><Relationship Id="rId15" Type="http://schemas.openxmlformats.org/officeDocument/2006/relationships/table" Target="../tables/table59.xml"/><Relationship Id="rId23" Type="http://schemas.openxmlformats.org/officeDocument/2006/relationships/table" Target="../tables/table67.xml"/><Relationship Id="rId28" Type="http://schemas.openxmlformats.org/officeDocument/2006/relationships/table" Target="../tables/table72.xml"/><Relationship Id="rId36" Type="http://schemas.openxmlformats.org/officeDocument/2006/relationships/table" Target="../tables/table80.xml"/><Relationship Id="rId10" Type="http://schemas.openxmlformats.org/officeDocument/2006/relationships/table" Target="../tables/table54.xml"/><Relationship Id="rId19" Type="http://schemas.openxmlformats.org/officeDocument/2006/relationships/table" Target="../tables/table63.xml"/><Relationship Id="rId31" Type="http://schemas.openxmlformats.org/officeDocument/2006/relationships/table" Target="../tables/table75.xml"/><Relationship Id="rId4" Type="http://schemas.openxmlformats.org/officeDocument/2006/relationships/table" Target="../tables/table48.xml"/><Relationship Id="rId9" Type="http://schemas.openxmlformats.org/officeDocument/2006/relationships/table" Target="../tables/table53.xml"/><Relationship Id="rId14" Type="http://schemas.openxmlformats.org/officeDocument/2006/relationships/table" Target="../tables/table58.xml"/><Relationship Id="rId22" Type="http://schemas.openxmlformats.org/officeDocument/2006/relationships/table" Target="../tables/table66.xml"/><Relationship Id="rId27" Type="http://schemas.openxmlformats.org/officeDocument/2006/relationships/table" Target="../tables/table71.xml"/><Relationship Id="rId30" Type="http://schemas.openxmlformats.org/officeDocument/2006/relationships/table" Target="../tables/table74.xml"/><Relationship Id="rId35" Type="http://schemas.openxmlformats.org/officeDocument/2006/relationships/table" Target="../tables/table79.xml"/><Relationship Id="rId43" Type="http://schemas.openxmlformats.org/officeDocument/2006/relationships/table" Target="../tables/table87.xml"/><Relationship Id="rId8" Type="http://schemas.openxmlformats.org/officeDocument/2006/relationships/table" Target="../tables/table52.xml"/><Relationship Id="rId3" Type="http://schemas.openxmlformats.org/officeDocument/2006/relationships/table" Target="../tables/table47.xml"/><Relationship Id="rId12" Type="http://schemas.openxmlformats.org/officeDocument/2006/relationships/table" Target="../tables/table56.xml"/><Relationship Id="rId17" Type="http://schemas.openxmlformats.org/officeDocument/2006/relationships/table" Target="../tables/table61.xml"/><Relationship Id="rId25" Type="http://schemas.openxmlformats.org/officeDocument/2006/relationships/table" Target="../tables/table69.xml"/><Relationship Id="rId33" Type="http://schemas.openxmlformats.org/officeDocument/2006/relationships/table" Target="../tables/table77.xml"/><Relationship Id="rId38" Type="http://schemas.openxmlformats.org/officeDocument/2006/relationships/table" Target="../tables/table82.xml"/></Relationships>
</file>

<file path=xl/worksheets/_rels/sheet8.xml.rels><?xml version="1.0" encoding="UTF-8" standalone="yes"?>
<Relationships xmlns="http://schemas.openxmlformats.org/package/2006/relationships"><Relationship Id="rId13" Type="http://schemas.openxmlformats.org/officeDocument/2006/relationships/table" Target="../tables/table98.xml"/><Relationship Id="rId18" Type="http://schemas.openxmlformats.org/officeDocument/2006/relationships/table" Target="../tables/table103.xml"/><Relationship Id="rId26" Type="http://schemas.openxmlformats.org/officeDocument/2006/relationships/table" Target="../tables/table111.xml"/><Relationship Id="rId39" Type="http://schemas.openxmlformats.org/officeDocument/2006/relationships/table" Target="../tables/table124.xml"/><Relationship Id="rId21" Type="http://schemas.openxmlformats.org/officeDocument/2006/relationships/table" Target="../tables/table106.xml"/><Relationship Id="rId34" Type="http://schemas.openxmlformats.org/officeDocument/2006/relationships/table" Target="../tables/table119.xml"/><Relationship Id="rId42" Type="http://schemas.openxmlformats.org/officeDocument/2006/relationships/table" Target="../tables/table127.xml"/><Relationship Id="rId7" Type="http://schemas.openxmlformats.org/officeDocument/2006/relationships/table" Target="../tables/table92.xml"/><Relationship Id="rId2" Type="http://schemas.openxmlformats.org/officeDocument/2006/relationships/drawing" Target="../drawings/drawing3.xml"/><Relationship Id="rId16" Type="http://schemas.openxmlformats.org/officeDocument/2006/relationships/table" Target="../tables/table101.xml"/><Relationship Id="rId20" Type="http://schemas.openxmlformats.org/officeDocument/2006/relationships/table" Target="../tables/table105.xml"/><Relationship Id="rId29" Type="http://schemas.openxmlformats.org/officeDocument/2006/relationships/table" Target="../tables/table114.xml"/><Relationship Id="rId41" Type="http://schemas.openxmlformats.org/officeDocument/2006/relationships/table" Target="../tables/table126.xml"/><Relationship Id="rId1" Type="http://schemas.openxmlformats.org/officeDocument/2006/relationships/printerSettings" Target="../printerSettings/printerSettings8.bin"/><Relationship Id="rId6" Type="http://schemas.openxmlformats.org/officeDocument/2006/relationships/table" Target="../tables/table91.xml"/><Relationship Id="rId11" Type="http://schemas.openxmlformats.org/officeDocument/2006/relationships/table" Target="../tables/table96.xml"/><Relationship Id="rId24" Type="http://schemas.openxmlformats.org/officeDocument/2006/relationships/table" Target="../tables/table109.xml"/><Relationship Id="rId32" Type="http://schemas.openxmlformats.org/officeDocument/2006/relationships/table" Target="../tables/table117.xml"/><Relationship Id="rId37" Type="http://schemas.openxmlformats.org/officeDocument/2006/relationships/table" Target="../tables/table122.xml"/><Relationship Id="rId40" Type="http://schemas.openxmlformats.org/officeDocument/2006/relationships/table" Target="../tables/table125.xml"/><Relationship Id="rId5" Type="http://schemas.openxmlformats.org/officeDocument/2006/relationships/table" Target="../tables/table90.xml"/><Relationship Id="rId15" Type="http://schemas.openxmlformats.org/officeDocument/2006/relationships/table" Target="../tables/table100.xml"/><Relationship Id="rId23" Type="http://schemas.openxmlformats.org/officeDocument/2006/relationships/table" Target="../tables/table108.xml"/><Relationship Id="rId28" Type="http://schemas.openxmlformats.org/officeDocument/2006/relationships/table" Target="../tables/table113.xml"/><Relationship Id="rId36" Type="http://schemas.openxmlformats.org/officeDocument/2006/relationships/table" Target="../tables/table121.xml"/><Relationship Id="rId10" Type="http://schemas.openxmlformats.org/officeDocument/2006/relationships/table" Target="../tables/table95.xml"/><Relationship Id="rId19" Type="http://schemas.openxmlformats.org/officeDocument/2006/relationships/table" Target="../tables/table104.xml"/><Relationship Id="rId31" Type="http://schemas.openxmlformats.org/officeDocument/2006/relationships/table" Target="../tables/table116.xml"/><Relationship Id="rId4" Type="http://schemas.openxmlformats.org/officeDocument/2006/relationships/table" Target="../tables/table89.xml"/><Relationship Id="rId9" Type="http://schemas.openxmlformats.org/officeDocument/2006/relationships/table" Target="../tables/table94.xml"/><Relationship Id="rId14" Type="http://schemas.openxmlformats.org/officeDocument/2006/relationships/table" Target="../tables/table99.xml"/><Relationship Id="rId22" Type="http://schemas.openxmlformats.org/officeDocument/2006/relationships/table" Target="../tables/table107.xml"/><Relationship Id="rId27" Type="http://schemas.openxmlformats.org/officeDocument/2006/relationships/table" Target="../tables/table112.xml"/><Relationship Id="rId30" Type="http://schemas.openxmlformats.org/officeDocument/2006/relationships/table" Target="../tables/table115.xml"/><Relationship Id="rId35" Type="http://schemas.openxmlformats.org/officeDocument/2006/relationships/table" Target="../tables/table120.xml"/><Relationship Id="rId43" Type="http://schemas.openxmlformats.org/officeDocument/2006/relationships/table" Target="../tables/table128.xml"/><Relationship Id="rId8" Type="http://schemas.openxmlformats.org/officeDocument/2006/relationships/table" Target="../tables/table93.xml"/><Relationship Id="rId3" Type="http://schemas.openxmlformats.org/officeDocument/2006/relationships/table" Target="../tables/table88.xml"/><Relationship Id="rId12" Type="http://schemas.openxmlformats.org/officeDocument/2006/relationships/table" Target="../tables/table97.xml"/><Relationship Id="rId17" Type="http://schemas.openxmlformats.org/officeDocument/2006/relationships/table" Target="../tables/table102.xml"/><Relationship Id="rId25" Type="http://schemas.openxmlformats.org/officeDocument/2006/relationships/table" Target="../tables/table110.xml"/><Relationship Id="rId33" Type="http://schemas.openxmlformats.org/officeDocument/2006/relationships/table" Target="../tables/table118.xml"/><Relationship Id="rId38" Type="http://schemas.openxmlformats.org/officeDocument/2006/relationships/table" Target="../tables/table123.xml"/></Relationships>
</file>

<file path=xl/worksheets/_rels/sheet9.xml.rels><?xml version="1.0" encoding="UTF-8" standalone="yes"?>
<Relationships xmlns="http://schemas.openxmlformats.org/package/2006/relationships"><Relationship Id="rId13" Type="http://schemas.openxmlformats.org/officeDocument/2006/relationships/table" Target="../tables/table139.xml"/><Relationship Id="rId18" Type="http://schemas.openxmlformats.org/officeDocument/2006/relationships/table" Target="../tables/table144.xml"/><Relationship Id="rId26" Type="http://schemas.openxmlformats.org/officeDocument/2006/relationships/table" Target="../tables/table152.xml"/><Relationship Id="rId39" Type="http://schemas.openxmlformats.org/officeDocument/2006/relationships/table" Target="../tables/table165.xml"/><Relationship Id="rId21" Type="http://schemas.openxmlformats.org/officeDocument/2006/relationships/table" Target="../tables/table147.xml"/><Relationship Id="rId34" Type="http://schemas.openxmlformats.org/officeDocument/2006/relationships/table" Target="../tables/table160.xml"/><Relationship Id="rId42" Type="http://schemas.openxmlformats.org/officeDocument/2006/relationships/table" Target="../tables/table168.xml"/><Relationship Id="rId7" Type="http://schemas.openxmlformats.org/officeDocument/2006/relationships/table" Target="../tables/table133.xml"/><Relationship Id="rId2" Type="http://schemas.openxmlformats.org/officeDocument/2006/relationships/drawing" Target="../drawings/drawing4.xml"/><Relationship Id="rId16" Type="http://schemas.openxmlformats.org/officeDocument/2006/relationships/table" Target="../tables/table142.xml"/><Relationship Id="rId20" Type="http://schemas.openxmlformats.org/officeDocument/2006/relationships/table" Target="../tables/table146.xml"/><Relationship Id="rId29" Type="http://schemas.openxmlformats.org/officeDocument/2006/relationships/table" Target="../tables/table155.xml"/><Relationship Id="rId41" Type="http://schemas.openxmlformats.org/officeDocument/2006/relationships/table" Target="../tables/table167.xml"/><Relationship Id="rId1" Type="http://schemas.openxmlformats.org/officeDocument/2006/relationships/printerSettings" Target="../printerSettings/printerSettings9.bin"/><Relationship Id="rId6" Type="http://schemas.openxmlformats.org/officeDocument/2006/relationships/table" Target="../tables/table132.xml"/><Relationship Id="rId11" Type="http://schemas.openxmlformats.org/officeDocument/2006/relationships/table" Target="../tables/table137.xml"/><Relationship Id="rId24" Type="http://schemas.openxmlformats.org/officeDocument/2006/relationships/table" Target="../tables/table150.xml"/><Relationship Id="rId32" Type="http://schemas.openxmlformats.org/officeDocument/2006/relationships/table" Target="../tables/table158.xml"/><Relationship Id="rId37" Type="http://schemas.openxmlformats.org/officeDocument/2006/relationships/table" Target="../tables/table163.xml"/><Relationship Id="rId40" Type="http://schemas.openxmlformats.org/officeDocument/2006/relationships/table" Target="../tables/table166.xml"/><Relationship Id="rId5" Type="http://schemas.openxmlformats.org/officeDocument/2006/relationships/table" Target="../tables/table131.xml"/><Relationship Id="rId15" Type="http://schemas.openxmlformats.org/officeDocument/2006/relationships/table" Target="../tables/table141.xml"/><Relationship Id="rId23" Type="http://schemas.openxmlformats.org/officeDocument/2006/relationships/table" Target="../tables/table149.xml"/><Relationship Id="rId28" Type="http://schemas.openxmlformats.org/officeDocument/2006/relationships/table" Target="../tables/table154.xml"/><Relationship Id="rId36" Type="http://schemas.openxmlformats.org/officeDocument/2006/relationships/table" Target="../tables/table162.xml"/><Relationship Id="rId10" Type="http://schemas.openxmlformats.org/officeDocument/2006/relationships/table" Target="../tables/table136.xml"/><Relationship Id="rId19" Type="http://schemas.openxmlformats.org/officeDocument/2006/relationships/table" Target="../tables/table145.xml"/><Relationship Id="rId31" Type="http://schemas.openxmlformats.org/officeDocument/2006/relationships/table" Target="../tables/table157.xml"/><Relationship Id="rId4" Type="http://schemas.openxmlformats.org/officeDocument/2006/relationships/table" Target="../tables/table130.xml"/><Relationship Id="rId9" Type="http://schemas.openxmlformats.org/officeDocument/2006/relationships/table" Target="../tables/table135.xml"/><Relationship Id="rId14" Type="http://schemas.openxmlformats.org/officeDocument/2006/relationships/table" Target="../tables/table140.xml"/><Relationship Id="rId22" Type="http://schemas.openxmlformats.org/officeDocument/2006/relationships/table" Target="../tables/table148.xml"/><Relationship Id="rId27" Type="http://schemas.openxmlformats.org/officeDocument/2006/relationships/table" Target="../tables/table153.xml"/><Relationship Id="rId30" Type="http://schemas.openxmlformats.org/officeDocument/2006/relationships/table" Target="../tables/table156.xml"/><Relationship Id="rId35" Type="http://schemas.openxmlformats.org/officeDocument/2006/relationships/table" Target="../tables/table161.xml"/><Relationship Id="rId43" Type="http://schemas.openxmlformats.org/officeDocument/2006/relationships/table" Target="../tables/table169.xml"/><Relationship Id="rId8" Type="http://schemas.openxmlformats.org/officeDocument/2006/relationships/table" Target="../tables/table134.xml"/><Relationship Id="rId3" Type="http://schemas.openxmlformats.org/officeDocument/2006/relationships/table" Target="../tables/table129.xml"/><Relationship Id="rId12" Type="http://schemas.openxmlformats.org/officeDocument/2006/relationships/table" Target="../tables/table138.xml"/><Relationship Id="rId17" Type="http://schemas.openxmlformats.org/officeDocument/2006/relationships/table" Target="../tables/table143.xml"/><Relationship Id="rId25" Type="http://schemas.openxmlformats.org/officeDocument/2006/relationships/table" Target="../tables/table151.xml"/><Relationship Id="rId33" Type="http://schemas.openxmlformats.org/officeDocument/2006/relationships/table" Target="../tables/table159.xml"/><Relationship Id="rId38" Type="http://schemas.openxmlformats.org/officeDocument/2006/relationships/table" Target="../tables/table16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83A1CF-B790-4250-9557-9519CD54EC43}">
  <dimension ref="A1:H30"/>
  <sheetViews>
    <sheetView zoomScale="85" zoomScaleNormal="85" workbookViewId="0">
      <selection activeCell="D9" sqref="D9"/>
    </sheetView>
  </sheetViews>
  <sheetFormatPr baseColWidth="10" defaultColWidth="11.453125" defaultRowHeight="14.5" x14ac:dyDescent="0.35"/>
  <cols>
    <col min="2" max="2" width="18.54296875" customWidth="1"/>
    <col min="3" max="3" width="3" customWidth="1"/>
    <col min="4" max="4" width="42.7265625" customWidth="1"/>
    <col min="5" max="5" width="27.453125" customWidth="1"/>
    <col min="6" max="6" width="14" bestFit="1" customWidth="1"/>
    <col min="7" max="7" width="15.453125" customWidth="1"/>
  </cols>
  <sheetData>
    <row r="1" spans="1:8" x14ac:dyDescent="0.35">
      <c r="A1" s="144"/>
      <c r="B1" s="145"/>
      <c r="C1" s="145"/>
      <c r="D1" s="145"/>
      <c r="E1" s="145"/>
      <c r="F1" s="145"/>
      <c r="G1" s="145"/>
      <c r="H1" s="146"/>
    </row>
    <row r="2" spans="1:8" x14ac:dyDescent="0.35">
      <c r="A2" s="139"/>
      <c r="B2" s="119"/>
      <c r="C2" s="119"/>
      <c r="D2" s="119"/>
      <c r="E2" s="119"/>
      <c r="F2" s="119"/>
      <c r="G2" s="119"/>
      <c r="H2" s="115"/>
    </row>
    <row r="3" spans="1:8" ht="21" x14ac:dyDescent="0.5">
      <c r="A3" s="139"/>
      <c r="B3" s="147" t="s">
        <v>0</v>
      </c>
      <c r="C3" s="119"/>
      <c r="D3" s="119"/>
      <c r="E3" s="119"/>
      <c r="F3" s="119"/>
      <c r="G3" s="119"/>
      <c r="H3" s="115"/>
    </row>
    <row r="4" spans="1:8" x14ac:dyDescent="0.35">
      <c r="A4" s="139"/>
      <c r="B4" s="119"/>
      <c r="C4" s="119"/>
      <c r="D4" s="119"/>
      <c r="E4" s="119"/>
      <c r="F4" s="119"/>
      <c r="G4" s="119"/>
      <c r="H4" s="115"/>
    </row>
    <row r="5" spans="1:8" x14ac:dyDescent="0.35">
      <c r="A5" s="139"/>
      <c r="B5" s="119"/>
      <c r="C5" s="119"/>
      <c r="D5" s="119"/>
      <c r="E5" s="119"/>
      <c r="F5" s="119"/>
      <c r="G5" s="119"/>
      <c r="H5" s="115"/>
    </row>
    <row r="6" spans="1:8" hidden="1" x14ac:dyDescent="0.35">
      <c r="A6" s="139"/>
      <c r="B6" s="119"/>
      <c r="C6" s="119"/>
      <c r="D6" s="119"/>
      <c r="E6" s="119"/>
      <c r="F6" s="119"/>
      <c r="G6" s="119"/>
      <c r="H6" s="115"/>
    </row>
    <row r="7" spans="1:8" hidden="1" x14ac:dyDescent="0.35">
      <c r="A7" s="139"/>
      <c r="B7" s="143" t="s">
        <v>1</v>
      </c>
      <c r="C7" s="119"/>
      <c r="D7" s="116"/>
      <c r="E7" s="119"/>
      <c r="F7" s="119"/>
      <c r="G7" s="119"/>
      <c r="H7" s="115"/>
    </row>
    <row r="8" spans="1:8" x14ac:dyDescent="0.35">
      <c r="A8" s="139"/>
      <c r="B8" s="143"/>
      <c r="C8" s="119"/>
      <c r="D8" s="119"/>
      <c r="E8" s="119"/>
      <c r="F8" s="119"/>
      <c r="G8" s="119"/>
      <c r="H8" s="115"/>
    </row>
    <row r="9" spans="1:8" x14ac:dyDescent="0.35">
      <c r="A9" s="139"/>
      <c r="B9" s="143" t="s">
        <v>773</v>
      </c>
      <c r="C9" s="119"/>
      <c r="D9" s="116"/>
      <c r="E9" s="119"/>
      <c r="F9" s="119"/>
      <c r="G9" s="119"/>
      <c r="H9" s="115"/>
    </row>
    <row r="10" spans="1:8" hidden="1" x14ac:dyDescent="0.35">
      <c r="A10" s="139"/>
      <c r="B10" s="143"/>
      <c r="C10" s="119"/>
      <c r="D10" s="119"/>
      <c r="E10" s="119"/>
      <c r="F10" s="119"/>
      <c r="G10" s="119"/>
      <c r="H10" s="115"/>
    </row>
    <row r="11" spans="1:8" hidden="1" x14ac:dyDescent="0.35">
      <c r="A11" s="139"/>
      <c r="B11" s="143" t="s">
        <v>2</v>
      </c>
      <c r="C11" s="119"/>
      <c r="D11" s="116"/>
      <c r="E11" s="119"/>
      <c r="F11" s="119"/>
      <c r="G11" s="119"/>
      <c r="H11" s="115"/>
    </row>
    <row r="12" spans="1:8" x14ac:dyDescent="0.35">
      <c r="A12" s="139"/>
      <c r="B12" s="143"/>
      <c r="C12" s="119"/>
      <c r="D12" s="119"/>
      <c r="E12" s="119"/>
      <c r="F12" s="119"/>
      <c r="G12" s="119"/>
      <c r="H12" s="115"/>
    </row>
    <row r="13" spans="1:8" ht="39" customHeight="1" x14ac:dyDescent="0.35">
      <c r="A13" s="139"/>
      <c r="B13" s="143" t="s">
        <v>3</v>
      </c>
      <c r="C13" s="119"/>
      <c r="D13" s="166"/>
      <c r="E13" s="167"/>
      <c r="F13" s="119"/>
      <c r="G13" s="119"/>
      <c r="H13" s="115"/>
    </row>
    <row r="14" spans="1:8" x14ac:dyDescent="0.35">
      <c r="A14" s="139"/>
      <c r="B14" s="119"/>
      <c r="C14" s="119"/>
      <c r="D14" s="119"/>
      <c r="E14" s="119"/>
      <c r="F14" s="119"/>
      <c r="G14" s="119"/>
      <c r="H14" s="115"/>
    </row>
    <row r="15" spans="1:8" x14ac:dyDescent="0.35">
      <c r="A15" s="139"/>
      <c r="B15" s="119"/>
      <c r="C15" s="119"/>
      <c r="D15" s="119"/>
      <c r="E15" s="119"/>
      <c r="F15" s="119"/>
      <c r="G15" s="119"/>
      <c r="H15" s="115"/>
    </row>
    <row r="16" spans="1:8" x14ac:dyDescent="0.35">
      <c r="A16" s="139"/>
      <c r="B16" s="119"/>
      <c r="C16" s="119"/>
      <c r="D16" s="119"/>
      <c r="E16" s="119"/>
      <c r="F16" s="119"/>
      <c r="G16" s="119"/>
      <c r="H16" s="115"/>
    </row>
    <row r="17" spans="1:8" x14ac:dyDescent="0.35">
      <c r="A17" s="139"/>
      <c r="B17" s="119"/>
      <c r="C17" s="119"/>
      <c r="D17" s="170" t="s">
        <v>4</v>
      </c>
      <c r="E17" s="170"/>
      <c r="F17" s="148" t="s">
        <v>5</v>
      </c>
      <c r="G17" s="148" t="s">
        <v>6</v>
      </c>
      <c r="H17" s="115"/>
    </row>
    <row r="18" spans="1:8" ht="30.4" customHeight="1" x14ac:dyDescent="0.35">
      <c r="A18" s="139"/>
      <c r="B18" s="149" t="s">
        <v>7</v>
      </c>
      <c r="C18" s="140"/>
      <c r="D18" s="168" cm="1">
        <f t="array" aca="1" ref="D18" ca="1">IFERROR(INDIRECT(CONCATENATE(F18,"!E3")),"")</f>
        <v>0</v>
      </c>
      <c r="E18" s="169"/>
      <c r="F18" s="111" t="s">
        <v>8</v>
      </c>
      <c r="G18" s="141">
        <f ca="1">SUMIFS(TablaDatosCompletos[PresupuestoAI],TablaDatosCompletos[CodigoProyecto],DatosGenerales!F18)</f>
        <v>0</v>
      </c>
      <c r="H18" s="115"/>
    </row>
    <row r="19" spans="1:8" ht="30.4" customHeight="1" x14ac:dyDescent="0.35">
      <c r="A19" s="139"/>
      <c r="B19" s="149" t="s">
        <v>9</v>
      </c>
      <c r="C19" s="140"/>
      <c r="D19" s="168" cm="1">
        <f t="array" aca="1" ref="D19" ca="1">IFERROR(INDIRECT(CONCATENATE(F19,"!E3")),"")</f>
        <v>0</v>
      </c>
      <c r="E19" s="169"/>
      <c r="F19" s="111" t="s">
        <v>10</v>
      </c>
      <c r="G19" s="141">
        <f ca="1">SUMIFS(TablaDatosCompletos[PresupuestoAI],TablaDatosCompletos[CodigoProyecto],DatosGenerales!F19)</f>
        <v>0</v>
      </c>
      <c r="H19" s="115"/>
    </row>
    <row r="20" spans="1:8" ht="30.4" customHeight="1" x14ac:dyDescent="0.35">
      <c r="A20" s="139"/>
      <c r="B20" s="149" t="s">
        <v>11</v>
      </c>
      <c r="C20" s="140"/>
      <c r="D20" s="168" cm="1">
        <f t="array" aca="1" ref="D20" ca="1">IFERROR(INDIRECT(CONCATENATE(F20,"!E3")),"")</f>
        <v>0</v>
      </c>
      <c r="E20" s="169"/>
      <c r="F20" s="111" t="s">
        <v>12</v>
      </c>
      <c r="G20" s="141">
        <f ca="1">SUMIFS(TablaDatosCompletos[PresupuestoAI],TablaDatosCompletos[CodigoProyecto],DatosGenerales!F20)</f>
        <v>0</v>
      </c>
      <c r="H20" s="115"/>
    </row>
    <row r="21" spans="1:8" ht="30.4" customHeight="1" x14ac:dyDescent="0.35">
      <c r="A21" s="139"/>
      <c r="B21" s="149" t="s">
        <v>13</v>
      </c>
      <c r="C21" s="140"/>
      <c r="D21" s="168" cm="1">
        <f t="array" aca="1" ref="D21" ca="1">IFERROR(INDIRECT(CONCATENATE(F21,"!E3")),"")</f>
        <v>0</v>
      </c>
      <c r="E21" s="169"/>
      <c r="F21" s="111" t="s">
        <v>14</v>
      </c>
      <c r="G21" s="141">
        <f ca="1">SUMIFS(TablaDatosCompletos[PresupuestoAI],TablaDatosCompletos[CodigoProyecto],DatosGenerales!F21)</f>
        <v>0</v>
      </c>
      <c r="H21" s="115"/>
    </row>
    <row r="22" spans="1:8" ht="30.4" customHeight="1" x14ac:dyDescent="0.35">
      <c r="A22" s="139"/>
      <c r="B22" s="149" t="s">
        <v>15</v>
      </c>
      <c r="C22" s="140"/>
      <c r="D22" s="168" cm="1">
        <f t="array" aca="1" ref="D22" ca="1">IFERROR(INDIRECT(CONCATENATE(F22,"!E3")),"")</f>
        <v>0</v>
      </c>
      <c r="E22" s="169"/>
      <c r="F22" s="111" t="s">
        <v>16</v>
      </c>
      <c r="G22" s="141">
        <f ca="1">SUMIFS(TablaDatosCompletos[PresupuestoAI],TablaDatosCompletos[CodigoProyecto],DatosGenerales!F22)</f>
        <v>0</v>
      </c>
      <c r="H22" s="115"/>
    </row>
    <row r="23" spans="1:8" ht="30.4" customHeight="1" x14ac:dyDescent="0.35">
      <c r="A23" s="139"/>
      <c r="B23" s="149" t="s">
        <v>17</v>
      </c>
      <c r="C23" s="140"/>
      <c r="D23" s="168" cm="1">
        <f t="array" aca="1" ref="D23" ca="1">IFERROR(INDIRECT(CONCATENATE(F23,"!E3")),"")</f>
        <v>0</v>
      </c>
      <c r="E23" s="169"/>
      <c r="F23" s="111" t="s">
        <v>18</v>
      </c>
      <c r="G23" s="141">
        <f ca="1">SUMIFS(TablaDatosCompletos[PresupuestoAI],TablaDatosCompletos[CodigoProyecto],DatosGenerales!F23)</f>
        <v>0</v>
      </c>
      <c r="H23" s="115"/>
    </row>
    <row r="24" spans="1:8" ht="30.4" customHeight="1" x14ac:dyDescent="0.35">
      <c r="A24" s="139"/>
      <c r="B24" s="149" t="s">
        <v>19</v>
      </c>
      <c r="C24" s="140"/>
      <c r="D24" s="168" cm="1">
        <f t="array" aca="1" ref="D24" ca="1">IFERROR(INDIRECT(CONCATENATE(F24,"!E3")),"")</f>
        <v>0</v>
      </c>
      <c r="E24" s="169"/>
      <c r="F24" s="111" t="s">
        <v>20</v>
      </c>
      <c r="G24" s="141">
        <f ca="1">SUMIFS(TablaDatosCompletos[PresupuestoAI],TablaDatosCompletos[CodigoProyecto],DatosGenerales!F24)</f>
        <v>0</v>
      </c>
      <c r="H24" s="115"/>
    </row>
    <row r="25" spans="1:8" ht="30.4" customHeight="1" x14ac:dyDescent="0.35">
      <c r="A25" s="139"/>
      <c r="B25" s="149" t="s">
        <v>21</v>
      </c>
      <c r="C25" s="140"/>
      <c r="D25" s="168" cm="1">
        <f t="array" aca="1" ref="D25" ca="1">IFERROR(INDIRECT(CONCATENATE(F25,"!E3")),"")</f>
        <v>0</v>
      </c>
      <c r="E25" s="169"/>
      <c r="F25" s="111" t="s">
        <v>22</v>
      </c>
      <c r="G25" s="141">
        <f ca="1">SUMIFS(TablaDatosCompletos[PresupuestoAI],TablaDatosCompletos[CodigoProyecto],DatosGenerales!F25)</f>
        <v>0</v>
      </c>
      <c r="H25" s="115"/>
    </row>
    <row r="26" spans="1:8" ht="30.4" customHeight="1" x14ac:dyDescent="0.35">
      <c r="A26" s="139"/>
      <c r="B26" s="149" t="s">
        <v>23</v>
      </c>
      <c r="C26" s="140"/>
      <c r="D26" s="168" cm="1">
        <f t="array" aca="1" ref="D26" ca="1">IFERROR(INDIRECT(CONCATENATE(F26,"!E3")),"")</f>
        <v>0</v>
      </c>
      <c r="E26" s="169"/>
      <c r="F26" s="111" t="s">
        <v>24</v>
      </c>
      <c r="G26" s="141">
        <f ca="1">SUMIFS(TablaDatosCompletos[PresupuestoAI],TablaDatosCompletos[CodigoProyecto],DatosGenerales!F26)</f>
        <v>0</v>
      </c>
      <c r="H26" s="115"/>
    </row>
    <row r="27" spans="1:8" ht="30.4" customHeight="1" x14ac:dyDescent="0.35">
      <c r="A27" s="139"/>
      <c r="B27" s="149" t="s">
        <v>25</v>
      </c>
      <c r="C27" s="140"/>
      <c r="D27" s="168" cm="1">
        <f t="array" aca="1" ref="D27" ca="1">IFERROR(INDIRECT(CONCATENATE(F27,"!E3")),"")</f>
        <v>0</v>
      </c>
      <c r="E27" s="169"/>
      <c r="F27" s="111" t="s">
        <v>26</v>
      </c>
      <c r="G27" s="141">
        <f ca="1">SUMIFS(TablaDatosCompletos[PresupuestoAI],TablaDatosCompletos[CodigoProyecto],DatosGenerales!F27)</f>
        <v>0</v>
      </c>
      <c r="H27" s="115"/>
    </row>
    <row r="28" spans="1:8" x14ac:dyDescent="0.35">
      <c r="A28" s="139"/>
      <c r="B28" s="119"/>
      <c r="C28" s="119"/>
      <c r="D28" s="119"/>
      <c r="E28" s="119"/>
      <c r="F28" s="119"/>
      <c r="G28" s="119"/>
      <c r="H28" s="115"/>
    </row>
    <row r="29" spans="1:8" x14ac:dyDescent="0.35">
      <c r="A29" s="139"/>
      <c r="B29" s="119"/>
      <c r="C29" s="119"/>
      <c r="D29" s="119"/>
      <c r="E29" s="165" t="s">
        <v>793</v>
      </c>
      <c r="F29" s="119"/>
      <c r="G29" s="164">
        <f ca="1">SUM(G18:G27)</f>
        <v>0</v>
      </c>
      <c r="H29" s="115"/>
    </row>
    <row r="30" spans="1:8" x14ac:dyDescent="0.35">
      <c r="A30" s="142"/>
      <c r="B30" s="121"/>
      <c r="C30" s="121"/>
      <c r="D30" s="121"/>
      <c r="E30" s="121"/>
      <c r="F30" s="121"/>
      <c r="G30" s="163"/>
      <c r="H30" s="123"/>
    </row>
  </sheetData>
  <sheetProtection algorithmName="SHA-512" hashValue="XFxZ87D9vJjnJ4+sewSkSOn42KamVMzV7M1o5vtq72ZjwLEiIojEDv+xm2QzqsWPIJwJJMuAROyarUV2R/3bhA==" saltValue="c1m61oN6qb9GX5MILD8ALg==" spinCount="100000" sheet="1" objects="1" scenarios="1" selectLockedCells="1"/>
  <mergeCells count="12">
    <mergeCell ref="D13:E13"/>
    <mergeCell ref="D24:E24"/>
    <mergeCell ref="D25:E25"/>
    <mergeCell ref="D26:E26"/>
    <mergeCell ref="D27:E27"/>
    <mergeCell ref="D17:E17"/>
    <mergeCell ref="D18:E18"/>
    <mergeCell ref="D19:E19"/>
    <mergeCell ref="D20:E20"/>
    <mergeCell ref="D21:E21"/>
    <mergeCell ref="D22:E22"/>
    <mergeCell ref="D23:E23"/>
  </mergeCells>
  <phoneticPr fontId="7"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BEF89F-218E-4925-A455-8B1B6578388D}">
  <sheetPr>
    <pageSetUpPr fitToPage="1"/>
  </sheetPr>
  <dimension ref="A1:J410"/>
  <sheetViews>
    <sheetView zoomScale="85" zoomScaleNormal="85" workbookViewId="0">
      <selection activeCell="E3" sqref="E3:I3"/>
    </sheetView>
  </sheetViews>
  <sheetFormatPr baseColWidth="10" defaultColWidth="10.7265625" defaultRowHeight="14.5" x14ac:dyDescent="0.35"/>
  <cols>
    <col min="1" max="1" width="4" customWidth="1"/>
    <col min="2" max="2" width="9.54296875" customWidth="1"/>
    <col min="3" max="3" width="3" customWidth="1"/>
    <col min="4" max="4" width="19.26953125" customWidth="1"/>
    <col min="5" max="5" width="18.54296875" customWidth="1"/>
    <col min="6" max="6" width="49.7265625" style="1" customWidth="1"/>
    <col min="7" max="7" width="26.26953125" customWidth="1"/>
    <col min="8" max="8" width="17.81640625" customWidth="1"/>
    <col min="9" max="9" width="17.81640625" style="1" customWidth="1"/>
  </cols>
  <sheetData>
    <row r="1" spans="1:10" ht="55.5" customHeight="1" x14ac:dyDescent="0.35">
      <c r="A1" s="106"/>
      <c r="B1" s="106"/>
      <c r="C1" s="106"/>
      <c r="D1" s="106"/>
      <c r="E1" s="106"/>
      <c r="F1" s="107"/>
      <c r="G1" s="106"/>
      <c r="H1" s="106"/>
      <c r="I1" s="107"/>
      <c r="J1" s="115"/>
    </row>
    <row r="2" spans="1:10" x14ac:dyDescent="0.35">
      <c r="A2" s="106"/>
      <c r="B2" s="106"/>
      <c r="C2" s="106"/>
      <c r="D2" s="106"/>
      <c r="E2" s="106"/>
      <c r="F2" s="107"/>
      <c r="G2" s="106"/>
      <c r="H2" s="106"/>
      <c r="I2" s="107"/>
      <c r="J2" s="115"/>
    </row>
    <row r="3" spans="1:10" ht="34.15" customHeight="1" x14ac:dyDescent="0.35">
      <c r="A3" s="106"/>
      <c r="B3" s="106"/>
      <c r="C3" s="106"/>
      <c r="D3" s="108" t="s">
        <v>267</v>
      </c>
      <c r="E3" s="181"/>
      <c r="F3" s="182"/>
      <c r="G3" s="182"/>
      <c r="H3" s="182"/>
      <c r="I3" s="183"/>
      <c r="J3" s="115"/>
    </row>
    <row r="4" spans="1:10" x14ac:dyDescent="0.35">
      <c r="A4" s="106"/>
      <c r="B4" s="106"/>
      <c r="C4" s="106"/>
      <c r="D4" s="106"/>
      <c r="E4" s="184" t="str">
        <f>IF(OR(E3="",E3=0),"Este proyecto no se incluirá en la estrategia. Rellene la casilla título para que sea tenido en cuenta. Verifique en el resumen los proyectos si la información se ha incluido correctamente","Proyecto incluido en la estrategia. Borre todos los datos, incluido el título si no desea que sea tenido en cuenta")</f>
        <v>Este proyecto no se incluirá en la estrategia. Rellene la casilla título para que sea tenido en cuenta. Verifique en el resumen los proyectos si la información se ha incluido correctamente</v>
      </c>
      <c r="F4" s="184"/>
      <c r="G4" s="184"/>
      <c r="H4" s="184"/>
      <c r="I4" s="184"/>
      <c r="J4" s="115"/>
    </row>
    <row r="5" spans="1:10" x14ac:dyDescent="0.35">
      <c r="A5" s="106"/>
      <c r="B5" s="106"/>
      <c r="C5" s="106"/>
      <c r="D5" s="106"/>
      <c r="E5" s="185"/>
      <c r="F5" s="185"/>
      <c r="G5" s="185"/>
      <c r="H5" s="185"/>
      <c r="I5" s="185"/>
      <c r="J5" s="115"/>
    </row>
    <row r="6" spans="1:10" x14ac:dyDescent="0.35">
      <c r="A6" s="106"/>
      <c r="B6" s="106"/>
      <c r="C6" s="106"/>
      <c r="D6" s="106"/>
      <c r="E6" s="106"/>
      <c r="F6" s="107"/>
      <c r="G6" s="106"/>
      <c r="H6" s="106"/>
      <c r="I6" s="107"/>
      <c r="J6" s="115"/>
    </row>
    <row r="7" spans="1:10" x14ac:dyDescent="0.35">
      <c r="A7" s="106"/>
      <c r="B7" s="106"/>
      <c r="C7" s="106"/>
      <c r="D7" s="106"/>
      <c r="E7" s="106"/>
      <c r="F7" s="107"/>
      <c r="G7" s="106"/>
      <c r="H7" s="106"/>
      <c r="I7" s="107"/>
      <c r="J7" s="115"/>
    </row>
    <row r="8" spans="1:10" ht="15.5" x14ac:dyDescent="0.35">
      <c r="A8" s="4"/>
      <c r="B8" s="5" t="s">
        <v>28</v>
      </c>
      <c r="C8" s="5"/>
      <c r="D8" s="5"/>
      <c r="E8" s="5"/>
      <c r="F8" s="10"/>
      <c r="G8" s="5"/>
      <c r="H8" s="4"/>
      <c r="I8" s="67"/>
      <c r="J8" s="115"/>
    </row>
    <row r="9" spans="1:10" x14ac:dyDescent="0.35">
      <c r="A9" s="106"/>
      <c r="B9" s="106"/>
      <c r="C9" s="106"/>
      <c r="D9" s="106"/>
      <c r="E9" s="106"/>
      <c r="F9" s="107"/>
      <c r="G9" s="106"/>
      <c r="H9" s="106"/>
      <c r="I9" s="107"/>
      <c r="J9" s="115"/>
    </row>
    <row r="10" spans="1:10" ht="15" thickBot="1" x14ac:dyDescent="0.4">
      <c r="A10" s="106"/>
      <c r="B10" s="160" t="s">
        <v>38</v>
      </c>
      <c r="C10" s="109"/>
      <c r="D10" s="109"/>
      <c r="E10" s="109"/>
      <c r="F10" s="110"/>
      <c r="G10" s="109"/>
      <c r="H10" s="109"/>
      <c r="I10" s="110"/>
      <c r="J10" s="115"/>
    </row>
    <row r="11" spans="1:10" x14ac:dyDescent="0.35">
      <c r="A11" s="106"/>
      <c r="B11" s="106"/>
      <c r="C11" s="106"/>
      <c r="D11" s="106"/>
      <c r="E11" s="106"/>
      <c r="F11" s="107"/>
      <c r="G11" s="106"/>
      <c r="H11" s="106"/>
      <c r="I11" s="107"/>
      <c r="J11" s="115"/>
    </row>
    <row r="12" spans="1:10" x14ac:dyDescent="0.35">
      <c r="A12" s="106"/>
      <c r="B12" s="116" t="s">
        <v>400</v>
      </c>
      <c r="C12" s="106"/>
      <c r="D12" s="112" t="s">
        <v>269</v>
      </c>
      <c r="E12" s="112"/>
      <c r="F12" s="113"/>
      <c r="G12" s="113"/>
      <c r="H12" s="113"/>
      <c r="I12" s="113"/>
      <c r="J12" s="115"/>
    </row>
    <row r="13" spans="1:10" x14ac:dyDescent="0.35">
      <c r="A13" s="106"/>
      <c r="B13" s="106"/>
      <c r="C13" s="106"/>
      <c r="D13" s="106"/>
      <c r="E13" s="106"/>
      <c r="F13" s="107"/>
      <c r="G13" s="106"/>
      <c r="H13" s="106"/>
      <c r="I13" s="107"/>
      <c r="J13" s="115"/>
    </row>
    <row r="14" spans="1:10" x14ac:dyDescent="0.35">
      <c r="A14" s="106"/>
      <c r="B14" s="106"/>
      <c r="C14" s="106"/>
      <c r="D14" s="106" t="s">
        <v>6</v>
      </c>
      <c r="E14" s="162"/>
      <c r="F14" s="174" t="str">
        <f>IF(B12="Incluir",IF(OR(E14="",E14=0),"Rellene el presupuesto",IF(OR(NOT(ISNUMBER(E14)),E14&lt;=0),"Rellene con un valor positivo","")),
    IF(OR(E14="",E14=0),"",
        "No rellene el presupuesto sin seleccionar que quiere incluir el subtipo de acción"))</f>
        <v/>
      </c>
      <c r="G14" s="175"/>
      <c r="H14" s="175"/>
      <c r="I14" s="107"/>
      <c r="J14" s="115"/>
    </row>
    <row r="15" spans="1:10" x14ac:dyDescent="0.35">
      <c r="A15" s="106"/>
      <c r="B15" s="106"/>
      <c r="C15" s="106"/>
      <c r="D15" s="106"/>
      <c r="E15" s="106"/>
      <c r="F15" s="107"/>
      <c r="G15" s="106"/>
      <c r="H15" s="106"/>
      <c r="I15" s="107"/>
      <c r="J15" s="115"/>
    </row>
    <row r="16" spans="1:10" x14ac:dyDescent="0.35">
      <c r="A16" s="106"/>
      <c r="B16" s="106"/>
      <c r="C16" s="106"/>
      <c r="D16" s="106" t="s">
        <v>270</v>
      </c>
      <c r="E16" s="106"/>
      <c r="F16" s="107"/>
      <c r="G16" s="106"/>
      <c r="H16" s="106"/>
      <c r="I16" s="107"/>
      <c r="J16" s="115"/>
    </row>
    <row r="17" spans="1:10" x14ac:dyDescent="0.35">
      <c r="A17" s="106"/>
      <c r="B17" s="106"/>
      <c r="C17" s="106"/>
      <c r="D17" s="7" t="s">
        <v>271</v>
      </c>
      <c r="E17" s="7" t="s">
        <v>272</v>
      </c>
      <c r="F17" s="117" t="s">
        <v>156</v>
      </c>
      <c r="G17" s="11" t="s">
        <v>159</v>
      </c>
      <c r="H17" s="8" t="s">
        <v>273</v>
      </c>
      <c r="I17" s="11" t="s">
        <v>274</v>
      </c>
      <c r="J17" s="115"/>
    </row>
    <row r="18" spans="1:10" ht="29" x14ac:dyDescent="0.35">
      <c r="A18" s="106"/>
      <c r="B18" s="106"/>
      <c r="C18" s="106"/>
      <c r="D18" s="155" t="s">
        <v>160</v>
      </c>
      <c r="E18" s="156" t="s">
        <v>161</v>
      </c>
      <c r="F18" s="153" t="str">
        <f>IFERROR(VLOOKUP(E18,TablaIndicadores[[Código]:[Unidad de medida]],2,0),"")</f>
        <v>Centros públicos apoyados para desarrollar servicios, productos y procesos digitales</v>
      </c>
      <c r="G18" s="153" t="str">
        <f>IFERROR(VLOOKUP(E18,TablaIndicadores[[Código]:[Unidad de medida]],3,0),"")</f>
        <v xml:space="preserve">Centros públicos </v>
      </c>
      <c r="H18" s="116"/>
      <c r="I18" s="153" t="str">
        <f>IF(B12="Incluir",IF(OR(H18="",E18="",NOT(ISNUMBER(H18)),H18&lt;=0,H18&lt;=0.0000001,H18&gt;1000000000),"Rellene con un valor positivo","SI"),"")</f>
        <v/>
      </c>
      <c r="J18" s="115"/>
    </row>
    <row r="19" spans="1:10" ht="43.5" x14ac:dyDescent="0.35">
      <c r="A19" s="106"/>
      <c r="B19" s="106"/>
      <c r="C19" s="106"/>
      <c r="D19" s="153" t="s">
        <v>162</v>
      </c>
      <c r="E19" s="154" t="s">
        <v>163</v>
      </c>
      <c r="F19" s="153" t="str">
        <f>IFERROR(VLOOKUP(E19,TablaIndicadores[[Código]:[Unidad de medida]],2,0),"")</f>
        <v>RCR 11: Usuarios de servicios, productos y
procesos digitales públicos nuevos y
mejorados*</v>
      </c>
      <c r="G19" s="153" t="str">
        <f>IFERROR(VLOOKUP(E19,TablaIndicadores[[Código]:[Unidad de medida]],3,0),"")</f>
        <v>Usuarios / año</v>
      </c>
      <c r="H19" s="157"/>
      <c r="I19" s="153" t="str">
        <f>IF(B12="Incluir",IF(OR(H19="",E19="",NOT(ISNUMBER(H19)),H19&lt;=0,H19&lt;=0.0000001,H19&gt;1000000000),"Rellene con un valor positivo","SI"),"")</f>
        <v/>
      </c>
      <c r="J19" s="115"/>
    </row>
    <row r="20" spans="1:10" x14ac:dyDescent="0.35">
      <c r="A20" s="106"/>
      <c r="B20" s="106"/>
      <c r="C20" s="106"/>
      <c r="D20" s="107"/>
      <c r="E20" s="107"/>
      <c r="F20" s="107"/>
      <c r="G20" s="107"/>
      <c r="H20" s="107"/>
      <c r="I20" s="107"/>
      <c r="J20" s="118"/>
    </row>
    <row r="21" spans="1:10" x14ac:dyDescent="0.35">
      <c r="A21" s="106"/>
      <c r="B21" s="116" t="s">
        <v>400</v>
      </c>
      <c r="C21" s="106"/>
      <c r="D21" s="112" t="s">
        <v>275</v>
      </c>
      <c r="E21" s="112"/>
      <c r="F21" s="113"/>
      <c r="G21" s="113"/>
      <c r="H21" s="113"/>
      <c r="I21" s="113"/>
      <c r="J21" s="115"/>
    </row>
    <row r="22" spans="1:10" x14ac:dyDescent="0.35">
      <c r="A22" s="106"/>
      <c r="B22" s="106"/>
      <c r="C22" s="106"/>
      <c r="D22" s="106"/>
      <c r="E22" s="106"/>
      <c r="F22" s="107"/>
      <c r="G22" s="106"/>
      <c r="H22" s="106"/>
      <c r="I22" s="107"/>
      <c r="J22" s="115"/>
    </row>
    <row r="23" spans="1:10" ht="15" customHeight="1" x14ac:dyDescent="0.35">
      <c r="A23" s="106"/>
      <c r="B23" s="106"/>
      <c r="C23" s="106"/>
      <c r="D23" s="106" t="s">
        <v>6</v>
      </c>
      <c r="E23" s="162"/>
      <c r="F23" s="174" t="str">
        <f>IF(B21="Incluir",IF(OR(E23="",E23=0),"Rellene el presupuesto",IF(OR(NOT(ISNUMBER(E23)),E23&lt;=0),"Rellene con un valor positivo","")),
    IF(OR(E23="",E23=0),"",
        "No rellene el presupuesto sin seleccionar que quiere incluir el subtipo de acción"))</f>
        <v/>
      </c>
      <c r="G23" s="175"/>
      <c r="H23" s="175"/>
      <c r="I23" s="107"/>
      <c r="J23" s="115"/>
    </row>
    <row r="24" spans="1:10" x14ac:dyDescent="0.35">
      <c r="A24" s="106"/>
      <c r="B24" s="106"/>
      <c r="C24" s="106"/>
      <c r="D24" s="106"/>
      <c r="E24" s="106"/>
      <c r="F24" s="107"/>
      <c r="G24" s="106"/>
      <c r="H24" s="106"/>
      <c r="I24" s="107"/>
      <c r="J24" s="115"/>
    </row>
    <row r="25" spans="1:10" x14ac:dyDescent="0.35">
      <c r="A25" s="106"/>
      <c r="B25" s="106"/>
      <c r="C25" s="106"/>
      <c r="D25" s="106" t="s">
        <v>270</v>
      </c>
      <c r="E25" s="106"/>
      <c r="F25" s="107"/>
      <c r="G25" s="106"/>
      <c r="H25" s="106"/>
      <c r="I25" s="107"/>
      <c r="J25" s="115"/>
    </row>
    <row r="26" spans="1:10" x14ac:dyDescent="0.35">
      <c r="A26" s="106"/>
      <c r="B26" s="106"/>
      <c r="C26" s="106"/>
      <c r="D26" s="7" t="s">
        <v>271</v>
      </c>
      <c r="E26" s="7" t="s">
        <v>272</v>
      </c>
      <c r="F26" s="117" t="s">
        <v>156</v>
      </c>
      <c r="G26" s="11" t="s">
        <v>159</v>
      </c>
      <c r="H26" s="8" t="s">
        <v>273</v>
      </c>
      <c r="I26" s="11" t="s">
        <v>274</v>
      </c>
      <c r="J26" s="115"/>
    </row>
    <row r="27" spans="1:10" ht="29" x14ac:dyDescent="0.35">
      <c r="A27" s="106"/>
      <c r="B27" s="106"/>
      <c r="C27" s="106"/>
      <c r="D27" s="155" t="s">
        <v>160</v>
      </c>
      <c r="E27" s="156" t="s">
        <v>161</v>
      </c>
      <c r="F27" s="153" t="str">
        <f>IFERROR(VLOOKUP(E27,TablaIndicadores[[Código]:[Unidad de medida]],2,0),"")</f>
        <v>Centros públicos apoyados para desarrollar servicios, productos y procesos digitales</v>
      </c>
      <c r="G27" s="153" t="str">
        <f>IFERROR(VLOOKUP(E27,TablaIndicadores[[Código]:[Unidad de medida]],3,0),"")</f>
        <v xml:space="preserve">Centros públicos </v>
      </c>
      <c r="H27" s="116"/>
      <c r="I27" s="153" t="str">
        <f>IF(B21="Incluir",IF(OR(H27="",E27="",NOT(ISNUMBER(H27)),H27&lt;=0,H27&lt;=0.0000001,H27&gt;1000000000),"Rellene con un valor positivo","SI"),"")</f>
        <v/>
      </c>
      <c r="J27" s="115"/>
    </row>
    <row r="28" spans="1:10" ht="43.5" x14ac:dyDescent="0.35">
      <c r="A28" s="106"/>
      <c r="B28" s="106"/>
      <c r="C28" s="106"/>
      <c r="D28" s="153" t="s">
        <v>162</v>
      </c>
      <c r="E28" s="154" t="s">
        <v>163</v>
      </c>
      <c r="F28" s="153" t="str">
        <f>IFERROR(VLOOKUP(E28,TablaIndicadores[[Código]:[Unidad de medida]],2,0),"")</f>
        <v>RCR 11: Usuarios de servicios, productos y
procesos digitales públicos nuevos y
mejorados*</v>
      </c>
      <c r="G28" s="153" t="str">
        <f>IFERROR(VLOOKUP(E28,TablaIndicadores[[Código]:[Unidad de medida]],3,0),"")</f>
        <v>Usuarios / año</v>
      </c>
      <c r="H28" s="157"/>
      <c r="I28" s="153" t="str">
        <f>IF(B21="Incluir",IF(OR(H28="",E28="",NOT(ISNUMBER(H28)),H28&lt;=0,H28&lt;=0.0000001,H28&gt;1000000000),"Rellene con un valor positivo","SI"),"")</f>
        <v/>
      </c>
      <c r="J28" s="115"/>
    </row>
    <row r="29" spans="1:10" x14ac:dyDescent="0.35">
      <c r="A29" s="106"/>
      <c r="B29" s="106"/>
      <c r="C29" s="106"/>
      <c r="D29" s="107"/>
      <c r="E29" s="107"/>
      <c r="F29" s="107"/>
      <c r="G29" s="107"/>
      <c r="H29" s="107"/>
      <c r="I29" s="107"/>
      <c r="J29" s="118"/>
    </row>
    <row r="30" spans="1:10" ht="15" thickBot="1" x14ac:dyDescent="0.4">
      <c r="A30" s="106"/>
      <c r="B30" s="160" t="s">
        <v>40</v>
      </c>
      <c r="C30" s="109"/>
      <c r="D30" s="109"/>
      <c r="E30" s="109"/>
      <c r="F30" s="110"/>
      <c r="G30" s="109"/>
      <c r="H30" s="109"/>
      <c r="I30" s="110"/>
      <c r="J30" s="115"/>
    </row>
    <row r="31" spans="1:10" x14ac:dyDescent="0.35">
      <c r="A31" s="106"/>
      <c r="B31" s="106"/>
      <c r="C31" s="106"/>
      <c r="D31" s="119"/>
      <c r="E31" s="119"/>
      <c r="F31" s="120"/>
      <c r="G31" s="119"/>
      <c r="H31" s="119"/>
      <c r="I31" s="120"/>
      <c r="J31" s="115"/>
    </row>
    <row r="32" spans="1:10" ht="28.5" customHeight="1" x14ac:dyDescent="0.35">
      <c r="A32" s="106"/>
      <c r="B32" s="116" t="s">
        <v>400</v>
      </c>
      <c r="C32" s="106"/>
      <c r="D32" s="176" t="s">
        <v>276</v>
      </c>
      <c r="E32" s="176"/>
      <c r="F32" s="176"/>
      <c r="G32" s="176"/>
      <c r="H32" s="176"/>
      <c r="I32" s="176"/>
      <c r="J32" s="150"/>
    </row>
    <row r="33" spans="1:10" x14ac:dyDescent="0.35">
      <c r="A33" s="106"/>
      <c r="B33" s="106"/>
      <c r="C33" s="106"/>
      <c r="D33" s="119"/>
      <c r="E33" s="119"/>
      <c r="F33" s="120"/>
      <c r="G33" s="119"/>
      <c r="H33" s="119"/>
      <c r="I33" s="120"/>
      <c r="J33" s="115"/>
    </row>
    <row r="34" spans="1:10" x14ac:dyDescent="0.35">
      <c r="A34" s="106"/>
      <c r="B34" s="106"/>
      <c r="C34" s="106"/>
      <c r="D34" s="119" t="s">
        <v>6</v>
      </c>
      <c r="E34" s="162"/>
      <c r="F34" s="174" t="str">
        <f>IF(B32="Incluir",IF(OR(E34="",E34=0),"Rellene el presupuesto",IF(OR(NOT(ISNUMBER(E34)),E34&lt;=0),"Rellene con un valor positivo","")),
    IF(OR(E34="",E34=0),"",
        "No rellene el presupuesto sin seleccionar que quiere incluir el subtipo de acción"))</f>
        <v/>
      </c>
      <c r="G34" s="175"/>
      <c r="H34" s="175"/>
      <c r="I34" s="120"/>
      <c r="J34" s="115"/>
    </row>
    <row r="35" spans="1:10" x14ac:dyDescent="0.35">
      <c r="A35" s="106"/>
      <c r="B35" s="106"/>
      <c r="C35" s="106"/>
      <c r="D35" s="119"/>
      <c r="E35" s="119"/>
      <c r="F35" s="120"/>
      <c r="G35" s="119"/>
      <c r="H35" s="119"/>
      <c r="I35" s="120"/>
      <c r="J35" s="115"/>
    </row>
    <row r="36" spans="1:10" x14ac:dyDescent="0.35">
      <c r="A36" s="106"/>
      <c r="B36" s="106"/>
      <c r="C36" s="106"/>
      <c r="D36" s="106" t="s">
        <v>270</v>
      </c>
      <c r="E36" s="106"/>
      <c r="F36" s="107"/>
      <c r="G36" s="106"/>
      <c r="H36" s="106"/>
      <c r="I36" s="107"/>
      <c r="J36" s="115"/>
    </row>
    <row r="37" spans="1:10" x14ac:dyDescent="0.35">
      <c r="A37" s="106"/>
      <c r="B37" s="106"/>
      <c r="C37" s="106"/>
      <c r="D37" s="7" t="s">
        <v>271</v>
      </c>
      <c r="E37" s="7" t="s">
        <v>272</v>
      </c>
      <c r="F37" s="11" t="s">
        <v>156</v>
      </c>
      <c r="G37" s="11" t="s">
        <v>159</v>
      </c>
      <c r="H37" s="8" t="s">
        <v>273</v>
      </c>
      <c r="I37" s="11" t="s">
        <v>274</v>
      </c>
      <c r="J37" s="115"/>
    </row>
    <row r="38" spans="1:10" ht="30" customHeight="1" x14ac:dyDescent="0.35">
      <c r="A38" s="106"/>
      <c r="B38" s="106"/>
      <c r="C38" s="106"/>
      <c r="D38" s="155" t="s">
        <v>160</v>
      </c>
      <c r="E38" s="156" t="s">
        <v>164</v>
      </c>
      <c r="F38" s="153" t="str">
        <f>IFERROR(VLOOKUP(E38,TablaIndicadores[[Código]:[Unidad de medida]],2,0),"")</f>
        <v>Empresas apoyadas (de las cuales: microempresas,pequeñas, medianas, grandes)</v>
      </c>
      <c r="G38" s="153" t="str">
        <f>IFERROR(VLOOKUP(E38,TablaIndicadores[[Código]:[Unidad de medida]],3,0),"")</f>
        <v>Empresas</v>
      </c>
      <c r="H38" s="116"/>
      <c r="I38" s="153" t="str">
        <f>IF(B32="Incluir",IF(OR(H38="",E38="",NOT(ISNUMBER(H38)),H38&lt;=0,H38&lt;=0.0000001,H38&gt;1000000000),"Rellene con un valor positivo","SI"),"")</f>
        <v/>
      </c>
      <c r="J38" s="115"/>
    </row>
    <row r="39" spans="1:10" ht="30" customHeight="1" x14ac:dyDescent="0.35">
      <c r="A39" s="106"/>
      <c r="B39" s="106"/>
      <c r="C39" s="106"/>
      <c r="D39" s="153" t="s">
        <v>162</v>
      </c>
      <c r="E39" s="154" t="s">
        <v>165</v>
      </c>
      <c r="F39" s="153" t="str">
        <f>IFERROR(VLOOKUP(E39,TablaIndicadores[[Código]:[Unidad de medida]],2,0),"")</f>
        <v>RCR 19:Empresas con mayor volumen de negocios</v>
      </c>
      <c r="G39" s="153" t="str">
        <f>IFERROR(VLOOKUP(E39,TablaIndicadores[[Código]:[Unidad de medida]],3,0),"")</f>
        <v>Empresas</v>
      </c>
      <c r="H39" s="157"/>
      <c r="I39" s="153" t="str">
        <f>IF(B32="Incluir",IF(OR(H39="",E39="",NOT(ISNUMBER(H39)),H39&lt;=0,H39&lt;=0.0000001,H39&gt;1000000000),"Rellene con un valor positivo","SI"),"")</f>
        <v/>
      </c>
      <c r="J39" s="115"/>
    </row>
    <row r="40" spans="1:10" x14ac:dyDescent="0.35">
      <c r="A40" s="106"/>
      <c r="B40" s="114"/>
      <c r="C40" s="114"/>
      <c r="D40" s="107"/>
      <c r="E40" s="107"/>
      <c r="F40" s="107"/>
      <c r="G40" s="106"/>
      <c r="H40" s="107"/>
      <c r="I40" s="107"/>
      <c r="J40" s="115"/>
    </row>
    <row r="41" spans="1:10" x14ac:dyDescent="0.35">
      <c r="A41" s="106"/>
      <c r="B41" s="116" t="s">
        <v>400</v>
      </c>
      <c r="C41" s="106"/>
      <c r="D41" s="112" t="s">
        <v>277</v>
      </c>
      <c r="E41" s="112"/>
      <c r="F41" s="113"/>
      <c r="G41" s="151"/>
      <c r="H41" s="151"/>
      <c r="I41" s="151"/>
      <c r="J41" s="115"/>
    </row>
    <row r="42" spans="1:10" x14ac:dyDescent="0.35">
      <c r="A42" s="106"/>
      <c r="B42" s="106"/>
      <c r="C42" s="106"/>
      <c r="D42" s="106"/>
      <c r="E42" s="106"/>
      <c r="F42" s="107"/>
      <c r="G42" s="106"/>
      <c r="H42" s="106"/>
      <c r="I42" s="107"/>
      <c r="J42" s="115"/>
    </row>
    <row r="43" spans="1:10" x14ac:dyDescent="0.35">
      <c r="A43" s="106"/>
      <c r="B43" s="106"/>
      <c r="C43" s="106"/>
      <c r="D43" s="106" t="s">
        <v>6</v>
      </c>
      <c r="E43" s="162"/>
      <c r="F43" s="174" t="str">
        <f>IF(B41="Incluir",IF(OR(E43="",E43=0),"Rellene el presupuesto",IF(OR(NOT(ISNUMBER(E43)),E43&lt;=0),"Rellene con un valor positivo","")),
    IF(OR(E43="",E43=0),"",
        "No rellene el presupuesto sin seleccionar que quiere incluir el subtipo de acción"))</f>
        <v/>
      </c>
      <c r="G43" s="175"/>
      <c r="H43" s="175"/>
      <c r="I43" s="107"/>
      <c r="J43" s="115"/>
    </row>
    <row r="44" spans="1:10" x14ac:dyDescent="0.35">
      <c r="A44" s="106"/>
      <c r="B44" s="106"/>
      <c r="C44" s="106"/>
      <c r="D44" s="106"/>
      <c r="E44" s="106"/>
      <c r="F44" s="107"/>
      <c r="G44" s="106"/>
      <c r="H44" s="106"/>
      <c r="I44" s="107"/>
      <c r="J44" s="115"/>
    </row>
    <row r="45" spans="1:10" x14ac:dyDescent="0.35">
      <c r="A45" s="106"/>
      <c r="B45" s="106"/>
      <c r="C45" s="106"/>
      <c r="D45" s="106" t="s">
        <v>270</v>
      </c>
      <c r="E45" s="106"/>
      <c r="F45" s="107"/>
      <c r="G45" s="106"/>
      <c r="H45" s="106"/>
      <c r="I45" s="107"/>
      <c r="J45" s="115"/>
    </row>
    <row r="46" spans="1:10" x14ac:dyDescent="0.35">
      <c r="A46" s="106"/>
      <c r="B46" s="106"/>
      <c r="C46" s="106"/>
      <c r="D46" s="7" t="s">
        <v>271</v>
      </c>
      <c r="E46" s="7" t="s">
        <v>272</v>
      </c>
      <c r="F46" s="11" t="s">
        <v>156</v>
      </c>
      <c r="G46" s="11" t="s">
        <v>159</v>
      </c>
      <c r="H46" s="8" t="s">
        <v>273</v>
      </c>
      <c r="I46" s="11" t="s">
        <v>274</v>
      </c>
      <c r="J46" s="115"/>
    </row>
    <row r="47" spans="1:10" ht="30" customHeight="1" x14ac:dyDescent="0.35">
      <c r="A47" s="106"/>
      <c r="B47" s="106"/>
      <c r="C47" s="106"/>
      <c r="D47" s="155" t="s">
        <v>160</v>
      </c>
      <c r="E47" s="156" t="s">
        <v>164</v>
      </c>
      <c r="F47" s="153" t="str">
        <f>IFERROR(VLOOKUP(E47,TablaIndicadores[[Código]:[Unidad de medida]],2,0),"")</f>
        <v>Empresas apoyadas (de las cuales: microempresas,pequeñas, medianas, grandes)</v>
      </c>
      <c r="G47" s="153" t="str">
        <f>IFERROR(VLOOKUP(E47,TablaIndicadores[[Código]:[Unidad de medida]],3,0),"")</f>
        <v>Empresas</v>
      </c>
      <c r="H47" s="116"/>
      <c r="I47" s="153" t="str">
        <f>IF(B41="Incluir",IF(OR(H47="",E47="",NOT(ISNUMBER(H47)),H47&lt;=0,H47&lt;=0.0000001,H47&gt;1000000000),"Rellene con un valor positivo","SI"),"")</f>
        <v/>
      </c>
      <c r="J47" s="115"/>
    </row>
    <row r="48" spans="1:10" ht="30" customHeight="1" x14ac:dyDescent="0.35">
      <c r="A48" s="106"/>
      <c r="B48" s="106"/>
      <c r="C48" s="106"/>
      <c r="D48" s="153" t="s">
        <v>162</v>
      </c>
      <c r="E48" s="154" t="s">
        <v>165</v>
      </c>
      <c r="F48" s="153" t="str">
        <f>IFERROR(VLOOKUP(E48,TablaIndicadores[[Código]:[Unidad de medida]],2,0),"")</f>
        <v>RCR 19:Empresas con mayor volumen de negocios</v>
      </c>
      <c r="G48" s="153" t="str">
        <f>IFERROR(VLOOKUP(E48,TablaIndicadores[[Código]:[Unidad de medida]],3,0),"")</f>
        <v>Empresas</v>
      </c>
      <c r="H48" s="157"/>
      <c r="I48" s="153" t="str">
        <f>IF(B41="Incluir",IF(OR(H48="",E48="",NOT(ISNUMBER(H48)),H48&lt;=0,H48&lt;=0.0000001,H48&gt;1000000000),"Rellene con un valor positivo","SI"),"")</f>
        <v/>
      </c>
      <c r="J48" s="115"/>
    </row>
    <row r="49" spans="1:10" x14ac:dyDescent="0.35">
      <c r="A49" s="106"/>
      <c r="B49" s="106"/>
      <c r="C49" s="106"/>
      <c r="D49" s="106"/>
      <c r="E49" s="106"/>
      <c r="F49" s="107"/>
      <c r="G49" s="106"/>
      <c r="H49" s="106"/>
      <c r="I49" s="107"/>
      <c r="J49" s="115"/>
    </row>
    <row r="50" spans="1:10" ht="15.5" x14ac:dyDescent="0.35">
      <c r="A50" s="4"/>
      <c r="B50" s="5" t="s">
        <v>278</v>
      </c>
      <c r="C50" s="5"/>
      <c r="D50" s="5"/>
      <c r="E50" s="5"/>
      <c r="F50" s="10"/>
      <c r="G50" s="5"/>
      <c r="H50" s="4"/>
      <c r="I50" s="67"/>
      <c r="J50" s="115"/>
    </row>
    <row r="51" spans="1:10" x14ac:dyDescent="0.35">
      <c r="A51" s="106"/>
      <c r="B51" s="106"/>
      <c r="C51" s="106"/>
      <c r="D51" s="106"/>
      <c r="E51" s="106"/>
      <c r="F51" s="107"/>
      <c r="G51" s="106"/>
      <c r="H51" s="106"/>
      <c r="I51" s="107"/>
      <c r="J51" s="115"/>
    </row>
    <row r="52" spans="1:10" ht="15" thickBot="1" x14ac:dyDescent="0.4">
      <c r="A52" s="106"/>
      <c r="B52" s="160" t="s">
        <v>42</v>
      </c>
      <c r="C52" s="109"/>
      <c r="D52" s="109"/>
      <c r="E52" s="109"/>
      <c r="F52" s="110"/>
      <c r="G52" s="109"/>
      <c r="H52" s="109"/>
      <c r="I52" s="110"/>
      <c r="J52" s="115"/>
    </row>
    <row r="53" spans="1:10" x14ac:dyDescent="0.35">
      <c r="A53" s="106"/>
      <c r="B53" s="106"/>
      <c r="C53" s="106"/>
      <c r="D53" s="106"/>
      <c r="E53" s="106"/>
      <c r="F53" s="107"/>
      <c r="G53" s="106"/>
      <c r="H53" s="106"/>
      <c r="I53" s="107"/>
      <c r="J53" s="115"/>
    </row>
    <row r="54" spans="1:10" ht="30.75" customHeight="1" x14ac:dyDescent="0.35">
      <c r="A54" s="106"/>
      <c r="B54" s="116" t="s">
        <v>400</v>
      </c>
      <c r="C54" s="106"/>
      <c r="D54" s="177" t="s">
        <v>279</v>
      </c>
      <c r="E54" s="177"/>
      <c r="F54" s="177"/>
      <c r="G54" s="177"/>
      <c r="H54" s="177"/>
      <c r="I54" s="177"/>
      <c r="J54" s="115"/>
    </row>
    <row r="55" spans="1:10" x14ac:dyDescent="0.35">
      <c r="A55" s="106"/>
      <c r="B55" s="106"/>
      <c r="C55" s="106"/>
      <c r="D55" s="106"/>
      <c r="E55" s="106"/>
      <c r="F55" s="107"/>
      <c r="G55" s="106"/>
      <c r="H55" s="106"/>
      <c r="I55" s="107"/>
      <c r="J55" s="115"/>
    </row>
    <row r="56" spans="1:10" x14ac:dyDescent="0.35">
      <c r="A56" s="106"/>
      <c r="B56" s="106"/>
      <c r="C56" s="106"/>
      <c r="D56" s="106" t="s">
        <v>6</v>
      </c>
      <c r="E56" s="162"/>
      <c r="F56" s="174" t="str">
        <f>IF(B54="Incluir",IF(OR(E56="",E56=0),"Rellene el presupuesto",IF(OR(NOT(ISNUMBER(E56)),E56&lt;=0),"Rellene con un valor positivo","")),
    IF(OR(E56="",E56=0),"",
        "No rellene el presupuesto sin seleccionar que quiere incluir el subtipo de acción"))</f>
        <v/>
      </c>
      <c r="G56" s="175"/>
      <c r="H56" s="175"/>
      <c r="I56" s="107"/>
      <c r="J56" s="115"/>
    </row>
    <row r="57" spans="1:10" x14ac:dyDescent="0.35">
      <c r="A57" s="106"/>
      <c r="B57" s="106"/>
      <c r="C57" s="106"/>
      <c r="D57" s="106"/>
      <c r="E57" s="106"/>
      <c r="F57" s="107"/>
      <c r="G57" s="106"/>
      <c r="H57" s="106"/>
      <c r="I57" s="107"/>
      <c r="J57" s="115"/>
    </row>
    <row r="58" spans="1:10" x14ac:dyDescent="0.35">
      <c r="A58" s="106"/>
      <c r="B58" s="106"/>
      <c r="C58" s="106"/>
      <c r="D58" s="106" t="s">
        <v>270</v>
      </c>
      <c r="E58" s="106"/>
      <c r="F58" s="107"/>
      <c r="G58" s="106"/>
      <c r="H58" s="106"/>
      <c r="I58" s="107"/>
      <c r="J58" s="115"/>
    </row>
    <row r="59" spans="1:10" x14ac:dyDescent="0.35">
      <c r="A59" s="106"/>
      <c r="B59" s="106"/>
      <c r="C59" s="106"/>
      <c r="D59" s="7" t="s">
        <v>271</v>
      </c>
      <c r="E59" s="7" t="s">
        <v>272</v>
      </c>
      <c r="F59" s="11" t="s">
        <v>156</v>
      </c>
      <c r="G59" s="11" t="s">
        <v>159</v>
      </c>
      <c r="H59" s="8" t="s">
        <v>273</v>
      </c>
      <c r="I59" s="11" t="s">
        <v>274</v>
      </c>
      <c r="J59" s="115"/>
    </row>
    <row r="60" spans="1:10" ht="29" x14ac:dyDescent="0.35">
      <c r="A60" s="106"/>
      <c r="B60" s="106"/>
      <c r="C60" s="106"/>
      <c r="D60" s="155" t="s">
        <v>160</v>
      </c>
      <c r="E60" s="156" t="s">
        <v>166</v>
      </c>
      <c r="F60" s="153" t="str">
        <f>IFERROR(VLOOKUP(E60,TablaIndicadores[[Código]:[Unidad de medida]],2,0),"")</f>
        <v>Edificios públicos con rendimiento
energético mejorado</v>
      </c>
      <c r="G60" s="153" t="str">
        <f>IFERROR(VLOOKUP(E60,TablaIndicadores[[Código]:[Unidad de medida]],3,0),"")</f>
        <v>Metros cuadrados (m2)</v>
      </c>
      <c r="H60" s="116"/>
      <c r="I60" s="153" t="str">
        <f>IF(B54="Incluir",IF(OR(H60="",E60="",NOT(ISNUMBER(H60)),H60&lt;=0,H60&lt;=0.0000001,H60&gt;1000000000),"Rellene con un valor positivo","SI"),"")</f>
        <v/>
      </c>
      <c r="J60" s="115"/>
    </row>
    <row r="61" spans="1:10" ht="29" x14ac:dyDescent="0.35">
      <c r="A61" s="106"/>
      <c r="B61" s="106"/>
      <c r="C61" s="106"/>
      <c r="D61" s="153" t="s">
        <v>162</v>
      </c>
      <c r="E61" s="154" t="s">
        <v>167</v>
      </c>
      <c r="F61" s="153" t="str">
        <f>IFERROR(VLOOKUP(E61,TablaIndicadores[[Código]:[Unidad de medida]],2,0),"")</f>
        <v>RCR 26: Consumo anual primario de energía
(del cual: viviendas, edificios públicos, empresas, otros)</v>
      </c>
      <c r="G61" s="153" t="str">
        <f>IFERROR(VLOOKUP(E61,TablaIndicadores[[Código]:[Unidad de medida]],3,0),"")</f>
        <v>MWh/año</v>
      </c>
      <c r="H61" s="157"/>
      <c r="I61" s="153" t="str">
        <f>IF(B54="Incluir",IF(OR(H61="",E61="",NOT(ISNUMBER(H61)),H61&lt;=0,H61&lt;=0.0000001,H61&gt;1000000000),"Rellene con un valor positivo","SI"),"")</f>
        <v/>
      </c>
      <c r="J61" s="115"/>
    </row>
    <row r="62" spans="1:10" x14ac:dyDescent="0.35">
      <c r="A62" s="106"/>
      <c r="B62" s="106"/>
      <c r="C62" s="106"/>
      <c r="D62" s="107"/>
      <c r="E62" s="107"/>
      <c r="F62" s="107"/>
      <c r="G62" s="107"/>
      <c r="H62" s="107"/>
      <c r="I62" s="107"/>
      <c r="J62" s="118"/>
    </row>
    <row r="63" spans="1:10" ht="30.75" customHeight="1" x14ac:dyDescent="0.35">
      <c r="A63" s="106"/>
      <c r="B63" s="116" t="s">
        <v>400</v>
      </c>
      <c r="C63" s="106"/>
      <c r="D63" s="178" t="s">
        <v>280</v>
      </c>
      <c r="E63" s="178"/>
      <c r="F63" s="178"/>
      <c r="G63" s="178"/>
      <c r="H63" s="178"/>
      <c r="I63" s="178"/>
      <c r="J63" s="150"/>
    </row>
    <row r="64" spans="1:10" x14ac:dyDescent="0.35">
      <c r="A64" s="106"/>
      <c r="B64" s="106"/>
      <c r="C64" s="106"/>
      <c r="D64" s="106"/>
      <c r="E64" s="106"/>
      <c r="F64" s="107"/>
      <c r="G64" s="106"/>
      <c r="H64" s="106"/>
      <c r="I64" s="107"/>
      <c r="J64" s="115"/>
    </row>
    <row r="65" spans="1:10" x14ac:dyDescent="0.35">
      <c r="A65" s="106"/>
      <c r="B65" s="106"/>
      <c r="C65" s="106"/>
      <c r="D65" s="106" t="s">
        <v>6</v>
      </c>
      <c r="E65" s="162"/>
      <c r="F65" s="174" t="str">
        <f>IF(B63="Incluir",IF(OR(E65="",E65=0),"Rellene el presupuesto",IF(OR(NOT(ISNUMBER(E65)),E65&lt;=0),"Rellene con un valor positivo","")),
    IF(OR(E65="",E65=0),"",
        "No rellene el presupuesto sin seleccionar que quiere incluir el subtipo de acción"))</f>
        <v/>
      </c>
      <c r="G65" s="175"/>
      <c r="H65" s="175"/>
      <c r="I65" s="107"/>
      <c r="J65" s="115"/>
    </row>
    <row r="66" spans="1:10" x14ac:dyDescent="0.35">
      <c r="A66" s="106"/>
      <c r="B66" s="106"/>
      <c r="C66" s="106"/>
      <c r="D66" s="106"/>
      <c r="E66" s="106"/>
      <c r="F66" s="107"/>
      <c r="G66" s="106"/>
      <c r="H66" s="106"/>
      <c r="I66" s="107"/>
      <c r="J66" s="115"/>
    </row>
    <row r="67" spans="1:10" x14ac:dyDescent="0.35">
      <c r="A67" s="106"/>
      <c r="B67" s="106"/>
      <c r="C67" s="106"/>
      <c r="D67" s="106" t="s">
        <v>270</v>
      </c>
      <c r="E67" s="106"/>
      <c r="F67" s="107"/>
      <c r="G67" s="106"/>
      <c r="H67" s="106"/>
      <c r="I67" s="107"/>
      <c r="J67" s="115"/>
    </row>
    <row r="68" spans="1:10" x14ac:dyDescent="0.35">
      <c r="A68" s="106"/>
      <c r="B68" s="106"/>
      <c r="C68" s="106"/>
      <c r="D68" s="7" t="s">
        <v>271</v>
      </c>
      <c r="E68" s="7" t="s">
        <v>272</v>
      </c>
      <c r="F68" s="11" t="s">
        <v>156</v>
      </c>
      <c r="G68" s="11" t="s">
        <v>159</v>
      </c>
      <c r="H68" s="8" t="s">
        <v>273</v>
      </c>
      <c r="I68" s="11" t="s">
        <v>274</v>
      </c>
      <c r="J68" s="115"/>
    </row>
    <row r="69" spans="1:10" ht="29" x14ac:dyDescent="0.35">
      <c r="A69" s="106"/>
      <c r="B69" s="106"/>
      <c r="C69" s="106"/>
      <c r="D69" s="155" t="s">
        <v>160</v>
      </c>
      <c r="E69" s="156" t="s">
        <v>166</v>
      </c>
      <c r="F69" s="153" t="str">
        <f>IFERROR(VLOOKUP(E69,TablaIndicadores[[Código]:[Unidad de medida]],2,0),"")</f>
        <v>Edificios públicos con rendimiento
energético mejorado</v>
      </c>
      <c r="G69" s="153" t="str">
        <f>IFERROR(VLOOKUP(E69,TablaIndicadores[[Código]:[Unidad de medida]],3,0),"")</f>
        <v>Metros cuadrados (m2)</v>
      </c>
      <c r="H69" s="116"/>
      <c r="I69" s="153" t="str">
        <f>IF(B63="Incluir",IF(OR(H69="",E69="",NOT(ISNUMBER(H69)),H69&lt;=0,H69&lt;=0.0000001,H69&gt;1000000000),"Rellene con un valor positivo","SI"),"")</f>
        <v/>
      </c>
      <c r="J69" s="115"/>
    </row>
    <row r="70" spans="1:10" ht="29" x14ac:dyDescent="0.35">
      <c r="A70" s="106"/>
      <c r="B70" s="106"/>
      <c r="C70" s="106"/>
      <c r="D70" s="153" t="s">
        <v>162</v>
      </c>
      <c r="E70" s="154" t="s">
        <v>167</v>
      </c>
      <c r="F70" s="153" t="str">
        <f>IFERROR(VLOOKUP(E70,TablaIndicadores[[Código]:[Unidad de medida]],2,0),"")</f>
        <v>RCR 26: Consumo anual primario de energía
(del cual: viviendas, edificios públicos, empresas, otros)</v>
      </c>
      <c r="G70" s="153" t="str">
        <f>IFERROR(VLOOKUP(E70,TablaIndicadores[[Código]:[Unidad de medida]],3,0),"")</f>
        <v>MWh/año</v>
      </c>
      <c r="H70" s="157"/>
      <c r="I70" s="153" t="str">
        <f>IF(B63="Incluir",IF(OR(H70="",E70="",NOT(ISNUMBER(H70)),H70&lt;=0,H70&lt;=0.0000001,H70&gt;1000000000),"Rellene con un valor positivo","SI"),"")</f>
        <v/>
      </c>
      <c r="J70" s="115"/>
    </row>
    <row r="71" spans="1:10" x14ac:dyDescent="0.35">
      <c r="A71" s="106"/>
      <c r="B71" s="106"/>
      <c r="C71" s="106"/>
      <c r="D71" s="107"/>
      <c r="E71" s="107"/>
      <c r="F71" s="107"/>
      <c r="G71" s="107"/>
      <c r="H71" s="107"/>
      <c r="I71" s="107"/>
      <c r="J71" s="118"/>
    </row>
    <row r="72" spans="1:10" ht="15" thickBot="1" x14ac:dyDescent="0.4">
      <c r="A72" s="106"/>
      <c r="B72" s="160" t="s">
        <v>281</v>
      </c>
      <c r="C72" s="109"/>
      <c r="D72" s="109"/>
      <c r="E72" s="109"/>
      <c r="F72" s="110"/>
      <c r="G72" s="109"/>
      <c r="H72" s="109"/>
      <c r="I72" s="110"/>
      <c r="J72" s="115"/>
    </row>
    <row r="73" spans="1:10" x14ac:dyDescent="0.35">
      <c r="A73" s="106"/>
      <c r="B73" s="106"/>
      <c r="C73" s="106"/>
      <c r="D73" s="106"/>
      <c r="E73" s="106"/>
      <c r="F73" s="107"/>
      <c r="G73" s="106"/>
      <c r="H73" s="106"/>
      <c r="I73" s="107"/>
      <c r="J73" s="115"/>
    </row>
    <row r="74" spans="1:10" x14ac:dyDescent="0.35">
      <c r="A74" s="106"/>
      <c r="B74" s="116" t="s">
        <v>400</v>
      </c>
      <c r="C74" s="106"/>
      <c r="D74" s="112" t="s">
        <v>282</v>
      </c>
      <c r="E74" s="112"/>
      <c r="F74" s="113"/>
      <c r="G74" s="113"/>
      <c r="H74" s="113"/>
      <c r="I74" s="113"/>
      <c r="J74" s="115"/>
    </row>
    <row r="75" spans="1:10" x14ac:dyDescent="0.35">
      <c r="A75" s="106"/>
      <c r="B75" s="106"/>
      <c r="C75" s="106"/>
      <c r="D75" s="106"/>
      <c r="E75" s="106"/>
      <c r="F75" s="107"/>
      <c r="G75" s="106"/>
      <c r="H75" s="106"/>
      <c r="I75" s="107"/>
      <c r="J75" s="115"/>
    </row>
    <row r="76" spans="1:10" x14ac:dyDescent="0.35">
      <c r="A76" s="106"/>
      <c r="B76" s="106"/>
      <c r="C76" s="106"/>
      <c r="D76" s="106" t="s">
        <v>6</v>
      </c>
      <c r="E76" s="162"/>
      <c r="F76" s="174" t="str">
        <f>IF(B74="Incluir",IF(OR(E76="",E76=0),"Rellene el presupuesto",IF(OR(NOT(ISNUMBER(E76)),E76&lt;=0),"Rellene con un valor positivo","")),
    IF(OR(E76="",E76=0),"",
        "No rellene el presupuesto sin seleccionar que quiere incluir el subtipo de acción"))</f>
        <v/>
      </c>
      <c r="G76" s="175"/>
      <c r="H76" s="175"/>
      <c r="I76" s="107"/>
      <c r="J76" s="115"/>
    </row>
    <row r="77" spans="1:10" x14ac:dyDescent="0.35">
      <c r="A77" s="106"/>
      <c r="B77" s="106"/>
      <c r="C77" s="106"/>
      <c r="D77" s="106"/>
      <c r="E77" s="106"/>
      <c r="F77" s="107"/>
      <c r="G77" s="106"/>
      <c r="H77" s="106"/>
      <c r="I77" s="107"/>
      <c r="J77" s="115"/>
    </row>
    <row r="78" spans="1:10" x14ac:dyDescent="0.35">
      <c r="A78" s="106"/>
      <c r="B78" s="106"/>
      <c r="C78" s="106"/>
      <c r="D78" s="106" t="s">
        <v>270</v>
      </c>
      <c r="E78" s="106"/>
      <c r="F78" s="107"/>
      <c r="G78" s="106"/>
      <c r="H78" s="106"/>
      <c r="I78" s="107"/>
      <c r="J78" s="115"/>
    </row>
    <row r="79" spans="1:10" x14ac:dyDescent="0.35">
      <c r="A79" s="106"/>
      <c r="B79" s="106"/>
      <c r="C79" s="106"/>
      <c r="D79" s="7" t="s">
        <v>271</v>
      </c>
      <c r="E79" s="7" t="s">
        <v>272</v>
      </c>
      <c r="F79" s="11" t="s">
        <v>156</v>
      </c>
      <c r="G79" s="11" t="s">
        <v>159</v>
      </c>
      <c r="H79" s="8" t="s">
        <v>273</v>
      </c>
      <c r="I79" s="11" t="s">
        <v>274</v>
      </c>
      <c r="J79" s="115"/>
    </row>
    <row r="80" spans="1:10" ht="43.5" x14ac:dyDescent="0.35">
      <c r="A80" s="106"/>
      <c r="B80" s="106"/>
      <c r="C80" s="106"/>
      <c r="D80" s="155" t="s">
        <v>160</v>
      </c>
      <c r="E80" s="156" t="s">
        <v>168</v>
      </c>
      <c r="F80" s="153" t="str">
        <f>IFERROR(VLOOKUP(E80,TablaIndicadores[[Código]:[Unidad de medida]],2,0),"")</f>
        <v>Capacidad de producción adicional
de energía renovable (de la cual: electricidad,
térmica)*</v>
      </c>
      <c r="G80" s="153" t="str">
        <f>IFERROR(VLOOKUP(E80,TablaIndicadores[[Código]:[Unidad de medida]],3,0),"")</f>
        <v>KW  </v>
      </c>
      <c r="H80" s="116"/>
      <c r="I80" s="153" t="str">
        <f>IF(B74="Incluir",IF(OR(H80="",E80="",NOT(ISNUMBER(H80)),H80&lt;=0,H80&lt;=0.0000001,H80&gt;1000000000),"Rellene con un valor positivo","SI"),"")</f>
        <v/>
      </c>
      <c r="J80" s="115"/>
    </row>
    <row r="81" spans="1:10" ht="29" x14ac:dyDescent="0.35">
      <c r="A81" s="106"/>
      <c r="B81" s="106"/>
      <c r="C81" s="106"/>
      <c r="D81" s="153" t="s">
        <v>162</v>
      </c>
      <c r="E81" s="154" t="s">
        <v>169</v>
      </c>
      <c r="F81" s="153" t="str">
        <f>IFERROR(VLOOKUP(E81,TablaIndicadores[[Código]:[Unidad de medida]],2,0),"")</f>
        <v>RCR 32: Capacidad operativa adicional instalada para energía renovable*</v>
      </c>
      <c r="G81" s="153" t="str">
        <f>IFERROR(VLOOKUP(E81,TablaIndicadores[[Código]:[Unidad de medida]],3,0),"")</f>
        <v>MW</v>
      </c>
      <c r="H81" s="157"/>
      <c r="I81" s="153" t="str">
        <f>IF(B74="Incluir",IF(OR(H81="",E81="",NOT(ISNUMBER(H81)),H81&lt;=0,H81&lt;=0.0000001,H81&gt;1000000000),"Rellene con un valor positivo","SI"),"")</f>
        <v/>
      </c>
      <c r="J81" s="115"/>
    </row>
    <row r="82" spans="1:10" x14ac:dyDescent="0.35">
      <c r="A82" s="106"/>
      <c r="B82" s="106"/>
      <c r="C82" s="106"/>
      <c r="D82" s="107"/>
      <c r="E82" s="107"/>
      <c r="F82" s="107"/>
      <c r="G82" s="107"/>
      <c r="H82" s="107"/>
      <c r="I82" s="107"/>
      <c r="J82" s="118"/>
    </row>
    <row r="83" spans="1:10" x14ac:dyDescent="0.35">
      <c r="A83" s="106"/>
      <c r="B83" s="116" t="s">
        <v>400</v>
      </c>
      <c r="C83" s="106"/>
      <c r="D83" s="112" t="s">
        <v>283</v>
      </c>
      <c r="E83" s="112"/>
      <c r="F83" s="113"/>
      <c r="G83" s="113"/>
      <c r="H83" s="113"/>
      <c r="I83" s="113"/>
      <c r="J83" s="115"/>
    </row>
    <row r="84" spans="1:10" x14ac:dyDescent="0.35">
      <c r="A84" s="106"/>
      <c r="B84" s="106"/>
      <c r="C84" s="106"/>
      <c r="D84" s="106"/>
      <c r="E84" s="106"/>
      <c r="F84" s="107"/>
      <c r="G84" s="106"/>
      <c r="H84" s="106"/>
      <c r="I84" s="107"/>
      <c r="J84" s="115"/>
    </row>
    <row r="85" spans="1:10" x14ac:dyDescent="0.35">
      <c r="A85" s="106"/>
      <c r="B85" s="106"/>
      <c r="C85" s="106"/>
      <c r="D85" s="106" t="s">
        <v>6</v>
      </c>
      <c r="E85" s="162"/>
      <c r="F85" s="174" t="str">
        <f>IF(B83="Incluir",IF(OR(E85="",E85=0),"Rellene el presupuesto",IF(OR(NOT(ISNUMBER(E85)),E85&lt;=0),"Rellene con un valor positivo","")),
    IF(OR(E85="",E85=0),"",
        "No rellene el presupuesto sin seleccionar que quiere incluir el subtipo de acción"))</f>
        <v/>
      </c>
      <c r="G85" s="175"/>
      <c r="H85" s="175"/>
      <c r="I85" s="107"/>
      <c r="J85" s="115"/>
    </row>
    <row r="86" spans="1:10" x14ac:dyDescent="0.35">
      <c r="A86" s="106"/>
      <c r="B86" s="106"/>
      <c r="C86" s="106"/>
      <c r="D86" s="106"/>
      <c r="E86" s="106"/>
      <c r="F86" s="107"/>
      <c r="G86" s="106"/>
      <c r="H86" s="106"/>
      <c r="I86" s="107"/>
      <c r="J86" s="115"/>
    </row>
    <row r="87" spans="1:10" x14ac:dyDescent="0.35">
      <c r="A87" s="106"/>
      <c r="B87" s="106"/>
      <c r="C87" s="106"/>
      <c r="D87" s="106" t="s">
        <v>270</v>
      </c>
      <c r="E87" s="106"/>
      <c r="F87" s="107"/>
      <c r="G87" s="106"/>
      <c r="H87" s="106"/>
      <c r="I87" s="107"/>
      <c r="J87" s="115"/>
    </row>
    <row r="88" spans="1:10" x14ac:dyDescent="0.35">
      <c r="A88" s="106"/>
      <c r="B88" s="106"/>
      <c r="C88" s="106"/>
      <c r="D88" s="7" t="s">
        <v>271</v>
      </c>
      <c r="E88" s="7" t="s">
        <v>272</v>
      </c>
      <c r="F88" s="11" t="s">
        <v>156</v>
      </c>
      <c r="G88" s="11" t="s">
        <v>159</v>
      </c>
      <c r="H88" s="8" t="s">
        <v>273</v>
      </c>
      <c r="I88" s="11" t="s">
        <v>274</v>
      </c>
      <c r="J88" s="115"/>
    </row>
    <row r="89" spans="1:10" ht="43.5" x14ac:dyDescent="0.35">
      <c r="A89" s="106"/>
      <c r="B89" s="106"/>
      <c r="C89" s="106"/>
      <c r="D89" s="155" t="s">
        <v>160</v>
      </c>
      <c r="E89" s="156" t="s">
        <v>168</v>
      </c>
      <c r="F89" s="153" t="str">
        <f>IFERROR(VLOOKUP(E89,TablaIndicadores[[Código]:[Unidad de medida]],2,0),"")</f>
        <v>Capacidad de producción adicional
de energía renovable (de la cual: electricidad,
térmica)*</v>
      </c>
      <c r="G89" s="153" t="str">
        <f>IFERROR(VLOOKUP(E89,TablaIndicadores[[Código]:[Unidad de medida]],3,0),"")</f>
        <v>KW  </v>
      </c>
      <c r="H89" s="116"/>
      <c r="I89" s="153" t="str">
        <f>IF(B83="Incluir",IF(OR(H89="",E89="",NOT(ISNUMBER(H89)),H89&lt;=0,H89&lt;=0.0000001,H89&gt;1000000000),"Rellene con un valor positivo","SI"),"")</f>
        <v/>
      </c>
      <c r="J89" s="115"/>
    </row>
    <row r="90" spans="1:10" ht="29" x14ac:dyDescent="0.35">
      <c r="A90" s="106"/>
      <c r="B90" s="106"/>
      <c r="C90" s="106"/>
      <c r="D90" s="153" t="s">
        <v>162</v>
      </c>
      <c r="E90" s="154" t="s">
        <v>169</v>
      </c>
      <c r="F90" s="153" t="str">
        <f>IFERROR(VLOOKUP(E90,TablaIndicadores[[Código]:[Unidad de medida]],2,0),"")</f>
        <v>RCR 32: Capacidad operativa adicional instalada para energía renovable*</v>
      </c>
      <c r="G90" s="153" t="str">
        <f>IFERROR(VLOOKUP(E90,TablaIndicadores[[Código]:[Unidad de medida]],3,0),"")</f>
        <v>MW</v>
      </c>
      <c r="H90" s="157"/>
      <c r="I90" s="153" t="str">
        <f>IF(B83="Incluir",IF(OR(H90="",E90="",NOT(ISNUMBER(H90)),H90&lt;=0,H90&lt;=0.0000001,H90&gt;1000000000),"Rellene con un valor positivo","SI"),"")</f>
        <v/>
      </c>
      <c r="J90" s="115"/>
    </row>
    <row r="91" spans="1:10" x14ac:dyDescent="0.35">
      <c r="A91" s="106"/>
      <c r="B91" s="106"/>
      <c r="C91" s="106"/>
      <c r="D91" s="107"/>
      <c r="E91" s="106"/>
      <c r="F91" s="107"/>
      <c r="G91" s="106"/>
      <c r="H91" s="106"/>
      <c r="I91" s="107"/>
      <c r="J91" s="115"/>
    </row>
    <row r="92" spans="1:10" x14ac:dyDescent="0.35">
      <c r="A92" s="106"/>
      <c r="B92" s="116" t="s">
        <v>400</v>
      </c>
      <c r="C92" s="106"/>
      <c r="D92" s="112" t="s">
        <v>284</v>
      </c>
      <c r="E92" s="112"/>
      <c r="F92" s="113"/>
      <c r="G92" s="113"/>
      <c r="H92" s="113"/>
      <c r="I92" s="113"/>
      <c r="J92" s="115"/>
    </row>
    <row r="93" spans="1:10" x14ac:dyDescent="0.35">
      <c r="A93" s="106"/>
      <c r="B93" s="106"/>
      <c r="C93" s="106"/>
      <c r="D93" s="106"/>
      <c r="E93" s="106"/>
      <c r="F93" s="107"/>
      <c r="G93" s="106"/>
      <c r="H93" s="106"/>
      <c r="I93" s="107"/>
      <c r="J93" s="115"/>
    </row>
    <row r="94" spans="1:10" x14ac:dyDescent="0.35">
      <c r="A94" s="106"/>
      <c r="B94" s="106"/>
      <c r="C94" s="106"/>
      <c r="D94" s="106" t="s">
        <v>6</v>
      </c>
      <c r="E94" s="162"/>
      <c r="F94" s="174" t="str">
        <f>IF(B92="Incluir",IF(OR(E94="",E94=0),"Rellene el presupuesto",IF(OR(NOT(ISNUMBER(E94)),E94&lt;=0),"Rellene con un valor positivo","")),
    IF(OR(E94="",E94=0),"",
        "No rellene el presupuesto sin seleccionar que quiere incluir el subtipo de acción"))</f>
        <v/>
      </c>
      <c r="G94" s="175"/>
      <c r="H94" s="175"/>
      <c r="I94" s="107"/>
      <c r="J94" s="115"/>
    </row>
    <row r="95" spans="1:10" x14ac:dyDescent="0.35">
      <c r="A95" s="106"/>
      <c r="B95" s="106"/>
      <c r="C95" s="106"/>
      <c r="D95" s="106"/>
      <c r="E95" s="106"/>
      <c r="F95" s="107"/>
      <c r="G95" s="106"/>
      <c r="H95" s="106"/>
      <c r="I95" s="107"/>
      <c r="J95" s="115"/>
    </row>
    <row r="96" spans="1:10" x14ac:dyDescent="0.35">
      <c r="A96" s="106"/>
      <c r="B96" s="106"/>
      <c r="C96" s="106"/>
      <c r="D96" s="106" t="s">
        <v>270</v>
      </c>
      <c r="E96" s="106"/>
      <c r="F96" s="107"/>
      <c r="G96" s="106"/>
      <c r="H96" s="106"/>
      <c r="I96" s="107"/>
      <c r="J96" s="115"/>
    </row>
    <row r="97" spans="1:10" x14ac:dyDescent="0.35">
      <c r="A97" s="106"/>
      <c r="B97" s="106"/>
      <c r="C97" s="106"/>
      <c r="D97" s="7" t="s">
        <v>271</v>
      </c>
      <c r="E97" s="7" t="s">
        <v>272</v>
      </c>
      <c r="F97" s="11" t="s">
        <v>156</v>
      </c>
      <c r="G97" s="11" t="s">
        <v>159</v>
      </c>
      <c r="H97" s="8" t="s">
        <v>273</v>
      </c>
      <c r="I97" s="11" t="s">
        <v>274</v>
      </c>
      <c r="J97" s="115"/>
    </row>
    <row r="98" spans="1:10" ht="43.5" x14ac:dyDescent="0.35">
      <c r="A98" s="106"/>
      <c r="B98" s="106"/>
      <c r="C98" s="106"/>
      <c r="D98" s="155" t="s">
        <v>160</v>
      </c>
      <c r="E98" s="156" t="s">
        <v>168</v>
      </c>
      <c r="F98" s="153" t="str">
        <f>IFERROR(VLOOKUP(E98,TablaIndicadores[[Código]:[Unidad de medida]],2,0),"")</f>
        <v>Capacidad de producción adicional
de energía renovable (de la cual: electricidad,
térmica)*</v>
      </c>
      <c r="G98" s="153" t="str">
        <f>IFERROR(VLOOKUP(E98,TablaIndicadores[[Código]:[Unidad de medida]],3,0),"")</f>
        <v>KW  </v>
      </c>
      <c r="H98" s="116"/>
      <c r="I98" s="153" t="str">
        <f>IF(B92="Incluir",IF(OR(H98="",E98="",NOT(ISNUMBER(H98)),H98&lt;=0,H98&lt;=0.0000001,H98&gt;1000000000),"Rellene con un valor positivo","SI"),"")</f>
        <v/>
      </c>
      <c r="J98" s="115"/>
    </row>
    <row r="99" spans="1:10" ht="29" x14ac:dyDescent="0.35">
      <c r="A99" s="106"/>
      <c r="B99" s="106"/>
      <c r="C99" s="106"/>
      <c r="D99" s="153" t="s">
        <v>162</v>
      </c>
      <c r="E99" s="154" t="s">
        <v>169</v>
      </c>
      <c r="F99" s="153" t="str">
        <f>IFERROR(VLOOKUP(E99,TablaIndicadores[[Código]:[Unidad de medida]],2,0),"")</f>
        <v>RCR 32: Capacidad operativa adicional instalada para energía renovable*</v>
      </c>
      <c r="G99" s="153" t="str">
        <f>IFERROR(VLOOKUP(E99,TablaIndicadores[[Código]:[Unidad de medida]],3,0),"")</f>
        <v>MW</v>
      </c>
      <c r="H99" s="157"/>
      <c r="I99" s="153" t="str">
        <f>IF(B92="Incluir",IF(OR(H99="",E99="",NOT(ISNUMBER(H99)),H99&lt;=0,H99&lt;=0.0000001,H99&gt;1000000000),"Rellene con un valor positivo","SI"),"")</f>
        <v/>
      </c>
      <c r="J99" s="115"/>
    </row>
    <row r="100" spans="1:10" x14ac:dyDescent="0.35">
      <c r="A100" s="106"/>
      <c r="B100" s="106"/>
      <c r="C100" s="106"/>
      <c r="D100" s="106"/>
      <c r="E100" s="106"/>
      <c r="F100" s="107"/>
      <c r="G100" s="106"/>
      <c r="H100" s="106"/>
      <c r="I100" s="107"/>
      <c r="J100" s="115"/>
    </row>
    <row r="101" spans="1:10" x14ac:dyDescent="0.35">
      <c r="A101" s="106"/>
      <c r="B101" s="116" t="s">
        <v>400</v>
      </c>
      <c r="C101" s="106"/>
      <c r="D101" s="112" t="s">
        <v>285</v>
      </c>
      <c r="E101" s="112"/>
      <c r="F101" s="113"/>
      <c r="G101" s="113"/>
      <c r="H101" s="113"/>
      <c r="I101" s="113"/>
      <c r="J101" s="115"/>
    </row>
    <row r="102" spans="1:10" x14ac:dyDescent="0.35">
      <c r="A102" s="106"/>
      <c r="B102" s="106"/>
      <c r="C102" s="106"/>
      <c r="D102" s="106"/>
      <c r="E102" s="106"/>
      <c r="F102" s="107"/>
      <c r="G102" s="106"/>
      <c r="H102" s="106"/>
      <c r="I102" s="107"/>
      <c r="J102" s="115"/>
    </row>
    <row r="103" spans="1:10" x14ac:dyDescent="0.35">
      <c r="A103" s="106"/>
      <c r="B103" s="106"/>
      <c r="C103" s="106"/>
      <c r="D103" s="106" t="s">
        <v>6</v>
      </c>
      <c r="E103" s="162"/>
      <c r="F103" s="174" t="str">
        <f>IF(B101="Incluir",IF(OR(E103="",E103=0),"Rellene el presupuesto",IF(OR(NOT(ISNUMBER(E103)),E103&lt;=0),"Rellene con un valor positivo","")),
    IF(OR(E103="",E103=0),"",
        "No rellene el presupuesto sin seleccionar que quiere incluir el subtipo de acción"))</f>
        <v/>
      </c>
      <c r="G103" s="175"/>
      <c r="H103" s="175"/>
      <c r="I103" s="107"/>
      <c r="J103" s="115"/>
    </row>
    <row r="104" spans="1:10" x14ac:dyDescent="0.35">
      <c r="A104" s="106"/>
      <c r="B104" s="106"/>
      <c r="C104" s="106"/>
      <c r="D104" s="106"/>
      <c r="E104" s="106"/>
      <c r="F104" s="107"/>
      <c r="G104" s="106"/>
      <c r="H104" s="106"/>
      <c r="I104" s="107"/>
      <c r="J104" s="115"/>
    </row>
    <row r="105" spans="1:10" x14ac:dyDescent="0.35">
      <c r="A105" s="106"/>
      <c r="B105" s="106"/>
      <c r="C105" s="106"/>
      <c r="D105" s="106" t="s">
        <v>270</v>
      </c>
      <c r="E105" s="106"/>
      <c r="F105" s="107"/>
      <c r="G105" s="106"/>
      <c r="H105" s="106"/>
      <c r="I105" s="107"/>
      <c r="J105" s="115"/>
    </row>
    <row r="106" spans="1:10" x14ac:dyDescent="0.35">
      <c r="A106" s="106"/>
      <c r="B106" s="106"/>
      <c r="C106" s="106"/>
      <c r="D106" s="7" t="s">
        <v>271</v>
      </c>
      <c r="E106" s="7" t="s">
        <v>272</v>
      </c>
      <c r="F106" s="11" t="s">
        <v>156</v>
      </c>
      <c r="G106" s="11" t="s">
        <v>159</v>
      </c>
      <c r="H106" s="8" t="s">
        <v>273</v>
      </c>
      <c r="I106" s="11" t="s">
        <v>274</v>
      </c>
      <c r="J106" s="115"/>
    </row>
    <row r="107" spans="1:10" ht="43.5" x14ac:dyDescent="0.35">
      <c r="A107" s="106"/>
      <c r="B107" s="106"/>
      <c r="C107" s="106"/>
      <c r="D107" s="155" t="s">
        <v>160</v>
      </c>
      <c r="E107" s="156" t="s">
        <v>168</v>
      </c>
      <c r="F107" s="153" t="str">
        <f>IFERROR(VLOOKUP(E107,TablaIndicadores[[Código]:[Unidad de medida]],2,0),"")</f>
        <v>Capacidad de producción adicional
de energía renovable (de la cual: electricidad,
térmica)*</v>
      </c>
      <c r="G107" s="153" t="str">
        <f>IFERROR(VLOOKUP(E107,TablaIndicadores[[Código]:[Unidad de medida]],3,0),"")</f>
        <v>KW  </v>
      </c>
      <c r="H107" s="116"/>
      <c r="I107" s="153" t="str">
        <f>IF(B101="Incluir",IF(OR(H107="",E107="",NOT(ISNUMBER(H107)),H107&lt;=0,H107&lt;=0.0000001,H107&gt;1000000000),"Rellene con un valor positivo","SI"),"")</f>
        <v/>
      </c>
      <c r="J107" s="115"/>
    </row>
    <row r="108" spans="1:10" ht="29" x14ac:dyDescent="0.35">
      <c r="A108" s="106"/>
      <c r="B108" s="106"/>
      <c r="C108" s="106"/>
      <c r="D108" s="153" t="s">
        <v>162</v>
      </c>
      <c r="E108" s="154" t="s">
        <v>169</v>
      </c>
      <c r="F108" s="153" t="str">
        <f>IFERROR(VLOOKUP(E108,TablaIndicadores[[Código]:[Unidad de medida]],2,0),"")</f>
        <v>RCR 32: Capacidad operativa adicional instalada para energía renovable*</v>
      </c>
      <c r="G108" s="153" t="str">
        <f>IFERROR(VLOOKUP(E108,TablaIndicadores[[Código]:[Unidad de medida]],3,0),"")</f>
        <v>MW</v>
      </c>
      <c r="H108" s="157"/>
      <c r="I108" s="153" t="str">
        <f>IF(B101="Incluir",IF(OR(H108="",E108="",NOT(ISNUMBER(H108)),H108&lt;=0,H108&lt;=0.0000001,H108&gt;1000000000),"Rellene con un valor positivo","SI"),"")</f>
        <v/>
      </c>
      <c r="J108" s="115"/>
    </row>
    <row r="109" spans="1:10" x14ac:dyDescent="0.35">
      <c r="A109" s="106"/>
      <c r="B109" s="106"/>
      <c r="C109" s="106"/>
      <c r="D109" s="106"/>
      <c r="E109" s="106"/>
      <c r="F109" s="107"/>
      <c r="G109" s="106"/>
      <c r="H109" s="106"/>
      <c r="I109" s="107"/>
      <c r="J109" s="115"/>
    </row>
    <row r="110" spans="1:10" x14ac:dyDescent="0.35">
      <c r="A110" s="106"/>
      <c r="B110" s="116" t="s">
        <v>400</v>
      </c>
      <c r="C110" s="106"/>
      <c r="D110" s="112" t="s">
        <v>286</v>
      </c>
      <c r="E110" s="112"/>
      <c r="F110" s="113"/>
      <c r="G110" s="151"/>
      <c r="H110" s="151"/>
      <c r="I110" s="151"/>
      <c r="J110" s="115"/>
    </row>
    <row r="111" spans="1:10" x14ac:dyDescent="0.35">
      <c r="A111" s="106"/>
      <c r="B111" s="106"/>
      <c r="C111" s="106"/>
      <c r="D111" s="106"/>
      <c r="E111" s="106"/>
      <c r="F111" s="107"/>
      <c r="G111" s="106"/>
      <c r="H111" s="106"/>
      <c r="I111" s="107"/>
      <c r="J111" s="115"/>
    </row>
    <row r="112" spans="1:10" x14ac:dyDescent="0.35">
      <c r="A112" s="106"/>
      <c r="B112" s="106"/>
      <c r="C112" s="106"/>
      <c r="D112" s="106" t="s">
        <v>6</v>
      </c>
      <c r="E112" s="162"/>
      <c r="F112" s="174" t="str">
        <f>IF(B110="Incluir",IF(OR(E112="",E112=0),"Rellene el presupuesto",IF(OR(NOT(ISNUMBER(E112)),E112&lt;=0),"Rellene con un valor positivo","")),
    IF(OR(E112="",E112=0),"",
        "No rellene el presupuesto sin seleccionar que quiere incluir el subtipo de acción"))</f>
        <v/>
      </c>
      <c r="G112" s="175"/>
      <c r="H112" s="175"/>
      <c r="I112" s="107"/>
      <c r="J112" s="115"/>
    </row>
    <row r="113" spans="1:10" x14ac:dyDescent="0.35">
      <c r="A113" s="106"/>
      <c r="B113" s="106"/>
      <c r="C113" s="106"/>
      <c r="D113" s="106"/>
      <c r="E113" s="106"/>
      <c r="F113" s="107"/>
      <c r="G113" s="106"/>
      <c r="H113" s="106"/>
      <c r="I113" s="107"/>
      <c r="J113" s="115"/>
    </row>
    <row r="114" spans="1:10" x14ac:dyDescent="0.35">
      <c r="A114" s="106"/>
      <c r="B114" s="106"/>
      <c r="C114" s="106"/>
      <c r="D114" s="106" t="s">
        <v>270</v>
      </c>
      <c r="E114" s="106"/>
      <c r="F114" s="107"/>
      <c r="G114" s="106"/>
      <c r="H114" s="106"/>
      <c r="I114" s="107"/>
      <c r="J114" s="115"/>
    </row>
    <row r="115" spans="1:10" x14ac:dyDescent="0.35">
      <c r="A115" s="106"/>
      <c r="B115" s="106"/>
      <c r="C115" s="106"/>
      <c r="D115" s="7" t="s">
        <v>271</v>
      </c>
      <c r="E115" s="7" t="s">
        <v>272</v>
      </c>
      <c r="F115" s="11" t="s">
        <v>156</v>
      </c>
      <c r="G115" s="11" t="s">
        <v>159</v>
      </c>
      <c r="H115" s="8" t="s">
        <v>273</v>
      </c>
      <c r="I115" s="11" t="s">
        <v>274</v>
      </c>
      <c r="J115" s="115"/>
    </row>
    <row r="116" spans="1:10" ht="43.5" x14ac:dyDescent="0.35">
      <c r="A116" s="106"/>
      <c r="B116" s="106"/>
      <c r="C116" s="106"/>
      <c r="D116" s="155" t="s">
        <v>160</v>
      </c>
      <c r="E116" s="156" t="s">
        <v>168</v>
      </c>
      <c r="F116" s="153" t="str">
        <f>IFERROR(VLOOKUP(E116,TablaIndicadores[[Código]:[Unidad de medida]],2,0),"")</f>
        <v>Capacidad de producción adicional
de energía renovable (de la cual: electricidad,
térmica)*</v>
      </c>
      <c r="G116" s="153" t="str">
        <f>IFERROR(VLOOKUP(E116,TablaIndicadores[[Código]:[Unidad de medida]],3,0),"")</f>
        <v>KW  </v>
      </c>
      <c r="H116" s="116"/>
      <c r="I116" s="153" t="str">
        <f>IF(B110="Incluir",IF(OR(H116="",E116="",NOT(ISNUMBER(H116)),H116&lt;=0,H116&lt;=0.0000001,H116&gt;1000000000),"Rellene con un valor positivo","SI"),"")</f>
        <v/>
      </c>
      <c r="J116" s="115"/>
    </row>
    <row r="117" spans="1:10" ht="29" x14ac:dyDescent="0.35">
      <c r="A117" s="106"/>
      <c r="B117" s="106"/>
      <c r="C117" s="106"/>
      <c r="D117" s="153" t="s">
        <v>162</v>
      </c>
      <c r="E117" s="154" t="s">
        <v>169</v>
      </c>
      <c r="F117" s="153" t="str">
        <f>IFERROR(VLOOKUP(E117,TablaIndicadores[[Código]:[Unidad de medida]],2,0),"")</f>
        <v>RCR 32: Capacidad operativa adicional instalada para energía renovable*</v>
      </c>
      <c r="G117" s="153" t="str">
        <f>IFERROR(VLOOKUP(E117,TablaIndicadores[[Código]:[Unidad de medida]],3,0),"")</f>
        <v>MW</v>
      </c>
      <c r="H117" s="157"/>
      <c r="I117" s="153" t="str">
        <f>IF(B110="Incluir",IF(OR(H117="",E117="",NOT(ISNUMBER(H117)),H117&lt;=0,H117&lt;=0.0000001,H117&gt;1000000000),"Rellene con un valor positivo","SI"),"")</f>
        <v/>
      </c>
      <c r="J117" s="115"/>
    </row>
    <row r="118" spans="1:10" x14ac:dyDescent="0.35">
      <c r="A118" s="106"/>
      <c r="B118" s="106"/>
      <c r="C118" s="106"/>
      <c r="D118" s="106"/>
      <c r="E118" s="106"/>
      <c r="F118" s="107"/>
      <c r="G118" s="106"/>
      <c r="H118" s="106"/>
      <c r="I118" s="107"/>
      <c r="J118" s="115"/>
    </row>
    <row r="119" spans="1:10" x14ac:dyDescent="0.35">
      <c r="A119" s="106"/>
      <c r="B119" s="116" t="s">
        <v>400</v>
      </c>
      <c r="C119" s="106"/>
      <c r="D119" s="112" t="s">
        <v>287</v>
      </c>
      <c r="E119" s="112"/>
      <c r="F119" s="113"/>
      <c r="G119" s="113"/>
      <c r="H119" s="113"/>
      <c r="I119" s="113"/>
      <c r="J119" s="115"/>
    </row>
    <row r="120" spans="1:10" x14ac:dyDescent="0.35">
      <c r="A120" s="106"/>
      <c r="B120" s="106"/>
      <c r="C120" s="106"/>
      <c r="D120" s="106"/>
      <c r="E120" s="106"/>
      <c r="F120" s="107"/>
      <c r="G120" s="106"/>
      <c r="H120" s="106"/>
      <c r="I120" s="107"/>
      <c r="J120" s="115"/>
    </row>
    <row r="121" spans="1:10" x14ac:dyDescent="0.35">
      <c r="A121" s="106"/>
      <c r="B121" s="106"/>
      <c r="C121" s="106"/>
      <c r="D121" s="106" t="s">
        <v>6</v>
      </c>
      <c r="E121" s="162"/>
      <c r="F121" s="174" t="str">
        <f>IF(B119="Incluir",IF(OR(E121="",E121=0),"Rellene el presupuesto",IF(OR(NOT(ISNUMBER(E121)),E121&lt;=0),"Rellene con un valor positivo","")),
    IF(OR(E121="",E121=0),"",
        "No rellene el presupuesto sin seleccionar que quiere incluir el subtipo de acción"))</f>
        <v/>
      </c>
      <c r="G121" s="175"/>
      <c r="H121" s="175"/>
      <c r="I121" s="107"/>
      <c r="J121" s="115"/>
    </row>
    <row r="122" spans="1:10" x14ac:dyDescent="0.35">
      <c r="A122" s="106"/>
      <c r="B122" s="106"/>
      <c r="C122" s="106"/>
      <c r="D122" s="106"/>
      <c r="E122" s="106"/>
      <c r="F122" s="107"/>
      <c r="G122" s="106"/>
      <c r="H122" s="106"/>
      <c r="I122" s="107"/>
      <c r="J122" s="115"/>
    </row>
    <row r="123" spans="1:10" x14ac:dyDescent="0.35">
      <c r="A123" s="106"/>
      <c r="B123" s="106"/>
      <c r="C123" s="106"/>
      <c r="D123" s="106" t="s">
        <v>270</v>
      </c>
      <c r="E123" s="106"/>
      <c r="F123" s="107"/>
      <c r="G123" s="106"/>
      <c r="H123" s="106"/>
      <c r="I123" s="107"/>
      <c r="J123" s="115"/>
    </row>
    <row r="124" spans="1:10" x14ac:dyDescent="0.35">
      <c r="A124" s="106"/>
      <c r="B124" s="106"/>
      <c r="C124" s="106"/>
      <c r="D124" s="7" t="s">
        <v>271</v>
      </c>
      <c r="E124" s="7" t="s">
        <v>272</v>
      </c>
      <c r="F124" s="11" t="s">
        <v>156</v>
      </c>
      <c r="G124" s="11" t="s">
        <v>159</v>
      </c>
      <c r="H124" s="8" t="s">
        <v>273</v>
      </c>
      <c r="I124" s="11" t="s">
        <v>274</v>
      </c>
      <c r="J124" s="115"/>
    </row>
    <row r="125" spans="1:10" ht="43.5" x14ac:dyDescent="0.35">
      <c r="A125" s="106"/>
      <c r="B125" s="106"/>
      <c r="C125" s="106"/>
      <c r="D125" s="155" t="s">
        <v>160</v>
      </c>
      <c r="E125" s="156" t="s">
        <v>168</v>
      </c>
      <c r="F125" s="153" t="str">
        <f>IFERROR(VLOOKUP(E125,TablaIndicadores[[Código]:[Unidad de medida]],2,0),"")</f>
        <v>Capacidad de producción adicional
de energía renovable (de la cual: electricidad,
térmica)*</v>
      </c>
      <c r="G125" s="153" t="str">
        <f>IFERROR(VLOOKUP(E125,TablaIndicadores[[Código]:[Unidad de medida]],3,0),"")</f>
        <v>KW  </v>
      </c>
      <c r="H125" s="116"/>
      <c r="I125" s="153" t="str">
        <f>IF(B119="Incluir",IF(OR(H125="",E125="",NOT(ISNUMBER(H125)),H125&lt;=0,H125&lt;=0.0000001,H125&gt;1000000000),"Rellene con un valor positivo","SI"),"")</f>
        <v/>
      </c>
      <c r="J125" s="115"/>
    </row>
    <row r="126" spans="1:10" ht="29" x14ac:dyDescent="0.35">
      <c r="A126" s="106"/>
      <c r="B126" s="106"/>
      <c r="C126" s="106"/>
      <c r="D126" s="153" t="s">
        <v>162</v>
      </c>
      <c r="E126" s="154" t="s">
        <v>169</v>
      </c>
      <c r="F126" s="153" t="str">
        <f>IFERROR(VLOOKUP(E126,TablaIndicadores[[Código]:[Unidad de medida]],2,0),"")</f>
        <v>RCR 32: Capacidad operativa adicional instalada para energía renovable*</v>
      </c>
      <c r="G126" s="153" t="str">
        <f>IFERROR(VLOOKUP(E126,TablaIndicadores[[Código]:[Unidad de medida]],3,0),"")</f>
        <v>MW</v>
      </c>
      <c r="H126" s="157"/>
      <c r="I126" s="153" t="str">
        <f>IF(B119="Incluir",IF(OR(H126="",E126="",NOT(ISNUMBER(H126)),H126&lt;=0,H126&lt;=0.0000001,H126&gt;1000000000),"Rellene con un valor positivo","SI"),"")</f>
        <v/>
      </c>
      <c r="J126" s="115"/>
    </row>
    <row r="127" spans="1:10" x14ac:dyDescent="0.35">
      <c r="A127" s="106"/>
      <c r="B127" s="106"/>
      <c r="C127" s="106"/>
      <c r="D127" s="106"/>
      <c r="E127" s="106"/>
      <c r="F127" s="107"/>
      <c r="G127" s="106"/>
      <c r="H127" s="106"/>
      <c r="I127" s="107"/>
      <c r="J127" s="115"/>
    </row>
    <row r="128" spans="1:10" x14ac:dyDescent="0.35">
      <c r="A128" s="106"/>
      <c r="B128" s="116" t="s">
        <v>400</v>
      </c>
      <c r="C128" s="106"/>
      <c r="D128" s="112" t="s">
        <v>288</v>
      </c>
      <c r="E128" s="112"/>
      <c r="F128" s="113"/>
      <c r="G128" s="113"/>
      <c r="H128" s="113"/>
      <c r="I128" s="113"/>
      <c r="J128" s="115"/>
    </row>
    <row r="129" spans="1:10" x14ac:dyDescent="0.35">
      <c r="A129" s="106"/>
      <c r="B129" s="106"/>
      <c r="C129" s="106"/>
      <c r="D129" s="106"/>
      <c r="E129" s="106"/>
      <c r="F129" s="107"/>
      <c r="G129" s="106"/>
      <c r="H129" s="106"/>
      <c r="I129" s="107"/>
      <c r="J129" s="115"/>
    </row>
    <row r="130" spans="1:10" x14ac:dyDescent="0.35">
      <c r="A130" s="106"/>
      <c r="B130" s="106"/>
      <c r="C130" s="106"/>
      <c r="D130" s="106" t="s">
        <v>6</v>
      </c>
      <c r="E130" s="162"/>
      <c r="F130" s="174" t="str">
        <f>IF(B128="Incluir",IF(OR(E130="",E130=0),"Rellene el presupuesto",IF(OR(NOT(ISNUMBER(E130)),E130&lt;=0),"Rellene con un valor positivo","")),
    IF(OR(E130="",E130=0),"",
        "No rellene el presupuesto sin seleccionar que quiere incluir el subtipo de acción"))</f>
        <v/>
      </c>
      <c r="G130" s="175"/>
      <c r="H130" s="175"/>
      <c r="I130" s="107"/>
      <c r="J130" s="115"/>
    </row>
    <row r="131" spans="1:10" x14ac:dyDescent="0.35">
      <c r="A131" s="106"/>
      <c r="B131" s="106"/>
      <c r="C131" s="106"/>
      <c r="D131" s="106"/>
      <c r="E131" s="106"/>
      <c r="F131" s="107"/>
      <c r="G131" s="106"/>
      <c r="H131" s="106"/>
      <c r="I131" s="107"/>
      <c r="J131" s="115"/>
    </row>
    <row r="132" spans="1:10" x14ac:dyDescent="0.35">
      <c r="A132" s="106"/>
      <c r="B132" s="106"/>
      <c r="C132" s="106"/>
      <c r="D132" s="106" t="s">
        <v>270</v>
      </c>
      <c r="E132" s="106"/>
      <c r="F132" s="107"/>
      <c r="G132" s="106"/>
      <c r="H132" s="106"/>
      <c r="I132" s="107"/>
      <c r="J132" s="115"/>
    </row>
    <row r="133" spans="1:10" x14ac:dyDescent="0.35">
      <c r="A133" s="106"/>
      <c r="B133" s="106"/>
      <c r="C133" s="106"/>
      <c r="D133" s="7" t="s">
        <v>271</v>
      </c>
      <c r="E133" s="7" t="s">
        <v>272</v>
      </c>
      <c r="F133" s="11" t="s">
        <v>156</v>
      </c>
      <c r="G133" s="11" t="s">
        <v>159</v>
      </c>
      <c r="H133" s="8" t="s">
        <v>273</v>
      </c>
      <c r="I133" s="11" t="s">
        <v>274</v>
      </c>
      <c r="J133" s="115"/>
    </row>
    <row r="134" spans="1:10" ht="43.5" x14ac:dyDescent="0.35">
      <c r="A134" s="106"/>
      <c r="B134" s="106"/>
      <c r="C134" s="106"/>
      <c r="D134" s="155" t="s">
        <v>160</v>
      </c>
      <c r="E134" s="156" t="s">
        <v>168</v>
      </c>
      <c r="F134" s="153" t="str">
        <f>IFERROR(VLOOKUP(E134,TablaIndicadores[[Código]:[Unidad de medida]],2,0),"")</f>
        <v>Capacidad de producción adicional
de energía renovable (de la cual: electricidad,
térmica)*</v>
      </c>
      <c r="G134" s="153" t="str">
        <f>IFERROR(VLOOKUP(E134,TablaIndicadores[[Código]:[Unidad de medida]],3,0),"")</f>
        <v>KW  </v>
      </c>
      <c r="H134" s="116"/>
      <c r="I134" s="153" t="str">
        <f>IF(B128="Incluir",IF(OR(H134="",E134="",NOT(ISNUMBER(H134)),H134&lt;=0,H134&lt;=0.0000001,H134&gt;1000000000),"Rellene con un valor positivo","SI"),"")</f>
        <v/>
      </c>
      <c r="J134" s="115"/>
    </row>
    <row r="135" spans="1:10" ht="29" x14ac:dyDescent="0.35">
      <c r="A135" s="106"/>
      <c r="B135" s="106"/>
      <c r="C135" s="106"/>
      <c r="D135" s="153" t="s">
        <v>162</v>
      </c>
      <c r="E135" s="154" t="s">
        <v>169</v>
      </c>
      <c r="F135" s="153" t="str">
        <f>IFERROR(VLOOKUP(E135,TablaIndicadores[[Código]:[Unidad de medida]],2,0),"")</f>
        <v>RCR 32: Capacidad operativa adicional instalada para energía renovable*</v>
      </c>
      <c r="G135" s="153" t="str">
        <f>IFERROR(VLOOKUP(E135,TablaIndicadores[[Código]:[Unidad de medida]],3,0),"")</f>
        <v>MW</v>
      </c>
      <c r="H135" s="157"/>
      <c r="I135" s="153" t="str">
        <f>IF(B128="Incluir",IF(OR(H135="",E135="",NOT(ISNUMBER(H135)),H135&lt;=0,H135&lt;=0.0000001,H135&gt;1000000000),"Rellene con un valor positivo","SI"),"")</f>
        <v/>
      </c>
      <c r="J135" s="115"/>
    </row>
    <row r="136" spans="1:10" x14ac:dyDescent="0.35">
      <c r="A136" s="106"/>
      <c r="B136" s="106"/>
      <c r="C136" s="106"/>
      <c r="D136" s="107"/>
      <c r="E136" s="106"/>
      <c r="F136" s="107"/>
      <c r="G136" s="106"/>
      <c r="H136" s="106"/>
      <c r="I136" s="107"/>
      <c r="J136" s="115"/>
    </row>
    <row r="137" spans="1:10" ht="15" thickBot="1" x14ac:dyDescent="0.4">
      <c r="A137" s="106"/>
      <c r="B137" s="160" t="s">
        <v>46</v>
      </c>
      <c r="C137" s="109"/>
      <c r="D137" s="109"/>
      <c r="E137" s="109"/>
      <c r="F137" s="110"/>
      <c r="G137" s="109"/>
      <c r="H137" s="109"/>
      <c r="I137" s="110"/>
      <c r="J137" s="115"/>
    </row>
    <row r="138" spans="1:10" x14ac:dyDescent="0.35">
      <c r="A138" s="106"/>
      <c r="B138" s="106"/>
      <c r="C138" s="106"/>
      <c r="D138" s="106"/>
      <c r="E138" s="106"/>
      <c r="F138" s="107"/>
      <c r="G138" s="106"/>
      <c r="H138" s="106"/>
      <c r="I138" s="107"/>
      <c r="J138" s="115"/>
    </row>
    <row r="139" spans="1:10" x14ac:dyDescent="0.35">
      <c r="A139" s="106"/>
      <c r="B139" s="116" t="s">
        <v>400</v>
      </c>
      <c r="C139" s="106"/>
      <c r="D139" s="112" t="s">
        <v>289</v>
      </c>
      <c r="E139" s="112"/>
      <c r="F139" s="113"/>
      <c r="G139" s="113"/>
      <c r="H139" s="113"/>
      <c r="I139" s="113"/>
      <c r="J139" s="115"/>
    </row>
    <row r="140" spans="1:10" x14ac:dyDescent="0.35">
      <c r="A140" s="106"/>
      <c r="B140" s="106"/>
      <c r="C140" s="106"/>
      <c r="D140" s="106"/>
      <c r="E140" s="106"/>
      <c r="F140" s="107"/>
      <c r="G140" s="106"/>
      <c r="H140" s="106"/>
      <c r="I140" s="107"/>
      <c r="J140" s="115"/>
    </row>
    <row r="141" spans="1:10" x14ac:dyDescent="0.35">
      <c r="A141" s="106"/>
      <c r="B141" s="106"/>
      <c r="C141" s="106"/>
      <c r="D141" s="106" t="s">
        <v>6</v>
      </c>
      <c r="E141" s="162"/>
      <c r="F141" s="174" t="str">
        <f>IF(B139="Incluir",IF(OR(E141="",E141=0),"Rellene el presupuesto",IF(OR(NOT(ISNUMBER(E141)),E141&lt;=0),"Rellene con un valor positivo","")),
    IF(OR(E141="",E141=0),"",
        "No rellene el presupuesto sin seleccionar que quiere incluir el subtipo de acción"))</f>
        <v/>
      </c>
      <c r="G141" s="175"/>
      <c r="H141" s="175"/>
      <c r="I141" s="107"/>
      <c r="J141" s="115"/>
    </row>
    <row r="142" spans="1:10" x14ac:dyDescent="0.35">
      <c r="A142" s="106"/>
      <c r="B142" s="106"/>
      <c r="C142" s="106"/>
      <c r="D142" s="106"/>
      <c r="E142" s="106"/>
      <c r="F142" s="107"/>
      <c r="G142" s="106"/>
      <c r="H142" s="106"/>
      <c r="I142" s="107"/>
      <c r="J142" s="115"/>
    </row>
    <row r="143" spans="1:10" x14ac:dyDescent="0.35">
      <c r="A143" s="106"/>
      <c r="B143" s="106"/>
      <c r="C143" s="106"/>
      <c r="D143" s="106" t="s">
        <v>270</v>
      </c>
      <c r="E143" s="106"/>
      <c r="F143" s="107"/>
      <c r="G143" s="106"/>
      <c r="H143" s="106"/>
      <c r="I143" s="107"/>
      <c r="J143" s="115"/>
    </row>
    <row r="144" spans="1:10" x14ac:dyDescent="0.35">
      <c r="A144" s="106"/>
      <c r="B144" s="106"/>
      <c r="C144" s="106"/>
      <c r="D144" s="7" t="s">
        <v>271</v>
      </c>
      <c r="E144" s="7" t="s">
        <v>272</v>
      </c>
      <c r="F144" s="11" t="s">
        <v>156</v>
      </c>
      <c r="G144" s="11" t="s">
        <v>159</v>
      </c>
      <c r="H144" s="8" t="s">
        <v>273</v>
      </c>
      <c r="I144" s="11" t="s">
        <v>274</v>
      </c>
      <c r="J144" s="115"/>
    </row>
    <row r="145" spans="1:10" ht="29" x14ac:dyDescent="0.35">
      <c r="A145" s="106"/>
      <c r="B145" s="106"/>
      <c r="C145" s="106"/>
      <c r="D145" s="155" t="s">
        <v>160</v>
      </c>
      <c r="E145" s="156" t="s">
        <v>170</v>
      </c>
      <c r="F145" s="153" t="str">
        <f>IFERROR(VLOOKUP(E145,TablaIndicadores[[Código]:[Unidad de medida]],2,0),"")</f>
        <v>RCO54 Intermodal</v>
      </c>
      <c r="G145" s="153" t="str">
        <f>IFERROR(VLOOKUP(E145,TablaIndicadores[[Código]:[Unidad de medida]],3,0),"")</f>
        <v>RCO54:Conexiones intermodales</v>
      </c>
      <c r="H145" s="116"/>
      <c r="I145" s="153" t="str">
        <f>IF(B139="Incluir",IF(OR(H145="",E145="",NOT(ISNUMBER(H145)),H145&lt;=0,H145&lt;=0.0000001,H145&gt;1000000000),"Rellene con un valor positivo","SI"),"")</f>
        <v/>
      </c>
      <c r="J145" s="115"/>
    </row>
    <row r="146" spans="1:10" ht="29" x14ac:dyDescent="0.35">
      <c r="A146" s="106"/>
      <c r="B146" s="106"/>
      <c r="C146" s="106"/>
      <c r="D146" s="153" t="s">
        <v>162</v>
      </c>
      <c r="E146" s="154" t="s">
        <v>173</v>
      </c>
      <c r="F146" s="153" t="str">
        <f>IFERROR(VLOOKUP(E146,TablaIndicadores[[Código]:[Unidad de medida]],2,0),"")</f>
        <v>RCR 62: Pasajeros anuales de transporte
público nuevo o modernizado</v>
      </c>
      <c r="G146" s="153" t="str">
        <f>IFERROR(VLOOKUP(E146,TablaIndicadores[[Código]:[Unidad de medida]],3,0),"")</f>
        <v>RCR 62: Usuarios / año</v>
      </c>
      <c r="H146" s="157"/>
      <c r="I146" s="153" t="str">
        <f>IF(B139="Incluir",IF(OR(H146="",E146="",NOT(ISNUMBER(H146)),H146&lt;=0,H146&lt;=0.0000001,H146&gt;1000000000),"Rellene con un valor positivo","SI"),"")</f>
        <v/>
      </c>
      <c r="J146" s="115"/>
    </row>
    <row r="147" spans="1:10" x14ac:dyDescent="0.35">
      <c r="A147" s="106"/>
      <c r="B147" s="106"/>
      <c r="C147" s="106"/>
      <c r="D147" s="107"/>
      <c r="E147" s="106"/>
      <c r="F147" s="107"/>
      <c r="G147" s="106"/>
      <c r="H147" s="106"/>
      <c r="I147" s="107"/>
      <c r="J147" s="115"/>
    </row>
    <row r="148" spans="1:10" x14ac:dyDescent="0.35">
      <c r="A148" s="106"/>
      <c r="B148" s="116" t="s">
        <v>400</v>
      </c>
      <c r="C148" s="106"/>
      <c r="D148" s="112" t="s">
        <v>290</v>
      </c>
      <c r="E148" s="112"/>
      <c r="F148" s="113"/>
      <c r="G148" s="113"/>
      <c r="H148" s="113"/>
      <c r="I148" s="113"/>
      <c r="J148" s="115"/>
    </row>
    <row r="149" spans="1:10" x14ac:dyDescent="0.35">
      <c r="A149" s="106"/>
      <c r="B149" s="106"/>
      <c r="C149" s="106"/>
      <c r="D149" s="106"/>
      <c r="E149" s="106"/>
      <c r="F149" s="107"/>
      <c r="G149" s="106"/>
      <c r="H149" s="106"/>
      <c r="I149" s="107"/>
      <c r="J149" s="115"/>
    </row>
    <row r="150" spans="1:10" x14ac:dyDescent="0.35">
      <c r="A150" s="106"/>
      <c r="B150" s="106"/>
      <c r="C150" s="106"/>
      <c r="D150" s="106" t="s">
        <v>6</v>
      </c>
      <c r="E150" s="162"/>
      <c r="F150" s="174" t="str">
        <f>IF(B148="Incluir",IF(OR(E150="",E150=0),"Rellene el presupuesto",IF(OR(NOT(ISNUMBER(E150)),E150&lt;=0),"Rellene con un valor positivo","")),
    IF(OR(E150="",E150=0),"",
        "No rellene el presupuesto sin seleccionar que quiere incluir el subtipo de acción"))</f>
        <v/>
      </c>
      <c r="G150" s="175"/>
      <c r="H150" s="175"/>
      <c r="I150" s="107"/>
      <c r="J150" s="115"/>
    </row>
    <row r="151" spans="1:10" x14ac:dyDescent="0.35">
      <c r="A151" s="106"/>
      <c r="B151" s="106"/>
      <c r="C151" s="106"/>
      <c r="D151" s="106"/>
      <c r="E151" s="106"/>
      <c r="F151" s="107"/>
      <c r="G151" s="106"/>
      <c r="H151" s="106"/>
      <c r="I151" s="107"/>
      <c r="J151" s="115"/>
    </row>
    <row r="152" spans="1:10" x14ac:dyDescent="0.35">
      <c r="A152" s="106"/>
      <c r="B152" s="106"/>
      <c r="C152" s="106"/>
      <c r="D152" s="106" t="s">
        <v>270</v>
      </c>
      <c r="E152" s="106"/>
      <c r="F152" s="107"/>
      <c r="G152" s="106"/>
      <c r="H152" s="106"/>
      <c r="I152" s="107"/>
      <c r="J152" s="115"/>
    </row>
    <row r="153" spans="1:10" x14ac:dyDescent="0.35">
      <c r="A153" s="106"/>
      <c r="B153" s="106"/>
      <c r="C153" s="106"/>
      <c r="D153" s="7" t="s">
        <v>271</v>
      </c>
      <c r="E153" s="7" t="s">
        <v>272</v>
      </c>
      <c r="F153" s="11" t="s">
        <v>156</v>
      </c>
      <c r="G153" s="11" t="s">
        <v>159</v>
      </c>
      <c r="H153" s="8" t="s">
        <v>273</v>
      </c>
      <c r="I153" s="11" t="s">
        <v>274</v>
      </c>
      <c r="J153" s="115"/>
    </row>
    <row r="154" spans="1:10" ht="29" x14ac:dyDescent="0.35">
      <c r="A154" s="106"/>
      <c r="B154" s="106"/>
      <c r="C154" s="106"/>
      <c r="D154" s="155" t="s">
        <v>160</v>
      </c>
      <c r="E154" s="156" t="s">
        <v>171</v>
      </c>
      <c r="F154" s="153" t="str">
        <f>IFERROR(VLOOKUP(E154,TablaIndicadores[[Código]:[Unidad de medida]],2,0),"")</f>
        <v>RCO 57: Capacidad del material rodante respetuoso con el medio ambiente para el transporte público colectivo*</v>
      </c>
      <c r="G154" s="153" t="str">
        <f>IFERROR(VLOOKUP(E154,TablaIndicadores[[Código]:[Unidad de medida]],3,0),"")</f>
        <v>RCO 57:Pasajeros</v>
      </c>
      <c r="H154" s="116"/>
      <c r="I154" s="153" t="str">
        <f>IF(B148="Incluir",IF(OR(H154="",E154="",NOT(ISNUMBER(H154)),H154&lt;=0,H154&lt;=0.0000001,H154&gt;1000000000),"Rellene con un valor positivo","SI"),"")</f>
        <v/>
      </c>
      <c r="J154" s="115"/>
    </row>
    <row r="155" spans="1:10" ht="29" x14ac:dyDescent="0.35">
      <c r="A155" s="106"/>
      <c r="B155" s="106"/>
      <c r="C155" s="106"/>
      <c r="D155" s="153" t="s">
        <v>162</v>
      </c>
      <c r="E155" s="154" t="s">
        <v>173</v>
      </c>
      <c r="F155" s="153" t="str">
        <f>IFERROR(VLOOKUP(E155,TablaIndicadores[[Código]:[Unidad de medida]],2,0),"")</f>
        <v>RCR 62: Pasajeros anuales de transporte
público nuevo o modernizado</v>
      </c>
      <c r="G155" s="153" t="str">
        <f>IFERROR(VLOOKUP(E155,TablaIndicadores[[Código]:[Unidad de medida]],3,0),"")</f>
        <v>RCR 62: Usuarios / año</v>
      </c>
      <c r="H155" s="157"/>
      <c r="I155" s="153" t="str">
        <f>IF(B148="Incluir",IF(OR(H155="",E155="",NOT(ISNUMBER(H155)),H155&lt;=0,H155&lt;=0.0000001,H155&gt;1000000000),"Rellene con un valor positivo","SI"),"")</f>
        <v/>
      </c>
      <c r="J155" s="115"/>
    </row>
    <row r="156" spans="1:10" x14ac:dyDescent="0.35">
      <c r="A156" s="106"/>
      <c r="B156" s="106"/>
      <c r="C156" s="106"/>
      <c r="D156" s="106"/>
      <c r="E156" s="106"/>
      <c r="F156" s="107"/>
      <c r="G156" s="106"/>
      <c r="H156" s="106"/>
      <c r="I156" s="107"/>
      <c r="J156" s="115"/>
    </row>
    <row r="157" spans="1:10" x14ac:dyDescent="0.35">
      <c r="A157" s="106"/>
      <c r="B157" s="116" t="s">
        <v>400</v>
      </c>
      <c r="C157" s="106"/>
      <c r="D157" s="112" t="s">
        <v>291</v>
      </c>
      <c r="E157" s="112"/>
      <c r="F157" s="113"/>
      <c r="G157" s="113"/>
      <c r="H157" s="113"/>
      <c r="I157" s="113"/>
      <c r="J157" s="115"/>
    </row>
    <row r="158" spans="1:10" x14ac:dyDescent="0.35">
      <c r="A158" s="106"/>
      <c r="B158" s="106"/>
      <c r="C158" s="106"/>
      <c r="D158" s="106"/>
      <c r="E158" s="106"/>
      <c r="F158" s="107"/>
      <c r="G158" s="106"/>
      <c r="H158" s="106"/>
      <c r="I158" s="107"/>
      <c r="J158" s="115"/>
    </row>
    <row r="159" spans="1:10" x14ac:dyDescent="0.35">
      <c r="A159" s="106"/>
      <c r="B159" s="106"/>
      <c r="C159" s="106"/>
      <c r="D159" s="106" t="s">
        <v>6</v>
      </c>
      <c r="E159" s="162"/>
      <c r="F159" s="174" t="str">
        <f>IF(B157="Incluir",IF(OR(E159="",E159=0),"Rellene el presupuesto",IF(OR(NOT(ISNUMBER(E159)),E159&lt;=0),"Rellene con un valor positivo","")),
    IF(OR(E159="",E159=0),"",
        "No rellene el presupuesto sin seleccionar que quiere incluir el subtipo de acción"))</f>
        <v/>
      </c>
      <c r="G159" s="175"/>
      <c r="H159" s="175"/>
      <c r="I159" s="107"/>
      <c r="J159" s="115"/>
    </row>
    <row r="160" spans="1:10" x14ac:dyDescent="0.35">
      <c r="A160" s="106"/>
      <c r="B160" s="106"/>
      <c r="C160" s="106"/>
      <c r="D160" s="106"/>
      <c r="E160" s="106"/>
      <c r="F160" s="107"/>
      <c r="G160" s="106"/>
      <c r="H160" s="106"/>
      <c r="I160" s="107"/>
      <c r="J160" s="115"/>
    </row>
    <row r="161" spans="1:10" x14ac:dyDescent="0.35">
      <c r="A161" s="106"/>
      <c r="B161" s="106"/>
      <c r="C161" s="106"/>
      <c r="D161" s="106" t="s">
        <v>270</v>
      </c>
      <c r="E161" s="106"/>
      <c r="F161" s="107"/>
      <c r="G161" s="106"/>
      <c r="H161" s="106"/>
      <c r="I161" s="107"/>
      <c r="J161" s="115"/>
    </row>
    <row r="162" spans="1:10" x14ac:dyDescent="0.35">
      <c r="A162" s="106"/>
      <c r="B162" s="106"/>
      <c r="C162" s="106"/>
      <c r="D162" s="7" t="s">
        <v>271</v>
      </c>
      <c r="E162" s="7" t="s">
        <v>272</v>
      </c>
      <c r="F162" s="11" t="s">
        <v>156</v>
      </c>
      <c r="G162" s="11" t="s">
        <v>159</v>
      </c>
      <c r="H162" s="8" t="s">
        <v>273</v>
      </c>
      <c r="I162" s="11" t="s">
        <v>274</v>
      </c>
      <c r="J162" s="115"/>
    </row>
    <row r="163" spans="1:10" ht="29" x14ac:dyDescent="0.35">
      <c r="A163" s="106"/>
      <c r="B163" s="106"/>
      <c r="C163" s="106"/>
      <c r="D163" s="155" t="s">
        <v>160</v>
      </c>
      <c r="E163" s="156" t="s">
        <v>174</v>
      </c>
      <c r="F163" s="153" t="str">
        <f>IFERROR(VLOOKUP(E163,TablaIndicadores[[Código]:[Unidad de medida]],2,0),"")</f>
        <v>RCO 58: Infraestructuras específicamente para ciclistas apoyadas*</v>
      </c>
      <c r="G163" s="153" t="str">
        <f>IFERROR(VLOOKUP(E163,TablaIndicadores[[Código]:[Unidad de medida]],3,0),"")</f>
        <v>RCO 58:  Km</v>
      </c>
      <c r="H163" s="116"/>
      <c r="I163" s="153" t="str">
        <f>IF(B157="Incluir",IF(OR(H163="",E163="",NOT(ISNUMBER(H163)),H163&lt;=0,H163&lt;=0.0000001,H163&gt;1000000000),"Rellene con un valor positivo","SI"),"")</f>
        <v/>
      </c>
      <c r="J163" s="115"/>
    </row>
    <row r="164" spans="1:10" ht="29" x14ac:dyDescent="0.35">
      <c r="A164" s="106"/>
      <c r="B164" s="106"/>
      <c r="C164" s="106"/>
      <c r="D164" s="153" t="s">
        <v>162</v>
      </c>
      <c r="E164" s="154" t="s">
        <v>175</v>
      </c>
      <c r="F164" s="153" t="str">
        <f>IFERROR(VLOOKUP(E164,TablaIndicadores[[Código]:[Unidad de medida]],2,0),"")</f>
        <v>RCR 64: Usuarios anuales de infraestructuras
específicas para ciclistas</v>
      </c>
      <c r="G164" s="153" t="str">
        <f>IFERROR(VLOOKUP(E164,TablaIndicadores[[Código]:[Unidad de medida]],3,0),"")</f>
        <v>RCR 64: Usuarios /año</v>
      </c>
      <c r="H164" s="157"/>
      <c r="I164" s="153" t="str">
        <f>IF(B157="Incluir",IF(OR(H164="",E164="",NOT(ISNUMBER(H164)),H164&lt;=0,H164&lt;=0.0000001,H164&gt;1000000000),"Rellene con un valor positivo","SI"),"")</f>
        <v/>
      </c>
      <c r="J164" s="115"/>
    </row>
    <row r="165" spans="1:10" x14ac:dyDescent="0.35">
      <c r="A165" s="106"/>
      <c r="B165" s="106"/>
      <c r="C165" s="106"/>
      <c r="D165" s="106"/>
      <c r="E165" s="107"/>
      <c r="F165" s="107"/>
      <c r="G165" s="106"/>
      <c r="H165" s="107"/>
      <c r="I165" s="107"/>
      <c r="J165" s="115"/>
    </row>
    <row r="166" spans="1:10" x14ac:dyDescent="0.35">
      <c r="A166" s="106"/>
      <c r="B166" s="116" t="s">
        <v>400</v>
      </c>
      <c r="C166" s="106"/>
      <c r="D166" s="112" t="s">
        <v>292</v>
      </c>
      <c r="E166" s="112"/>
      <c r="F166" s="113"/>
      <c r="G166" s="113"/>
      <c r="H166" s="113"/>
      <c r="I166" s="113"/>
      <c r="J166" s="115"/>
    </row>
    <row r="167" spans="1:10" x14ac:dyDescent="0.35">
      <c r="A167" s="106"/>
      <c r="B167" s="106"/>
      <c r="C167" s="106"/>
      <c r="D167" s="106"/>
      <c r="E167" s="106"/>
      <c r="F167" s="107"/>
      <c r="G167" s="106"/>
      <c r="H167" s="106"/>
      <c r="I167" s="107"/>
      <c r="J167" s="115"/>
    </row>
    <row r="168" spans="1:10" x14ac:dyDescent="0.35">
      <c r="A168" s="106"/>
      <c r="B168" s="106"/>
      <c r="C168" s="106"/>
      <c r="D168" s="106" t="s">
        <v>6</v>
      </c>
      <c r="E168" s="162"/>
      <c r="F168" s="174" t="str">
        <f>IF(B166="Incluir",IF(OR(E168="",E168=0),"Rellene el presupuesto",IF(OR(NOT(ISNUMBER(E168)),E168&lt;=0),"Rellene con un valor positivo","")),
    IF(OR(E168="",E168=0),"",
        "No rellene el presupuesto sin seleccionar que quiere incluir el subtipo de acción"))</f>
        <v/>
      </c>
      <c r="G168" s="175"/>
      <c r="H168" s="175"/>
      <c r="I168" s="107"/>
      <c r="J168" s="115"/>
    </row>
    <row r="169" spans="1:10" x14ac:dyDescent="0.35">
      <c r="A169" s="106"/>
      <c r="B169" s="106"/>
      <c r="C169" s="106"/>
      <c r="D169" s="106"/>
      <c r="E169" s="106"/>
      <c r="F169" s="107"/>
      <c r="G169" s="106"/>
      <c r="H169" s="106"/>
      <c r="I169" s="107"/>
      <c r="J169" s="115"/>
    </row>
    <row r="170" spans="1:10" x14ac:dyDescent="0.35">
      <c r="A170" s="106"/>
      <c r="B170" s="106"/>
      <c r="C170" s="106"/>
      <c r="D170" s="106" t="s">
        <v>270</v>
      </c>
      <c r="E170" s="106"/>
      <c r="F170" s="107"/>
      <c r="G170" s="106"/>
      <c r="H170" s="106"/>
      <c r="I170" s="107"/>
      <c r="J170" s="115"/>
    </row>
    <row r="171" spans="1:10" x14ac:dyDescent="0.35">
      <c r="A171" s="106"/>
      <c r="B171" s="106"/>
      <c r="C171" s="106"/>
      <c r="D171" s="7" t="s">
        <v>271</v>
      </c>
      <c r="E171" s="7" t="s">
        <v>272</v>
      </c>
      <c r="F171" s="11" t="s">
        <v>156</v>
      </c>
      <c r="G171" s="11" t="s">
        <v>159</v>
      </c>
      <c r="H171" s="8" t="s">
        <v>273</v>
      </c>
      <c r="I171" s="11" t="s">
        <v>274</v>
      </c>
      <c r="J171" s="115"/>
    </row>
    <row r="172" spans="1:10" ht="29" x14ac:dyDescent="0.35">
      <c r="A172" s="106"/>
      <c r="B172" s="106"/>
      <c r="C172" s="106"/>
      <c r="D172" s="155" t="s">
        <v>160</v>
      </c>
      <c r="E172" s="156" t="s">
        <v>170</v>
      </c>
      <c r="F172" s="153" t="str">
        <f>IFERROR(VLOOKUP(E172,TablaIndicadores[[Código]:[Unidad de medida]],2,0),"")</f>
        <v>RCO54 Intermodal</v>
      </c>
      <c r="G172" s="153" t="str">
        <f>IFERROR(VLOOKUP(E172,TablaIndicadores[[Código]:[Unidad de medida]],3,0),"")</f>
        <v>RCO54:Conexiones intermodales</v>
      </c>
      <c r="H172" s="116"/>
      <c r="I172" s="153" t="str">
        <f>IF(B166="Incluir",IF(OR(H172="",E172="",NOT(ISNUMBER(H172)),H172&lt;=0,H172&lt;=0.0000001,H172&gt;1000000000),"Rellene con un valor positivo","SI"),"")</f>
        <v/>
      </c>
      <c r="J172" s="115"/>
    </row>
    <row r="173" spans="1:10" ht="29" x14ac:dyDescent="0.35">
      <c r="A173" s="106"/>
      <c r="B173" s="106"/>
      <c r="C173" s="106"/>
      <c r="D173" s="153" t="s">
        <v>162</v>
      </c>
      <c r="E173" s="154" t="s">
        <v>173</v>
      </c>
      <c r="F173" s="153" t="str">
        <f>IFERROR(VLOOKUP(E173,TablaIndicadores[[Código]:[Unidad de medida]],2,0),"")</f>
        <v>RCR 62: Pasajeros anuales de transporte
público nuevo o modernizado</v>
      </c>
      <c r="G173" s="153" t="str">
        <f>IFERROR(VLOOKUP(E173,TablaIndicadores[[Código]:[Unidad de medida]],3,0),"")</f>
        <v>RCR 62: Usuarios / año</v>
      </c>
      <c r="H173" s="157"/>
      <c r="I173" s="153" t="str">
        <f>IF(B166="Incluir",IF(OR(H173="",E173="",NOT(ISNUMBER(H173)),H173&lt;=0,H173&lt;=0.0000001,H173&gt;1000000000),"Rellene con un valor positivo","SI"),"")</f>
        <v/>
      </c>
      <c r="J173" s="115"/>
    </row>
    <row r="174" spans="1:10" x14ac:dyDescent="0.35">
      <c r="A174" s="106"/>
      <c r="B174" s="106"/>
      <c r="C174" s="106"/>
      <c r="D174" s="106"/>
      <c r="E174" s="106"/>
      <c r="F174" s="107"/>
      <c r="G174" s="106"/>
      <c r="H174" s="106"/>
      <c r="I174" s="107"/>
      <c r="J174" s="115"/>
    </row>
    <row r="175" spans="1:10" x14ac:dyDescent="0.35">
      <c r="A175" s="106"/>
      <c r="B175" s="116" t="s">
        <v>400</v>
      </c>
      <c r="C175" s="106"/>
      <c r="D175" s="187" t="s">
        <v>293</v>
      </c>
      <c r="E175" s="187"/>
      <c r="F175" s="187"/>
      <c r="G175" s="187"/>
      <c r="H175" s="187"/>
      <c r="I175" s="187"/>
      <c r="J175" s="118"/>
    </row>
    <row r="176" spans="1:10" x14ac:dyDescent="0.35">
      <c r="A176" s="106"/>
      <c r="B176" s="106"/>
      <c r="C176" s="106"/>
      <c r="D176" s="106"/>
      <c r="E176" s="106"/>
      <c r="F176" s="107"/>
      <c r="G176" s="106"/>
      <c r="H176" s="106"/>
      <c r="I176" s="107"/>
      <c r="J176" s="115"/>
    </row>
    <row r="177" spans="1:10" x14ac:dyDescent="0.35">
      <c r="A177" s="106"/>
      <c r="B177" s="106"/>
      <c r="C177" s="106"/>
      <c r="D177" s="106" t="s">
        <v>6</v>
      </c>
      <c r="E177" s="162"/>
      <c r="F177" s="174" t="str">
        <f>IF(B175="Incluir",IF(OR(E177="",E177=0),"Rellene el presupuesto",IF(OR(NOT(ISNUMBER(E177)),E177&lt;=0),"Rellene con un valor positivo","")),
    IF(OR(E177="",E177=0),"",
        "No rellene el presupuesto sin seleccionar que quiere incluir el subtipo de acción"))</f>
        <v/>
      </c>
      <c r="G177" s="175"/>
      <c r="H177" s="175"/>
      <c r="I177" s="107"/>
      <c r="J177" s="115"/>
    </row>
    <row r="178" spans="1:10" x14ac:dyDescent="0.35">
      <c r="A178" s="106"/>
      <c r="B178" s="106"/>
      <c r="C178" s="106"/>
      <c r="D178" s="106"/>
      <c r="E178" s="106"/>
      <c r="F178" s="107"/>
      <c r="G178" s="106"/>
      <c r="H178" s="106"/>
      <c r="I178" s="107"/>
      <c r="J178" s="115"/>
    </row>
    <row r="179" spans="1:10" x14ac:dyDescent="0.35">
      <c r="A179" s="106"/>
      <c r="B179" s="106"/>
      <c r="C179" s="106"/>
      <c r="D179" s="106" t="s">
        <v>270</v>
      </c>
      <c r="E179" s="106"/>
      <c r="F179" s="107"/>
      <c r="G179" s="106"/>
      <c r="H179" s="106"/>
      <c r="I179" s="107"/>
      <c r="J179" s="115"/>
    </row>
    <row r="180" spans="1:10" x14ac:dyDescent="0.35">
      <c r="A180" s="106"/>
      <c r="B180" s="106"/>
      <c r="C180" s="106"/>
      <c r="D180" s="7" t="s">
        <v>271</v>
      </c>
      <c r="E180" s="7" t="s">
        <v>272</v>
      </c>
      <c r="F180" s="11" t="s">
        <v>156</v>
      </c>
      <c r="G180" s="11" t="s">
        <v>159</v>
      </c>
      <c r="H180" s="8" t="s">
        <v>273</v>
      </c>
      <c r="I180" s="11" t="s">
        <v>274</v>
      </c>
      <c r="J180" s="115"/>
    </row>
    <row r="181" spans="1:10" ht="29" x14ac:dyDescent="0.35">
      <c r="A181" s="106"/>
      <c r="B181" s="106"/>
      <c r="C181" s="106"/>
      <c r="D181" s="155" t="s">
        <v>160</v>
      </c>
      <c r="E181" s="156" t="s">
        <v>171</v>
      </c>
      <c r="F181" s="153" t="str">
        <f>IFERROR(VLOOKUP(E181,TablaIndicadores[[Código]:[Unidad de medida]],2,0),"")</f>
        <v>RCO 57: Capacidad del material rodante respetuoso con el medio ambiente para el transporte público colectivo*</v>
      </c>
      <c r="G181" s="153" t="str">
        <f>IFERROR(VLOOKUP(E181,TablaIndicadores[[Código]:[Unidad de medida]],3,0),"")</f>
        <v>RCO 57:Pasajeros</v>
      </c>
      <c r="H181" s="116"/>
      <c r="I181" s="153" t="str">
        <f>IF(B175="Incluir",IF(OR(H181="",E181="",NOT(ISNUMBER(H181)),H181&lt;=0,H181&lt;=0.0000001,H181&gt;1000000000),"Rellene con un valor positivo","SI"),"")</f>
        <v/>
      </c>
      <c r="J181" s="115"/>
    </row>
    <row r="182" spans="1:10" ht="29" x14ac:dyDescent="0.35">
      <c r="A182" s="106"/>
      <c r="B182" s="106"/>
      <c r="C182" s="106"/>
      <c r="D182" s="153" t="s">
        <v>162</v>
      </c>
      <c r="E182" s="154" t="s">
        <v>173</v>
      </c>
      <c r="F182" s="153" t="str">
        <f>IFERROR(VLOOKUP(E182,TablaIndicadores[[Código]:[Unidad de medida]],2,0),"")</f>
        <v>RCR 62: Pasajeros anuales de transporte
público nuevo o modernizado</v>
      </c>
      <c r="G182" s="153" t="str">
        <f>IFERROR(VLOOKUP(E182,TablaIndicadores[[Código]:[Unidad de medida]],3,0),"")</f>
        <v>RCR 62: Usuarios / año</v>
      </c>
      <c r="H182" s="157"/>
      <c r="I182" s="153" t="str">
        <f>IF(B175="Incluir",IF(OR(H182="",E182="",NOT(ISNUMBER(H182)),H182&lt;=0,H182&lt;=0.0000001,H182&gt;1000000000),"Rellene con un valor positivo","SI"),"")</f>
        <v/>
      </c>
      <c r="J182" s="115"/>
    </row>
    <row r="183" spans="1:10" x14ac:dyDescent="0.35">
      <c r="A183" s="106"/>
      <c r="B183" s="106"/>
      <c r="C183" s="106"/>
      <c r="D183" s="106"/>
      <c r="E183" s="106"/>
      <c r="F183" s="107"/>
      <c r="G183" s="106"/>
      <c r="H183" s="106"/>
      <c r="I183" s="107"/>
      <c r="J183" s="115"/>
    </row>
    <row r="184" spans="1:10" ht="15" thickBot="1" x14ac:dyDescent="0.4">
      <c r="A184" s="106"/>
      <c r="B184" s="160" t="s">
        <v>48</v>
      </c>
      <c r="C184" s="109"/>
      <c r="D184" s="109"/>
      <c r="E184" s="109"/>
      <c r="F184" s="110"/>
      <c r="G184" s="109"/>
      <c r="H184" s="109"/>
      <c r="I184" s="110"/>
      <c r="J184" s="115"/>
    </row>
    <row r="185" spans="1:10" x14ac:dyDescent="0.35">
      <c r="A185" s="106"/>
      <c r="B185" s="106"/>
      <c r="C185" s="106"/>
      <c r="D185" s="106"/>
      <c r="E185" s="106"/>
      <c r="F185" s="107"/>
      <c r="G185" s="106"/>
      <c r="H185" s="106"/>
      <c r="I185" s="107"/>
      <c r="J185" s="115"/>
    </row>
    <row r="186" spans="1:10" ht="29.25" customHeight="1" x14ac:dyDescent="0.35">
      <c r="A186" s="106"/>
      <c r="B186" s="116" t="s">
        <v>400</v>
      </c>
      <c r="C186" s="106"/>
      <c r="D186" s="176" t="s">
        <v>294</v>
      </c>
      <c r="E186" s="176"/>
      <c r="F186" s="176"/>
      <c r="G186" s="176"/>
      <c r="H186" s="176"/>
      <c r="I186" s="176"/>
      <c r="J186" s="150"/>
    </row>
    <row r="187" spans="1:10" x14ac:dyDescent="0.35">
      <c r="A187" s="106"/>
      <c r="B187" s="106"/>
      <c r="C187" s="106"/>
      <c r="D187" s="106"/>
      <c r="E187" s="106"/>
      <c r="F187" s="107"/>
      <c r="G187" s="106"/>
      <c r="H187" s="106"/>
      <c r="I187" s="107"/>
      <c r="J187" s="115"/>
    </row>
    <row r="188" spans="1:10" x14ac:dyDescent="0.35">
      <c r="A188" s="106"/>
      <c r="B188" s="106"/>
      <c r="C188" s="106"/>
      <c r="D188" s="106" t="s">
        <v>6</v>
      </c>
      <c r="E188" s="162"/>
      <c r="F188" s="174" t="str">
        <f>IF(B186="Incluir",IF(OR(E188="",E188=0),"Rellene el presupuesto",IF(OR(NOT(ISNUMBER(E188)),E188&lt;=0),"Rellene con un valor positivo","")),
    IF(OR(E188="",E188=0),"",
        "No rellene el presupuesto sin seleccionar que quiere incluir el subtipo de acción"))</f>
        <v/>
      </c>
      <c r="G188" s="175"/>
      <c r="H188" s="175"/>
      <c r="I188" s="107"/>
      <c r="J188" s="115"/>
    </row>
    <row r="189" spans="1:10" x14ac:dyDescent="0.35">
      <c r="A189" s="106"/>
      <c r="B189" s="106"/>
      <c r="C189" s="106"/>
      <c r="D189" s="106"/>
      <c r="E189" s="106"/>
      <c r="F189" s="107"/>
      <c r="G189" s="106"/>
      <c r="H189" s="106"/>
      <c r="I189" s="107"/>
      <c r="J189" s="115"/>
    </row>
    <row r="190" spans="1:10" x14ac:dyDescent="0.35">
      <c r="A190" s="106"/>
      <c r="B190" s="106"/>
      <c r="C190" s="106"/>
      <c r="D190" s="106" t="s">
        <v>270</v>
      </c>
      <c r="E190" s="106"/>
      <c r="F190" s="107"/>
      <c r="G190" s="106"/>
      <c r="H190" s="106"/>
      <c r="I190" s="107"/>
      <c r="J190" s="115"/>
    </row>
    <row r="191" spans="1:10" x14ac:dyDescent="0.35">
      <c r="A191" s="106"/>
      <c r="B191" s="106"/>
      <c r="C191" s="106"/>
      <c r="D191" s="7" t="s">
        <v>271</v>
      </c>
      <c r="E191" s="7" t="s">
        <v>272</v>
      </c>
      <c r="F191" s="11" t="s">
        <v>156</v>
      </c>
      <c r="G191" s="11" t="s">
        <v>159</v>
      </c>
      <c r="H191" s="8" t="s">
        <v>273</v>
      </c>
      <c r="I191" s="11" t="s">
        <v>274</v>
      </c>
      <c r="J191" s="115"/>
    </row>
    <row r="192" spans="1:10" ht="43.5" x14ac:dyDescent="0.35">
      <c r="A192" s="106"/>
      <c r="B192" s="106"/>
      <c r="C192" s="106"/>
      <c r="D192" s="155" t="s">
        <v>160</v>
      </c>
      <c r="E192" s="156" t="s">
        <v>177</v>
      </c>
      <c r="F192" s="153" t="str">
        <f>IFERROR(VLOOKUP(E192,TablaIndicadores[[Código]:[Unidad de medida]],2,0),"")</f>
        <v>RCO 26: Infraestructuras verdes construidas
o mejoradas para la adaptación al cambio
climático*</v>
      </c>
      <c r="G192" s="153" t="str">
        <f>IFERROR(VLOOKUP(E192,TablaIndicadores[[Código]:[Unidad de medida]],3,0),"")</f>
        <v>RCO 26: Hectáreas</v>
      </c>
      <c r="H192" s="116"/>
      <c r="I192" s="153" t="str">
        <f>IF(B186="Incluir",IF(OR(H192="",E192="",NOT(ISNUMBER(H192)),H192&lt;=0,H192&lt;=0.0000001,H192&gt;1000000000),"Rellene con un valor positivo","SI"),"")</f>
        <v/>
      </c>
      <c r="J192" s="115"/>
    </row>
    <row r="193" spans="1:10" ht="43.5" x14ac:dyDescent="0.35">
      <c r="A193" s="106"/>
      <c r="B193" s="106"/>
      <c r="C193" s="106"/>
      <c r="D193" s="153" t="s">
        <v>162</v>
      </c>
      <c r="E193" s="154" t="s">
        <v>178</v>
      </c>
      <c r="F193" s="153" t="str">
        <f>IFERROR(VLOOKUP(E193,TablaIndicadores[[Código]:[Unidad de medida]],2,0),"")</f>
        <v>RCR 35: Población que se beneficia de las
medidas de protección frente a las
inundaciones</v>
      </c>
      <c r="G193" s="153" t="str">
        <f>IFERROR(VLOOKUP(E193,TablaIndicadores[[Código]:[Unidad de medida]],3,0),"")</f>
        <v>RCR 35:Personas</v>
      </c>
      <c r="H193" s="157"/>
      <c r="I193" s="153" t="str">
        <f>IF(B186="Incluir",IF(OR(H193="",E193="",NOT(ISNUMBER(H193)),H193&lt;=0,H193&lt;=0.0000001,H193&gt;1000000000),"Rellene con un valor positivo","SI"),"")</f>
        <v/>
      </c>
      <c r="J193" s="115"/>
    </row>
    <row r="194" spans="1:10" x14ac:dyDescent="0.35">
      <c r="A194" s="106"/>
      <c r="B194" s="106"/>
      <c r="C194" s="106"/>
      <c r="D194" s="106"/>
      <c r="E194" s="106"/>
      <c r="F194" s="107"/>
      <c r="G194" s="106"/>
      <c r="H194" s="106"/>
      <c r="I194" s="107"/>
      <c r="J194" s="115"/>
    </row>
    <row r="195" spans="1:10" ht="29.25" customHeight="1" x14ac:dyDescent="0.35">
      <c r="A195" s="106"/>
      <c r="B195" s="116" t="s">
        <v>400</v>
      </c>
      <c r="C195" s="106"/>
      <c r="D195" s="176" t="s">
        <v>295</v>
      </c>
      <c r="E195" s="176"/>
      <c r="F195" s="176"/>
      <c r="G195" s="176"/>
      <c r="H195" s="176"/>
      <c r="I195" s="176"/>
      <c r="J195" s="150"/>
    </row>
    <row r="196" spans="1:10" x14ac:dyDescent="0.35">
      <c r="A196" s="106"/>
      <c r="B196" s="106"/>
      <c r="C196" s="106"/>
      <c r="D196" s="106"/>
      <c r="E196" s="106"/>
      <c r="F196" s="107"/>
      <c r="G196" s="106"/>
      <c r="H196" s="106"/>
      <c r="I196" s="107"/>
      <c r="J196" s="115"/>
    </row>
    <row r="197" spans="1:10" x14ac:dyDescent="0.35">
      <c r="A197" s="106"/>
      <c r="B197" s="106"/>
      <c r="C197" s="106"/>
      <c r="D197" s="106" t="s">
        <v>6</v>
      </c>
      <c r="E197" s="162"/>
      <c r="F197" s="174" t="str">
        <f>IF(B195="Incluir",IF(OR(E197="",E197=0),"Rellene el presupuesto",IF(OR(NOT(ISNUMBER(E197)),E197&lt;=0),"Rellene con un valor positivo","")),
    IF(OR(E197="",E197=0),"",
        "No rellene el presupuesto sin seleccionar que quiere incluir el subtipo de acción"))</f>
        <v/>
      </c>
      <c r="G197" s="175"/>
      <c r="H197" s="175"/>
      <c r="I197" s="107"/>
      <c r="J197" s="115"/>
    </row>
    <row r="198" spans="1:10" x14ac:dyDescent="0.35">
      <c r="A198" s="106"/>
      <c r="B198" s="106"/>
      <c r="C198" s="106"/>
      <c r="D198" s="106"/>
      <c r="E198" s="106"/>
      <c r="F198" s="107"/>
      <c r="G198" s="106"/>
      <c r="H198" s="106"/>
      <c r="I198" s="107"/>
      <c r="J198" s="115"/>
    </row>
    <row r="199" spans="1:10" x14ac:dyDescent="0.35">
      <c r="A199" s="106"/>
      <c r="B199" s="106"/>
      <c r="C199" s="106"/>
      <c r="D199" s="106" t="s">
        <v>270</v>
      </c>
      <c r="E199" s="106"/>
      <c r="F199" s="107"/>
      <c r="G199" s="106"/>
      <c r="H199" s="106"/>
      <c r="I199" s="107"/>
      <c r="J199" s="115"/>
    </row>
    <row r="200" spans="1:10" x14ac:dyDescent="0.35">
      <c r="A200" s="106"/>
      <c r="B200" s="106"/>
      <c r="C200" s="106"/>
      <c r="D200" s="7" t="s">
        <v>271</v>
      </c>
      <c r="E200" s="7" t="s">
        <v>272</v>
      </c>
      <c r="F200" s="11" t="s">
        <v>156</v>
      </c>
      <c r="G200" s="11" t="s">
        <v>159</v>
      </c>
      <c r="H200" s="8" t="s">
        <v>273</v>
      </c>
      <c r="I200" s="11" t="s">
        <v>274</v>
      </c>
      <c r="J200" s="115"/>
    </row>
    <row r="201" spans="1:10" ht="43.5" x14ac:dyDescent="0.35">
      <c r="A201" s="106"/>
      <c r="B201" s="106"/>
      <c r="C201" s="106"/>
      <c r="D201" s="155" t="s">
        <v>160</v>
      </c>
      <c r="E201" s="156" t="s">
        <v>176</v>
      </c>
      <c r="F201" s="153" t="str">
        <f>IFERROR(VLOOKUP(E201,TablaIndicadores[[Código]:[Unidad de medida]],2,0),"")</f>
        <v>RCO 24: Inversiones en sistemas nuevos o
mejorados de seguimiento, preparación,
alerta y respuesta ante catástrofes*</v>
      </c>
      <c r="G201" s="153" t="str">
        <f>IFERROR(VLOOKUP(E201,TablaIndicadores[[Código]:[Unidad de medida]],3,0),"")</f>
        <v>RCO 24: Euro</v>
      </c>
      <c r="H201" s="116"/>
      <c r="I201" s="153" t="str">
        <f>IF(B195="Incluir",IF(OR(H201="",E201="",NOT(ISNUMBER(H201)),H201&lt;=0,H201&lt;=0.0000001,H201&gt;1000000000),"Rellene con un valor positivo","SI"),"")</f>
        <v/>
      </c>
      <c r="J201" s="115"/>
    </row>
    <row r="202" spans="1:10" ht="29" x14ac:dyDescent="0.35">
      <c r="A202" s="106"/>
      <c r="B202" s="106"/>
      <c r="C202" s="106"/>
      <c r="D202" s="153" t="s">
        <v>162</v>
      </c>
      <c r="E202" s="154" t="s">
        <v>179</v>
      </c>
      <c r="F202" s="153" t="str">
        <f>IFERROR(VLOOKUP(E202,TablaIndicadores[[Código]:[Unidad de medida]],2,0),"")</f>
        <v>RCR 36: Población que se beneficia de la
protección frente a los incendios forestales</v>
      </c>
      <c r="G202" s="153" t="str">
        <f>IFERROR(VLOOKUP(E202,TablaIndicadores[[Código]:[Unidad de medida]],3,0),"")</f>
        <v>RCR 36: Personas</v>
      </c>
      <c r="H202" s="157"/>
      <c r="I202" s="153" t="str">
        <f>IF(B195="Incluir",IF(OR(H202="",E202="",NOT(ISNUMBER(H202)),H202&lt;=0,H202&lt;=0.0000001,H202&gt;1000000000),"Rellene con un valor positivo","SI"),"")</f>
        <v/>
      </c>
      <c r="J202" s="115"/>
    </row>
    <row r="203" spans="1:10" x14ac:dyDescent="0.35">
      <c r="A203" s="106"/>
      <c r="B203" s="106"/>
      <c r="C203" s="106"/>
      <c r="D203" s="106"/>
      <c r="E203" s="106"/>
      <c r="F203" s="107"/>
      <c r="G203" s="106"/>
      <c r="H203" s="106"/>
      <c r="I203" s="107"/>
      <c r="J203" s="115"/>
    </row>
    <row r="204" spans="1:10" ht="29.25" customHeight="1" x14ac:dyDescent="0.35">
      <c r="A204" s="106"/>
      <c r="B204" s="116" t="s">
        <v>400</v>
      </c>
      <c r="C204" s="106"/>
      <c r="D204" s="176" t="s">
        <v>296</v>
      </c>
      <c r="E204" s="176"/>
      <c r="F204" s="176"/>
      <c r="G204" s="176"/>
      <c r="H204" s="176"/>
      <c r="I204" s="176"/>
      <c r="J204" s="150"/>
    </row>
    <row r="205" spans="1:10" x14ac:dyDescent="0.35">
      <c r="A205" s="106"/>
      <c r="B205" s="106"/>
      <c r="C205" s="106"/>
      <c r="D205" s="106"/>
      <c r="E205" s="106"/>
      <c r="F205" s="107"/>
      <c r="G205" s="106"/>
      <c r="H205" s="106"/>
      <c r="I205" s="107"/>
      <c r="J205" s="115"/>
    </row>
    <row r="206" spans="1:10" x14ac:dyDescent="0.35">
      <c r="A206" s="106"/>
      <c r="B206" s="106"/>
      <c r="C206" s="106"/>
      <c r="D206" s="106" t="s">
        <v>6</v>
      </c>
      <c r="E206" s="162"/>
      <c r="F206" s="174" t="str">
        <f>IF(B204="Incluir",IF(OR(E206="",E206=0),"Rellene el presupuesto",IF(OR(NOT(ISNUMBER(E206)),E206&lt;=0),"Rellene con un valor positivo","")),
    IF(OR(E206="",E206=0),"",
        "No rellene el presupuesto sin seleccionar que quiere incluir el subtipo de acción"))</f>
        <v/>
      </c>
      <c r="G206" s="175"/>
      <c r="H206" s="175"/>
      <c r="I206" s="107"/>
      <c r="J206" s="115"/>
    </row>
    <row r="207" spans="1:10" x14ac:dyDescent="0.35">
      <c r="A207" s="106"/>
      <c r="B207" s="106"/>
      <c r="C207" s="106"/>
      <c r="D207" s="106"/>
      <c r="E207" s="106"/>
      <c r="F207" s="107"/>
      <c r="G207" s="106"/>
      <c r="H207" s="106"/>
      <c r="I207" s="107"/>
      <c r="J207" s="115"/>
    </row>
    <row r="208" spans="1:10" x14ac:dyDescent="0.35">
      <c r="A208" s="106"/>
      <c r="B208" s="106"/>
      <c r="C208" s="106"/>
      <c r="D208" s="106" t="s">
        <v>270</v>
      </c>
      <c r="E208" s="106"/>
      <c r="F208" s="107"/>
      <c r="G208" s="106"/>
      <c r="H208" s="106"/>
      <c r="I208" s="107"/>
      <c r="J208" s="115"/>
    </row>
    <row r="209" spans="1:10" x14ac:dyDescent="0.35">
      <c r="A209" s="106"/>
      <c r="B209" s="106"/>
      <c r="C209" s="106"/>
      <c r="D209" s="7" t="s">
        <v>271</v>
      </c>
      <c r="E209" s="7" t="s">
        <v>272</v>
      </c>
      <c r="F209" s="11" t="s">
        <v>156</v>
      </c>
      <c r="G209" s="11" t="s">
        <v>159</v>
      </c>
      <c r="H209" s="8" t="s">
        <v>273</v>
      </c>
      <c r="I209" s="11" t="s">
        <v>274</v>
      </c>
      <c r="J209" s="115"/>
    </row>
    <row r="210" spans="1:10" ht="43.5" x14ac:dyDescent="0.35">
      <c r="A210" s="106"/>
      <c r="B210" s="106"/>
      <c r="C210" s="106"/>
      <c r="D210" s="155" t="s">
        <v>160</v>
      </c>
      <c r="E210" s="156" t="s">
        <v>176</v>
      </c>
      <c r="F210" s="153" t="str">
        <f>IFERROR(VLOOKUP(E210,TablaIndicadores[[Código]:[Unidad de medida]],2,0),"")</f>
        <v>RCO 24: Inversiones en sistemas nuevos o
mejorados de seguimiento, preparación,
alerta y respuesta ante catástrofes*</v>
      </c>
      <c r="G210" s="153" t="str">
        <f>IFERROR(VLOOKUP(E210,TablaIndicadores[[Código]:[Unidad de medida]],3,0),"")</f>
        <v>RCO 24: Euro</v>
      </c>
      <c r="H210" s="116"/>
      <c r="I210" s="153" t="str">
        <f>IF(B204="Incluir",IF(OR(H210="",E210="",NOT(ISNUMBER(H210)),H210&lt;=0,H210&lt;=0.0000001,H210&gt;1000000000),"Rellene con un valor positivo","SI"),"")</f>
        <v/>
      </c>
      <c r="J210" s="115"/>
    </row>
    <row r="211" spans="1:10" ht="72.5" x14ac:dyDescent="0.35">
      <c r="A211" s="106"/>
      <c r="B211" s="106"/>
      <c r="C211" s="106"/>
      <c r="D211" s="153" t="s">
        <v>162</v>
      </c>
      <c r="E211" s="154" t="s">
        <v>180</v>
      </c>
      <c r="F211" s="153" t="str">
        <f>IFERROR(VLOOKUP(E211,TablaIndicadores[[Código]:[Unidad de medida]],2,0),"")</f>
        <v>RCR 37: Población que se beneficia de
medidas de protección frente a catástrofes
naturales relacionadas con el clima (distintas
de las inundaciones o los incendios
forestales)</v>
      </c>
      <c r="G211" s="153" t="str">
        <f>IFERROR(VLOOKUP(E211,TablaIndicadores[[Código]:[Unidad de medida]],3,0),"")</f>
        <v>RCR 37:Personas</v>
      </c>
      <c r="H211" s="157"/>
      <c r="I211" s="153" t="str">
        <f>IF(B204="Incluir",IF(OR(H211="",E211="",NOT(ISNUMBER(H211)),H211&lt;=0,H211&lt;=0.0000001,H211&gt;1000000000),"Rellene con un valor positivo","SI"),"")</f>
        <v/>
      </c>
      <c r="J211" s="115"/>
    </row>
    <row r="212" spans="1:10" x14ac:dyDescent="0.35">
      <c r="A212" s="106"/>
      <c r="B212" s="106"/>
      <c r="C212" s="106"/>
      <c r="D212" s="106"/>
      <c r="E212" s="106"/>
      <c r="F212" s="107"/>
      <c r="G212" s="106"/>
      <c r="H212" s="106"/>
      <c r="I212" s="107"/>
      <c r="J212" s="115"/>
    </row>
    <row r="213" spans="1:10" ht="15" thickBot="1" x14ac:dyDescent="0.4">
      <c r="A213" s="106"/>
      <c r="B213" s="160" t="s">
        <v>50</v>
      </c>
      <c r="C213" s="109"/>
      <c r="D213" s="109"/>
      <c r="E213" s="109"/>
      <c r="F213" s="110"/>
      <c r="G213" s="109"/>
      <c r="H213" s="109"/>
      <c r="I213" s="110"/>
      <c r="J213" s="115"/>
    </row>
    <row r="214" spans="1:10" x14ac:dyDescent="0.35">
      <c r="A214" s="106"/>
      <c r="B214" s="106"/>
      <c r="C214" s="106"/>
      <c r="D214" s="106"/>
      <c r="E214" s="106"/>
      <c r="F214" s="107"/>
      <c r="G214" s="106"/>
      <c r="H214" s="106"/>
      <c r="I214" s="107"/>
      <c r="J214" s="115"/>
    </row>
    <row r="215" spans="1:10" ht="29.25" customHeight="1" x14ac:dyDescent="0.35">
      <c r="A215" s="106"/>
      <c r="B215" s="116" t="s">
        <v>400</v>
      </c>
      <c r="C215" s="106"/>
      <c r="D215" s="176" t="s">
        <v>297</v>
      </c>
      <c r="E215" s="176"/>
      <c r="F215" s="176"/>
      <c r="G215" s="176"/>
      <c r="H215" s="176"/>
      <c r="I215" s="176"/>
      <c r="J215" s="150"/>
    </row>
    <row r="216" spans="1:10" x14ac:dyDescent="0.35">
      <c r="A216" s="106"/>
      <c r="B216" s="106"/>
      <c r="C216" s="106"/>
      <c r="D216" s="106"/>
      <c r="E216" s="106"/>
      <c r="F216" s="107"/>
      <c r="G216" s="106"/>
      <c r="H216" s="106"/>
      <c r="I216" s="107"/>
      <c r="J216" s="115"/>
    </row>
    <row r="217" spans="1:10" x14ac:dyDescent="0.35">
      <c r="A217" s="106"/>
      <c r="B217" s="106"/>
      <c r="C217" s="106"/>
      <c r="D217" s="106" t="s">
        <v>6</v>
      </c>
      <c r="E217" s="162"/>
      <c r="F217" s="174" t="str">
        <f>IF(B215="Incluir",IF(OR(E217="",E217=0),"Rellene el presupuesto",IF(OR(NOT(ISNUMBER(E217)),E217&lt;=0),"Rellene con un valor positivo","")),
    IF(OR(E217="",E217=0),"",
        "No rellene el presupuesto sin seleccionar que quiere incluir el subtipo de acción"))</f>
        <v/>
      </c>
      <c r="G217" s="175"/>
      <c r="H217" s="175"/>
      <c r="I217" s="107"/>
      <c r="J217" s="115"/>
    </row>
    <row r="218" spans="1:10" x14ac:dyDescent="0.35">
      <c r="A218" s="106"/>
      <c r="B218" s="106"/>
      <c r="C218" s="106"/>
      <c r="D218" s="106"/>
      <c r="E218" s="106"/>
      <c r="F218" s="107"/>
      <c r="G218" s="106"/>
      <c r="H218" s="106"/>
      <c r="I218" s="107"/>
      <c r="J218" s="115"/>
    </row>
    <row r="219" spans="1:10" x14ac:dyDescent="0.35">
      <c r="A219" s="106"/>
      <c r="B219" s="106"/>
      <c r="C219" s="106"/>
      <c r="D219" s="106" t="s">
        <v>270</v>
      </c>
      <c r="E219" s="106"/>
      <c r="F219" s="107"/>
      <c r="G219" s="106"/>
      <c r="H219" s="106"/>
      <c r="I219" s="107"/>
      <c r="J219" s="115"/>
    </row>
    <row r="220" spans="1:10" x14ac:dyDescent="0.35">
      <c r="A220" s="106"/>
      <c r="B220" s="106"/>
      <c r="C220" s="106"/>
      <c r="D220" s="7" t="s">
        <v>271</v>
      </c>
      <c r="E220" s="7" t="s">
        <v>272</v>
      </c>
      <c r="F220" s="11" t="s">
        <v>156</v>
      </c>
      <c r="G220" s="11" t="s">
        <v>159</v>
      </c>
      <c r="H220" s="8" t="s">
        <v>273</v>
      </c>
      <c r="I220" s="11" t="s">
        <v>274</v>
      </c>
      <c r="J220" s="115"/>
    </row>
    <row r="221" spans="1:10" ht="43.5" x14ac:dyDescent="0.35">
      <c r="A221" s="106"/>
      <c r="B221" s="106"/>
      <c r="C221" s="106"/>
      <c r="D221" s="155" t="s">
        <v>160</v>
      </c>
      <c r="E221" s="156" t="s">
        <v>181</v>
      </c>
      <c r="F221" s="153" t="str">
        <f>IFERROR(VLOOKUP(E221,TablaIndicadores[[Código]:[Unidad de medida]],2,0),"")</f>
        <v>RCO 30: Longitud de las tuberías nuevas o
mejoradas para los sistemas de distribución
para el abastecimiento público de agua</v>
      </c>
      <c r="G221" s="153" t="str">
        <f>IFERROR(VLOOKUP(E221,TablaIndicadores[[Código]:[Unidad de medida]],3,0),"")</f>
        <v>RCO 30: Km</v>
      </c>
      <c r="H221" s="116"/>
      <c r="I221" s="153" t="str">
        <f>IF(B215="Incluir",IF(OR(H221="",E221="",NOT(ISNUMBER(H221)),H221&lt;=0,H221&lt;=0.0000001,H221&gt;1000000000),"Rellene con un valor positivo","SI"),"")</f>
        <v/>
      </c>
      <c r="J221" s="115"/>
    </row>
    <row r="222" spans="1:10" ht="29" x14ac:dyDescent="0.35">
      <c r="A222" s="106"/>
      <c r="B222" s="106"/>
      <c r="C222" s="106"/>
      <c r="D222" s="153" t="s">
        <v>162</v>
      </c>
      <c r="E222" s="154" t="s">
        <v>182</v>
      </c>
      <c r="F222" s="153" t="str">
        <f>IFERROR(VLOOKUP(E222,TablaIndicadores[[Código]:[Unidad de medida]],2,0),"")</f>
        <v>RCR 41: Población conectada a un
abastecimiento de agua mejorado</v>
      </c>
      <c r="G222" s="153" t="str">
        <f>IFERROR(VLOOKUP(E222,TablaIndicadores[[Código]:[Unidad de medida]],3,0),"")</f>
        <v>RCR 41: Personas</v>
      </c>
      <c r="H222" s="157"/>
      <c r="I222" s="153" t="str">
        <f>IF(B215="Incluir",IF(OR(H222="",E222="",NOT(ISNUMBER(H222)),H222&lt;=0,H222&lt;=0.0000001,H222&gt;1000000000),"Rellene con un valor positivo","SI"),"")</f>
        <v/>
      </c>
      <c r="J222" s="115"/>
    </row>
    <row r="223" spans="1:10" x14ac:dyDescent="0.35">
      <c r="A223" s="106"/>
      <c r="B223" s="106"/>
      <c r="C223" s="106"/>
      <c r="D223" s="106"/>
      <c r="E223" s="106"/>
      <c r="F223" s="107"/>
      <c r="G223" s="106"/>
      <c r="H223" s="106"/>
      <c r="I223" s="107"/>
      <c r="J223" s="115"/>
    </row>
    <row r="224" spans="1:10" ht="29.25" customHeight="1" x14ac:dyDescent="0.35">
      <c r="A224" s="106"/>
      <c r="B224" s="116" t="s">
        <v>400</v>
      </c>
      <c r="C224" s="106"/>
      <c r="D224" s="176" t="s">
        <v>298</v>
      </c>
      <c r="E224" s="176"/>
      <c r="F224" s="176"/>
      <c r="G224" s="176"/>
      <c r="H224" s="176"/>
      <c r="I224" s="176"/>
      <c r="J224" s="150"/>
    </row>
    <row r="225" spans="1:10" x14ac:dyDescent="0.35">
      <c r="A225" s="106"/>
      <c r="B225" s="106"/>
      <c r="C225" s="106"/>
      <c r="D225" s="106"/>
      <c r="E225" s="106"/>
      <c r="F225" s="107"/>
      <c r="G225" s="106"/>
      <c r="H225" s="106"/>
      <c r="I225" s="107"/>
      <c r="J225" s="115"/>
    </row>
    <row r="226" spans="1:10" x14ac:dyDescent="0.35">
      <c r="A226" s="106"/>
      <c r="B226" s="106"/>
      <c r="C226" s="106"/>
      <c r="D226" s="106" t="s">
        <v>6</v>
      </c>
      <c r="E226" s="162"/>
      <c r="F226" s="174" t="str">
        <f>IF(B224="Incluir",IF(OR(E226="",E226=0),"Rellene el presupuesto",IF(OR(NOT(ISNUMBER(E226)),E226&lt;=0),"Rellene con un valor positivo","")),
    IF(OR(E226="",E226=0),"",
        "No rellene el presupuesto sin seleccionar que quiere incluir el subtipo de acción"))</f>
        <v/>
      </c>
      <c r="G226" s="175"/>
      <c r="H226" s="175"/>
      <c r="I226" s="107"/>
      <c r="J226" s="115"/>
    </row>
    <row r="227" spans="1:10" x14ac:dyDescent="0.35">
      <c r="A227" s="106"/>
      <c r="B227" s="106"/>
      <c r="C227" s="106"/>
      <c r="D227" s="106"/>
      <c r="E227" s="106"/>
      <c r="F227" s="107"/>
      <c r="G227" s="106"/>
      <c r="H227" s="106"/>
      <c r="I227" s="107"/>
      <c r="J227" s="115"/>
    </row>
    <row r="228" spans="1:10" x14ac:dyDescent="0.35">
      <c r="A228" s="106"/>
      <c r="B228" s="106"/>
      <c r="C228" s="106"/>
      <c r="D228" s="106" t="s">
        <v>270</v>
      </c>
      <c r="E228" s="106"/>
      <c r="F228" s="107"/>
      <c r="G228" s="106"/>
      <c r="H228" s="106"/>
      <c r="I228" s="107"/>
      <c r="J228" s="115"/>
    </row>
    <row r="229" spans="1:10" x14ac:dyDescent="0.35">
      <c r="A229" s="106"/>
      <c r="B229" s="106"/>
      <c r="C229" s="106"/>
      <c r="D229" s="7" t="s">
        <v>271</v>
      </c>
      <c r="E229" s="7" t="s">
        <v>272</v>
      </c>
      <c r="F229" s="11" t="s">
        <v>156</v>
      </c>
      <c r="G229" s="11" t="s">
        <v>159</v>
      </c>
      <c r="H229" s="8" t="s">
        <v>273</v>
      </c>
      <c r="I229" s="11" t="s">
        <v>274</v>
      </c>
      <c r="J229" s="115"/>
    </row>
    <row r="230" spans="1:10" ht="43.5" x14ac:dyDescent="0.35">
      <c r="A230" s="106"/>
      <c r="B230" s="106"/>
      <c r="C230" s="106"/>
      <c r="D230" s="155" t="s">
        <v>160</v>
      </c>
      <c r="E230" s="156" t="s">
        <v>181</v>
      </c>
      <c r="F230" s="153" t="str">
        <f>IFERROR(VLOOKUP(E230,TablaIndicadores[[Código]:[Unidad de medida]],2,0),"")</f>
        <v>RCO 30: Longitud de las tuberías nuevas o
mejoradas para los sistemas de distribución
para el abastecimiento público de agua</v>
      </c>
      <c r="G230" s="153" t="str">
        <f>IFERROR(VLOOKUP(E230,TablaIndicadores[[Código]:[Unidad de medida]],3,0),"")</f>
        <v>RCO 30: Km</v>
      </c>
      <c r="H230" s="116"/>
      <c r="I230" s="153" t="str">
        <f>IF(B224="Incluir",IF(OR(H230="",E230="",NOT(ISNUMBER(H230)),H230&lt;=0,H230&lt;=0.0000001,H230&gt;1000000000),"Rellene con un valor positivo","SI"),"")</f>
        <v/>
      </c>
      <c r="J230" s="115"/>
    </row>
    <row r="231" spans="1:10" ht="29" x14ac:dyDescent="0.35">
      <c r="A231" s="106"/>
      <c r="B231" s="106"/>
      <c r="C231" s="106"/>
      <c r="D231" s="153" t="s">
        <v>162</v>
      </c>
      <c r="E231" s="154" t="s">
        <v>182</v>
      </c>
      <c r="F231" s="153" t="str">
        <f>IFERROR(VLOOKUP(E231,TablaIndicadores[[Código]:[Unidad de medida]],2,0),"")</f>
        <v>RCR 41: Población conectada a un
abastecimiento de agua mejorado</v>
      </c>
      <c r="G231" s="153" t="str">
        <f>IFERROR(VLOOKUP(E231,TablaIndicadores[[Código]:[Unidad de medida]],3,0),"")</f>
        <v>RCR 41: Personas</v>
      </c>
      <c r="H231" s="157"/>
      <c r="I231" s="153" t="str">
        <f>IF(B224="Incluir",IF(OR(H231="",E231="",NOT(ISNUMBER(H231)),H231&lt;=0,H231&lt;=0.0000001,H231&gt;1000000000),"Rellene con un valor positivo","SI"),"")</f>
        <v/>
      </c>
      <c r="J231" s="115"/>
    </row>
    <row r="232" spans="1:10" x14ac:dyDescent="0.35">
      <c r="A232" s="106"/>
      <c r="B232" s="106"/>
      <c r="C232" s="106"/>
      <c r="D232" s="106"/>
      <c r="E232" s="106"/>
      <c r="F232" s="107"/>
      <c r="G232" s="106"/>
      <c r="H232" s="106"/>
      <c r="I232" s="107"/>
      <c r="J232" s="115"/>
    </row>
    <row r="233" spans="1:10" ht="29.25" customHeight="1" x14ac:dyDescent="0.35">
      <c r="A233" s="106"/>
      <c r="B233" s="116" t="s">
        <v>400</v>
      </c>
      <c r="C233" s="106"/>
      <c r="D233" s="176" t="s">
        <v>299</v>
      </c>
      <c r="E233" s="176"/>
      <c r="F233" s="176"/>
      <c r="G233" s="176"/>
      <c r="H233" s="176"/>
      <c r="I233" s="176"/>
      <c r="J233" s="150"/>
    </row>
    <row r="234" spans="1:10" x14ac:dyDescent="0.35">
      <c r="A234" s="106"/>
      <c r="B234" s="106"/>
      <c r="C234" s="106"/>
      <c r="D234" s="106"/>
      <c r="E234" s="106"/>
      <c r="F234" s="107"/>
      <c r="G234" s="106"/>
      <c r="H234" s="106"/>
      <c r="I234" s="107"/>
      <c r="J234" s="115"/>
    </row>
    <row r="235" spans="1:10" x14ac:dyDescent="0.35">
      <c r="A235" s="106"/>
      <c r="B235" s="106"/>
      <c r="C235" s="106"/>
      <c r="D235" s="106" t="s">
        <v>6</v>
      </c>
      <c r="E235" s="162"/>
      <c r="F235" s="174" t="str">
        <f>IF(B233="Incluir",IF(OR(E235="",E235=0),"Rellene el presupuesto",IF(OR(NOT(ISNUMBER(E235)),E235&lt;=0),"Rellene con un valor positivo","")),
    IF(OR(E235="",E235=0),"",
        "No rellene el presupuesto sin seleccionar que quiere incluir el subtipo de acción"))</f>
        <v/>
      </c>
      <c r="G235" s="175"/>
      <c r="H235" s="175"/>
      <c r="I235" s="107"/>
      <c r="J235" s="115"/>
    </row>
    <row r="236" spans="1:10" x14ac:dyDescent="0.35">
      <c r="A236" s="106"/>
      <c r="B236" s="106"/>
      <c r="C236" s="106"/>
      <c r="D236" s="106"/>
      <c r="E236" s="106"/>
      <c r="F236" s="107"/>
      <c r="G236" s="106"/>
      <c r="H236" s="106"/>
      <c r="I236" s="107"/>
      <c r="J236" s="115"/>
    </row>
    <row r="237" spans="1:10" x14ac:dyDescent="0.35">
      <c r="A237" s="106"/>
      <c r="B237" s="106"/>
      <c r="C237" s="106"/>
      <c r="D237" s="106" t="s">
        <v>270</v>
      </c>
      <c r="E237" s="106"/>
      <c r="F237" s="107"/>
      <c r="G237" s="106"/>
      <c r="H237" s="106"/>
      <c r="I237" s="107"/>
      <c r="J237" s="115"/>
    </row>
    <row r="238" spans="1:10" x14ac:dyDescent="0.35">
      <c r="A238" s="106"/>
      <c r="B238" s="106"/>
      <c r="C238" s="106"/>
      <c r="D238" s="7" t="s">
        <v>271</v>
      </c>
      <c r="E238" s="7" t="s">
        <v>272</v>
      </c>
      <c r="F238" s="11" t="s">
        <v>156</v>
      </c>
      <c r="G238" s="11" t="s">
        <v>159</v>
      </c>
      <c r="H238" s="8" t="s">
        <v>273</v>
      </c>
      <c r="I238" s="11" t="s">
        <v>274</v>
      </c>
      <c r="J238" s="115"/>
    </row>
    <row r="239" spans="1:10" ht="29" x14ac:dyDescent="0.35">
      <c r="A239" s="106"/>
      <c r="B239" s="106"/>
      <c r="C239" s="106"/>
      <c r="D239" s="155" t="s">
        <v>160</v>
      </c>
      <c r="E239" s="156" t="s">
        <v>183</v>
      </c>
      <c r="F239" s="153" t="str">
        <f>IFERROR(VLOOKUP(E239,TablaIndicadores[[Código]:[Unidad de medida]],2,0),"")</f>
        <v>RCO31 Longitud de tuberías nuevas o mejoradas para la red pública de recogida de aguas residuales</v>
      </c>
      <c r="G239" s="153" t="str">
        <f>IFERROR(VLOOKUP(E239,TablaIndicadores[[Código]:[Unidad de medida]],3,0),"")</f>
        <v>RCO31: Km</v>
      </c>
      <c r="H239" s="116"/>
      <c r="I239" s="153" t="str">
        <f>IF(B233="Incluir",IF(OR(H239="",E239="",NOT(ISNUMBER(H239)),H239&lt;=0,H239&lt;=0.0000001,H239&gt;1000000000),"Rellene con un valor positivo","SI"),"")</f>
        <v/>
      </c>
      <c r="J239" s="115"/>
    </row>
    <row r="240" spans="1:10" ht="43.5" x14ac:dyDescent="0.35">
      <c r="A240" s="106"/>
      <c r="B240" s="106"/>
      <c r="C240" s="106"/>
      <c r="D240" s="153" t="s">
        <v>162</v>
      </c>
      <c r="E240" s="154" t="s">
        <v>185</v>
      </c>
      <c r="F240" s="153" t="str">
        <f>IFERROR(VLOOKUP(E240,TablaIndicadores[[Código]:[Unidad de medida]],2,0),"")</f>
        <v>RCR 42: Población conectada, como mínimo,
a una planta secundaria de tratamiento de
aguas residuales</v>
      </c>
      <c r="G240" s="153" t="str">
        <f>IFERROR(VLOOKUP(E240,TablaIndicadores[[Código]:[Unidad de medida]],3,0),"")</f>
        <v>RCR 42:  Personas</v>
      </c>
      <c r="H240" s="157"/>
      <c r="I240" s="153" t="str">
        <f>IF(B233="Incluir",IF(OR(H240="",E240="",NOT(ISNUMBER(H240)),H240&lt;=0,H240&lt;=0.0000001,H240&gt;1000000000),"Rellene con un valor positivo","SI"),"")</f>
        <v/>
      </c>
      <c r="J240" s="115"/>
    </row>
    <row r="241" spans="1:10" x14ac:dyDescent="0.35">
      <c r="A241" s="106"/>
      <c r="B241" s="106"/>
      <c r="C241" s="106"/>
      <c r="D241" s="106"/>
      <c r="E241" s="106"/>
      <c r="F241" s="107"/>
      <c r="G241" s="106"/>
      <c r="H241" s="106"/>
      <c r="I241" s="107"/>
      <c r="J241" s="115"/>
    </row>
    <row r="242" spans="1:10" x14ac:dyDescent="0.35">
      <c r="A242" s="106"/>
      <c r="B242" s="116" t="s">
        <v>400</v>
      </c>
      <c r="C242" s="106"/>
      <c r="D242" s="112" t="s">
        <v>300</v>
      </c>
      <c r="E242" s="112"/>
      <c r="F242" s="113"/>
      <c r="G242" s="113"/>
      <c r="H242" s="113"/>
      <c r="I242" s="113"/>
      <c r="J242" s="115"/>
    </row>
    <row r="243" spans="1:10" x14ac:dyDescent="0.35">
      <c r="A243" s="106"/>
      <c r="B243" s="106"/>
      <c r="C243" s="106"/>
      <c r="D243" s="106"/>
      <c r="E243" s="106"/>
      <c r="F243" s="107"/>
      <c r="G243" s="106"/>
      <c r="H243" s="106"/>
      <c r="I243" s="107"/>
      <c r="J243" s="115"/>
    </row>
    <row r="244" spans="1:10" x14ac:dyDescent="0.35">
      <c r="A244" s="106"/>
      <c r="B244" s="106"/>
      <c r="C244" s="106"/>
      <c r="D244" s="106" t="s">
        <v>6</v>
      </c>
      <c r="E244" s="162"/>
      <c r="F244" s="174" t="str">
        <f>IF(B242="Incluir",IF(OR(E244="",E244=0),"Rellene el presupuesto",IF(OR(NOT(ISNUMBER(E244)),E244&lt;=0),"Rellene con un valor positivo","")),
    IF(OR(E244="",E244=0),"",
        "No rellene el presupuesto sin seleccionar que quiere incluir el subtipo de acción"))</f>
        <v/>
      </c>
      <c r="G244" s="175"/>
      <c r="H244" s="175"/>
      <c r="I244" s="107"/>
      <c r="J244" s="115"/>
    </row>
    <row r="245" spans="1:10" x14ac:dyDescent="0.35">
      <c r="A245" s="106"/>
      <c r="B245" s="106"/>
      <c r="C245" s="106"/>
      <c r="D245" s="106"/>
      <c r="E245" s="106"/>
      <c r="F245" s="107"/>
      <c r="G245" s="106"/>
      <c r="H245" s="106"/>
      <c r="I245" s="107"/>
      <c r="J245" s="115"/>
    </row>
    <row r="246" spans="1:10" x14ac:dyDescent="0.35">
      <c r="A246" s="106"/>
      <c r="B246" s="106"/>
      <c r="C246" s="106"/>
      <c r="D246" s="106" t="s">
        <v>270</v>
      </c>
      <c r="E246" s="106"/>
      <c r="F246" s="107"/>
      <c r="G246" s="106"/>
      <c r="H246" s="106"/>
      <c r="I246" s="107"/>
      <c r="J246" s="115"/>
    </row>
    <row r="247" spans="1:10" x14ac:dyDescent="0.35">
      <c r="A247" s="106"/>
      <c r="B247" s="106"/>
      <c r="C247" s="106"/>
      <c r="D247" s="7" t="s">
        <v>271</v>
      </c>
      <c r="E247" s="7" t="s">
        <v>272</v>
      </c>
      <c r="F247" s="11" t="s">
        <v>156</v>
      </c>
      <c r="G247" s="11" t="s">
        <v>159</v>
      </c>
      <c r="H247" s="8" t="s">
        <v>273</v>
      </c>
      <c r="I247" s="11" t="s">
        <v>274</v>
      </c>
      <c r="J247" s="115"/>
    </row>
    <row r="248" spans="1:10" ht="29" x14ac:dyDescent="0.35">
      <c r="A248" s="106"/>
      <c r="B248" s="106"/>
      <c r="C248" s="106"/>
      <c r="D248" s="155" t="s">
        <v>160</v>
      </c>
      <c r="E248" s="156" t="s">
        <v>184</v>
      </c>
      <c r="F248" s="153" t="str">
        <f>IFERROR(VLOOKUP(E248,TablaIndicadores[[Código]:[Unidad de medida]],2,0),"")</f>
        <v>RCO 32: Capacidad nueva o mejorada para el
tratamiento de aguas residuales</v>
      </c>
      <c r="G248" s="153" t="str">
        <f>IFERROR(VLOOKUP(E248,TablaIndicadores[[Código]:[Unidad de medida]],3,0),"")</f>
        <v>RCO32: Equivalente de población</v>
      </c>
      <c r="H248" s="116"/>
      <c r="I248" s="153" t="str">
        <f>IF(B242="Incluir",IF(OR(H248="",E248="",NOT(ISNUMBER(H248)),H248&lt;=0,H248&lt;=0.0000001,H248&gt;1000000000),"Rellene con un valor positivo","SI"),"")</f>
        <v/>
      </c>
      <c r="J248" s="115"/>
    </row>
    <row r="249" spans="1:10" ht="43.5" x14ac:dyDescent="0.35">
      <c r="A249" s="106"/>
      <c r="B249" s="106"/>
      <c r="C249" s="106"/>
      <c r="D249" s="153" t="s">
        <v>162</v>
      </c>
      <c r="E249" s="154" t="s">
        <v>185</v>
      </c>
      <c r="F249" s="153" t="str">
        <f>IFERROR(VLOOKUP(E249,TablaIndicadores[[Código]:[Unidad de medida]],2,0),"")</f>
        <v>RCR 42: Población conectada, como mínimo,
a una planta secundaria de tratamiento de
aguas residuales</v>
      </c>
      <c r="G249" s="153" t="str">
        <f>IFERROR(VLOOKUP(E249,TablaIndicadores[[Código]:[Unidad de medida]],3,0),"")</f>
        <v>RCR 42:  Personas</v>
      </c>
      <c r="H249" s="157"/>
      <c r="I249" s="153" t="str">
        <f>IF(B242="Incluir",IF(OR(H249="",E249="",NOT(ISNUMBER(H249)),H249&lt;=0,H249&lt;=0.0000001,H249&gt;1000000000),"Rellene con un valor positivo","SI"),"")</f>
        <v/>
      </c>
      <c r="J249" s="115"/>
    </row>
    <row r="250" spans="1:10" x14ac:dyDescent="0.35">
      <c r="A250" s="106"/>
      <c r="B250" s="106"/>
      <c r="C250" s="106"/>
      <c r="D250" s="106"/>
      <c r="E250" s="106"/>
      <c r="F250" s="107"/>
      <c r="G250" s="106"/>
      <c r="H250" s="106"/>
      <c r="I250" s="107"/>
      <c r="J250" s="115"/>
    </row>
    <row r="251" spans="1:10" x14ac:dyDescent="0.35">
      <c r="A251" s="106"/>
      <c r="B251" s="116" t="s">
        <v>400</v>
      </c>
      <c r="C251" s="106"/>
      <c r="D251" s="112" t="s">
        <v>301</v>
      </c>
      <c r="E251" s="112"/>
      <c r="F251" s="113"/>
      <c r="G251" s="151"/>
      <c r="H251" s="151"/>
      <c r="I251" s="151"/>
      <c r="J251" s="115"/>
    </row>
    <row r="252" spans="1:10" x14ac:dyDescent="0.35">
      <c r="A252" s="106"/>
      <c r="B252" s="106"/>
      <c r="C252" s="106"/>
      <c r="D252" s="106"/>
      <c r="E252" s="106"/>
      <c r="F252" s="107"/>
      <c r="G252" s="106"/>
      <c r="H252" s="106"/>
      <c r="I252" s="107"/>
      <c r="J252" s="115"/>
    </row>
    <row r="253" spans="1:10" x14ac:dyDescent="0.35">
      <c r="A253" s="106"/>
      <c r="B253" s="106"/>
      <c r="C253" s="106"/>
      <c r="D253" s="106" t="s">
        <v>6</v>
      </c>
      <c r="E253" s="162"/>
      <c r="F253" s="174" t="str">
        <f>IF(B251="Incluir",IF(OR(E253="",E253=0),"Rellene el presupuesto",IF(OR(NOT(ISNUMBER(E253)),E253&lt;=0),"Rellene con un valor positivo","")),
    IF(OR(E253="",E253=0),"",
        "No rellene el presupuesto sin seleccionar que quiere incluir el subtipo de acción"))</f>
        <v/>
      </c>
      <c r="G253" s="175"/>
      <c r="H253" s="175"/>
      <c r="I253" s="107"/>
      <c r="J253" s="115"/>
    </row>
    <row r="254" spans="1:10" x14ac:dyDescent="0.35">
      <c r="A254" s="106"/>
      <c r="B254" s="106"/>
      <c r="C254" s="106"/>
      <c r="D254" s="106"/>
      <c r="E254" s="106"/>
      <c r="F254" s="107"/>
      <c r="G254" s="106"/>
      <c r="H254" s="106"/>
      <c r="I254" s="107"/>
      <c r="J254" s="115"/>
    </row>
    <row r="255" spans="1:10" x14ac:dyDescent="0.35">
      <c r="A255" s="106"/>
      <c r="B255" s="106"/>
      <c r="C255" s="106"/>
      <c r="D255" s="106" t="s">
        <v>270</v>
      </c>
      <c r="E255" s="106"/>
      <c r="F255" s="107"/>
      <c r="G255" s="106"/>
      <c r="H255" s="106"/>
      <c r="I255" s="107"/>
      <c r="J255" s="115"/>
    </row>
    <row r="256" spans="1:10" x14ac:dyDescent="0.35">
      <c r="A256" s="106"/>
      <c r="B256" s="106"/>
      <c r="C256" s="106"/>
      <c r="D256" s="7" t="s">
        <v>271</v>
      </c>
      <c r="E256" s="7" t="s">
        <v>272</v>
      </c>
      <c r="F256" s="11" t="s">
        <v>156</v>
      </c>
      <c r="G256" s="11" t="s">
        <v>159</v>
      </c>
      <c r="H256" s="8" t="s">
        <v>273</v>
      </c>
      <c r="I256" s="11" t="s">
        <v>274</v>
      </c>
      <c r="J256" s="115"/>
    </row>
    <row r="257" spans="1:10" ht="29" x14ac:dyDescent="0.35">
      <c r="A257" s="106"/>
      <c r="B257" s="106"/>
      <c r="C257" s="106"/>
      <c r="D257" s="155" t="s">
        <v>160</v>
      </c>
      <c r="E257" s="156" t="s">
        <v>183</v>
      </c>
      <c r="F257" s="153" t="str">
        <f>IFERROR(VLOOKUP(E257,TablaIndicadores[[Código]:[Unidad de medida]],2,0),"")</f>
        <v>RCO31 Longitud de tuberías nuevas o mejoradas para la red pública de recogida de aguas residuales</v>
      </c>
      <c r="G257" s="153" t="str">
        <f>IFERROR(VLOOKUP(E257,TablaIndicadores[[Código]:[Unidad de medida]],3,0),"")</f>
        <v>RCO31: Km</v>
      </c>
      <c r="H257" s="116"/>
      <c r="I257" s="153" t="str">
        <f>IF(B251="Incluir",IF(OR(H257="",E257="",NOT(ISNUMBER(H257)),H257&lt;=0,H257&lt;=0.0000001,H257&gt;1000000000),"Rellene con un valor positivo","SI"),"")</f>
        <v/>
      </c>
      <c r="J257" s="115"/>
    </row>
    <row r="258" spans="1:10" ht="43.5" x14ac:dyDescent="0.35">
      <c r="A258" s="106"/>
      <c r="B258" s="106"/>
      <c r="C258" s="106"/>
      <c r="D258" s="153" t="s">
        <v>162</v>
      </c>
      <c r="E258" s="154" t="s">
        <v>185</v>
      </c>
      <c r="F258" s="153" t="str">
        <f>IFERROR(VLOOKUP(E258,TablaIndicadores[[Código]:[Unidad de medida]],2,0),"")</f>
        <v>RCR 42: Población conectada, como mínimo,
a una planta secundaria de tratamiento de
aguas residuales</v>
      </c>
      <c r="G258" s="153" t="str">
        <f>IFERROR(VLOOKUP(E258,TablaIndicadores[[Código]:[Unidad de medida]],3,0),"")</f>
        <v>RCR 42:  Personas</v>
      </c>
      <c r="H258" s="157"/>
      <c r="I258" s="153" t="str">
        <f>IF(B251="Incluir",IF(OR(H258="",E258="",NOT(ISNUMBER(H258)),H258&lt;=0,H258&lt;=0.0000001,H258&gt;1000000000),"Rellene con un valor positivo","SI"),"")</f>
        <v/>
      </c>
      <c r="J258" s="115"/>
    </row>
    <row r="259" spans="1:10" x14ac:dyDescent="0.35">
      <c r="A259" s="106"/>
      <c r="B259" s="106"/>
      <c r="C259" s="106"/>
      <c r="D259" s="106"/>
      <c r="E259" s="106"/>
      <c r="F259" s="107"/>
      <c r="G259" s="106"/>
      <c r="H259" s="106"/>
      <c r="I259" s="107"/>
      <c r="J259" s="115"/>
    </row>
    <row r="260" spans="1:10" ht="15" thickBot="1" x14ac:dyDescent="0.4">
      <c r="A260" s="106"/>
      <c r="B260" s="160" t="s">
        <v>52</v>
      </c>
      <c r="C260" s="109"/>
      <c r="D260" s="109"/>
      <c r="E260" s="109"/>
      <c r="F260" s="110"/>
      <c r="G260" s="109"/>
      <c r="H260" s="109"/>
      <c r="I260" s="110"/>
      <c r="J260" s="115"/>
    </row>
    <row r="261" spans="1:10" x14ac:dyDescent="0.35">
      <c r="A261" s="106"/>
      <c r="B261" s="106"/>
      <c r="C261" s="106"/>
      <c r="D261" s="106"/>
      <c r="E261" s="106"/>
      <c r="F261" s="107"/>
      <c r="G261" s="106"/>
      <c r="H261" s="106"/>
      <c r="I261" s="107"/>
      <c r="J261" s="115"/>
    </row>
    <row r="262" spans="1:10" x14ac:dyDescent="0.35">
      <c r="A262" s="106"/>
      <c r="B262" s="116" t="s">
        <v>400</v>
      </c>
      <c r="C262" s="106"/>
      <c r="D262" s="112" t="s">
        <v>302</v>
      </c>
      <c r="E262" s="112"/>
      <c r="F262" s="113"/>
      <c r="G262" s="151"/>
      <c r="H262" s="151"/>
      <c r="I262" s="151"/>
      <c r="J262" s="115"/>
    </row>
    <row r="263" spans="1:10" x14ac:dyDescent="0.35">
      <c r="A263" s="106"/>
      <c r="B263" s="106"/>
      <c r="C263" s="106"/>
      <c r="D263" s="106"/>
      <c r="E263" s="106"/>
      <c r="F263" s="107"/>
      <c r="G263" s="106"/>
      <c r="H263" s="106"/>
      <c r="I263" s="107"/>
      <c r="J263" s="115"/>
    </row>
    <row r="264" spans="1:10" x14ac:dyDescent="0.35">
      <c r="A264" s="106"/>
      <c r="B264" s="106"/>
      <c r="C264" s="106"/>
      <c r="D264" s="106" t="s">
        <v>6</v>
      </c>
      <c r="E264" s="162"/>
      <c r="F264" s="174" t="str">
        <f>IF(B262="Incluir",IF(OR(E264="",E264=0),"Rellene el presupuesto",IF(OR(NOT(ISNUMBER(E264)),E264&lt;=0),"Rellene con un valor positivo","")),
    IF(OR(E264="",E264=0),"",
        "No rellene el presupuesto sin seleccionar que quiere incluir el subtipo de acción"))</f>
        <v/>
      </c>
      <c r="G264" s="175"/>
      <c r="H264" s="175"/>
      <c r="I264" s="107"/>
      <c r="J264" s="115"/>
    </row>
    <row r="265" spans="1:10" x14ac:dyDescent="0.35">
      <c r="A265" s="106"/>
      <c r="B265" s="106"/>
      <c r="C265" s="106"/>
      <c r="D265" s="106"/>
      <c r="E265" s="106"/>
      <c r="F265" s="107"/>
      <c r="G265" s="106"/>
      <c r="H265" s="106"/>
      <c r="I265" s="107"/>
      <c r="J265" s="115"/>
    </row>
    <row r="266" spans="1:10" x14ac:dyDescent="0.35">
      <c r="A266" s="106"/>
      <c r="B266" s="106"/>
      <c r="C266" s="106"/>
      <c r="D266" s="106" t="s">
        <v>270</v>
      </c>
      <c r="E266" s="106"/>
      <c r="F266" s="107"/>
      <c r="G266" s="106"/>
      <c r="H266" s="106"/>
      <c r="I266" s="107"/>
      <c r="J266" s="115"/>
    </row>
    <row r="267" spans="1:10" x14ac:dyDescent="0.35">
      <c r="A267" s="106"/>
      <c r="B267" s="106"/>
      <c r="C267" s="106"/>
      <c r="D267" s="7" t="s">
        <v>271</v>
      </c>
      <c r="E267" s="7" t="s">
        <v>272</v>
      </c>
      <c r="F267" s="11" t="s">
        <v>156</v>
      </c>
      <c r="G267" s="11" t="s">
        <v>159</v>
      </c>
      <c r="H267" s="8" t="s">
        <v>273</v>
      </c>
      <c r="I267" s="11" t="s">
        <v>274</v>
      </c>
      <c r="J267" s="115"/>
    </row>
    <row r="268" spans="1:10" ht="30" customHeight="1" x14ac:dyDescent="0.35">
      <c r="A268" s="106"/>
      <c r="B268" s="106"/>
      <c r="C268" s="106"/>
      <c r="D268" s="155" t="s">
        <v>160</v>
      </c>
      <c r="E268" s="156" t="s">
        <v>186</v>
      </c>
      <c r="F268" s="153" t="str">
        <f>IFERROR(VLOOKUP(E268,TablaIndicadores[[Código]:[Unidad de medida]],2,0),"")</f>
        <v>RCO 34: Capacidad adicional para el reciclaje
de residuos</v>
      </c>
      <c r="G268" s="153" t="str">
        <f>IFERROR(VLOOKUP(E268,TablaIndicadores[[Código]:[Unidad de medida]],3,0),"")</f>
        <v>RCO 34: Toneladas/año</v>
      </c>
      <c r="H268" s="116"/>
      <c r="I268" s="153" t="str">
        <f>IF(B262="Incluir",IF(OR(H268="",E268="",NOT(ISNUMBER(H268)),H268&lt;=0,H268&lt;=0.0000001,H268&gt;1000000000),"Rellene con un valor positivo","SI"),"")</f>
        <v/>
      </c>
      <c r="J268" s="115"/>
    </row>
    <row r="269" spans="1:10" ht="30" customHeight="1" x14ac:dyDescent="0.35">
      <c r="A269" s="106"/>
      <c r="B269" s="106"/>
      <c r="C269" s="106"/>
      <c r="D269" s="153" t="s">
        <v>162</v>
      </c>
      <c r="E269" s="154" t="s">
        <v>189</v>
      </c>
      <c r="F269" s="153" t="str">
        <f>IFERROR(VLOOKUP(E269,TablaIndicadores[[Código]:[Unidad de medida]],2,0),"")</f>
        <v>RCR103 Residuos recogidos de manera selectiva</v>
      </c>
      <c r="G269" s="153" t="str">
        <f>IFERROR(VLOOKUP(E269,TablaIndicadores[[Código]:[Unidad de medida]],3,0),"")</f>
        <v>RCR 103: Toneladas/ año</v>
      </c>
      <c r="H269" s="157"/>
      <c r="I269" s="153" t="str">
        <f>IF(B262="Incluir",IF(OR(H269="",E269="",NOT(ISNUMBER(H269)),H269&lt;=0,H269&lt;=0.0000001,H269&gt;1000000000),"Rellene con un valor positivo","SI"),"")</f>
        <v/>
      </c>
      <c r="J269" s="115"/>
    </row>
    <row r="270" spans="1:10" x14ac:dyDescent="0.35">
      <c r="A270" s="106"/>
      <c r="B270" s="106"/>
      <c r="C270" s="106"/>
      <c r="D270" s="106"/>
      <c r="E270" s="106"/>
      <c r="F270" s="107"/>
      <c r="G270" s="106"/>
      <c r="H270" s="106"/>
      <c r="I270" s="107"/>
      <c r="J270" s="115"/>
    </row>
    <row r="271" spans="1:10" x14ac:dyDescent="0.35">
      <c r="A271" s="106"/>
      <c r="B271" s="116" t="s">
        <v>400</v>
      </c>
      <c r="C271" s="106"/>
      <c r="D271" s="112" t="s">
        <v>303</v>
      </c>
      <c r="E271" s="112"/>
      <c r="F271" s="113"/>
      <c r="G271" s="113"/>
      <c r="H271" s="113"/>
      <c r="I271" s="113"/>
      <c r="J271" s="115"/>
    </row>
    <row r="272" spans="1:10" x14ac:dyDescent="0.35">
      <c r="A272" s="106"/>
      <c r="B272" s="106"/>
      <c r="C272" s="106"/>
      <c r="D272" s="106"/>
      <c r="E272" s="106"/>
      <c r="F272" s="107"/>
      <c r="G272" s="106"/>
      <c r="H272" s="106"/>
      <c r="I272" s="107"/>
      <c r="J272" s="115"/>
    </row>
    <row r="273" spans="1:10" x14ac:dyDescent="0.35">
      <c r="A273" s="106"/>
      <c r="B273" s="106"/>
      <c r="C273" s="106"/>
      <c r="D273" s="106" t="s">
        <v>6</v>
      </c>
      <c r="E273" s="162"/>
      <c r="F273" s="174" t="str">
        <f>IF(B271="Incluir",IF(OR(E273="",E273=0),"Rellene el presupuesto",IF(OR(NOT(ISNUMBER(E273)),E273&lt;=0),"Rellene con un valor positivo","")),
    IF(OR(E273="",E273=0),"",
        "No rellene el presupuesto sin seleccionar que quiere incluir el subtipo de acción"))</f>
        <v/>
      </c>
      <c r="G273" s="175"/>
      <c r="H273" s="175"/>
      <c r="I273" s="107"/>
      <c r="J273" s="115"/>
    </row>
    <row r="274" spans="1:10" x14ac:dyDescent="0.35">
      <c r="A274" s="106"/>
      <c r="B274" s="106"/>
      <c r="C274" s="106"/>
      <c r="D274" s="106"/>
      <c r="E274" s="106"/>
      <c r="F274" s="107"/>
      <c r="G274" s="106"/>
      <c r="H274" s="106"/>
      <c r="I274" s="107"/>
      <c r="J274" s="115"/>
    </row>
    <row r="275" spans="1:10" x14ac:dyDescent="0.35">
      <c r="A275" s="106"/>
      <c r="B275" s="106"/>
      <c r="C275" s="106"/>
      <c r="D275" s="106" t="s">
        <v>270</v>
      </c>
      <c r="E275" s="106"/>
      <c r="F275" s="107"/>
      <c r="G275" s="106"/>
      <c r="H275" s="106"/>
      <c r="I275" s="107"/>
      <c r="J275" s="115"/>
    </row>
    <row r="276" spans="1:10" x14ac:dyDescent="0.35">
      <c r="A276" s="106"/>
      <c r="B276" s="106"/>
      <c r="C276" s="106"/>
      <c r="D276" s="7" t="s">
        <v>271</v>
      </c>
      <c r="E276" s="7" t="s">
        <v>272</v>
      </c>
      <c r="F276" s="11" t="s">
        <v>156</v>
      </c>
      <c r="G276" s="11" t="s">
        <v>159</v>
      </c>
      <c r="H276" s="8" t="s">
        <v>273</v>
      </c>
      <c r="I276" s="11" t="s">
        <v>274</v>
      </c>
      <c r="J276" s="115"/>
    </row>
    <row r="277" spans="1:10" ht="30" customHeight="1" x14ac:dyDescent="0.35">
      <c r="A277" s="106"/>
      <c r="B277" s="106"/>
      <c r="C277" s="106"/>
      <c r="D277" s="155" t="s">
        <v>160</v>
      </c>
      <c r="E277" s="156" t="s">
        <v>186</v>
      </c>
      <c r="F277" s="153" t="str">
        <f>IFERROR(VLOOKUP(E277,TablaIndicadores[[Código]:[Unidad de medida]],2,0),"")</f>
        <v>RCO 34: Capacidad adicional para el reciclaje
de residuos</v>
      </c>
      <c r="G277" s="153" t="str">
        <f>IFERROR(VLOOKUP(E277,TablaIndicadores[[Código]:[Unidad de medida]],3,0),"")</f>
        <v>RCO 34: Toneladas/año</v>
      </c>
      <c r="H277" s="116"/>
      <c r="I277" s="153" t="str">
        <f>IF(B271="Incluir",IF(OR(H277="",E277="",NOT(ISNUMBER(H277)),H277&lt;=0,H277&lt;=0.0000001,H277&gt;1000000000),"Rellene con un valor positivo","SI"),"")</f>
        <v/>
      </c>
      <c r="J277" s="115"/>
    </row>
    <row r="278" spans="1:10" ht="30" customHeight="1" x14ac:dyDescent="0.35">
      <c r="A278" s="106"/>
      <c r="B278" s="106"/>
      <c r="C278" s="106"/>
      <c r="D278" s="153" t="s">
        <v>162</v>
      </c>
      <c r="E278" s="154" t="s">
        <v>189</v>
      </c>
      <c r="F278" s="153" t="str">
        <f>IFERROR(VLOOKUP(E278,TablaIndicadores[[Código]:[Unidad de medida]],2,0),"")</f>
        <v>RCR103 Residuos recogidos de manera selectiva</v>
      </c>
      <c r="G278" s="153" t="str">
        <f>IFERROR(VLOOKUP(E278,TablaIndicadores[[Código]:[Unidad de medida]],3,0),"")</f>
        <v>RCR 103: Toneladas/ año</v>
      </c>
      <c r="H278" s="157"/>
      <c r="I278" s="153" t="str">
        <f>IF(B271="Incluir",IF(OR(H278="",E278="",NOT(ISNUMBER(H278)),H278&lt;=0,H278&lt;=0.0000001,H278&gt;1000000000),"Rellene con un valor positivo","SI"),"")</f>
        <v/>
      </c>
      <c r="J278" s="115"/>
    </row>
    <row r="279" spans="1:10" x14ac:dyDescent="0.35">
      <c r="A279" s="106"/>
      <c r="B279" s="106"/>
      <c r="C279" s="106"/>
      <c r="D279" s="106"/>
      <c r="E279" s="106"/>
      <c r="F279" s="107"/>
      <c r="G279" s="106"/>
      <c r="H279" s="106"/>
      <c r="I279" s="107"/>
      <c r="J279" s="115"/>
    </row>
    <row r="280" spans="1:10" x14ac:dyDescent="0.35">
      <c r="A280" s="106"/>
      <c r="B280" s="116" t="s">
        <v>400</v>
      </c>
      <c r="C280" s="106"/>
      <c r="D280" s="112" t="s">
        <v>304</v>
      </c>
      <c r="E280" s="112"/>
      <c r="F280" s="113"/>
      <c r="G280" s="151"/>
      <c r="H280" s="151"/>
      <c r="I280" s="151"/>
      <c r="J280" s="115"/>
    </row>
    <row r="281" spans="1:10" x14ac:dyDescent="0.35">
      <c r="A281" s="106"/>
      <c r="B281" s="106"/>
      <c r="C281" s="106"/>
      <c r="D281" s="106"/>
      <c r="E281" s="106"/>
      <c r="F281" s="107"/>
      <c r="G281" s="106"/>
      <c r="H281" s="106"/>
      <c r="I281" s="107"/>
      <c r="J281" s="115"/>
    </row>
    <row r="282" spans="1:10" x14ac:dyDescent="0.35">
      <c r="A282" s="106"/>
      <c r="B282" s="106"/>
      <c r="C282" s="106"/>
      <c r="D282" s="106" t="s">
        <v>6</v>
      </c>
      <c r="E282" s="162"/>
      <c r="F282" s="174" t="str">
        <f>IF(B280="Incluir",IF(OR(E282="",E282=0),"Rellene el presupuesto",IF(OR(NOT(ISNUMBER(E282)),E282&lt;=0),"Rellene con un valor positivo","")),
    IF(OR(E282="",E282=0),"",
        "No rellene el presupuesto sin seleccionar que quiere incluir el subtipo de acción"))</f>
        <v/>
      </c>
      <c r="G282" s="175"/>
      <c r="H282" s="175"/>
      <c r="I282" s="107"/>
      <c r="J282" s="115"/>
    </row>
    <row r="283" spans="1:10" x14ac:dyDescent="0.35">
      <c r="A283" s="106"/>
      <c r="B283" s="106"/>
      <c r="C283" s="106"/>
      <c r="D283" s="106"/>
      <c r="E283" s="106"/>
      <c r="F283" s="107"/>
      <c r="G283" s="106"/>
      <c r="H283" s="106"/>
      <c r="I283" s="107"/>
      <c r="J283" s="115"/>
    </row>
    <row r="284" spans="1:10" x14ac:dyDescent="0.35">
      <c r="A284" s="106"/>
      <c r="B284" s="106"/>
      <c r="C284" s="106"/>
      <c r="D284" s="106" t="s">
        <v>270</v>
      </c>
      <c r="E284" s="106"/>
      <c r="F284" s="107"/>
      <c r="G284" s="106"/>
      <c r="H284" s="106"/>
      <c r="I284" s="107"/>
      <c r="J284" s="115"/>
    </row>
    <row r="285" spans="1:10" x14ac:dyDescent="0.35">
      <c r="A285" s="106"/>
      <c r="B285" s="106"/>
      <c r="C285" s="106"/>
      <c r="D285" s="7" t="s">
        <v>271</v>
      </c>
      <c r="E285" s="7" t="s">
        <v>272</v>
      </c>
      <c r="F285" s="11" t="s">
        <v>156</v>
      </c>
      <c r="G285" s="11" t="s">
        <v>159</v>
      </c>
      <c r="H285" s="8" t="s">
        <v>273</v>
      </c>
      <c r="I285" s="11" t="s">
        <v>274</v>
      </c>
      <c r="J285" s="115"/>
    </row>
    <row r="286" spans="1:10" ht="30" customHeight="1" x14ac:dyDescent="0.35">
      <c r="A286" s="106"/>
      <c r="B286" s="106"/>
      <c r="C286" s="106"/>
      <c r="D286" s="155" t="s">
        <v>160</v>
      </c>
      <c r="E286" s="156" t="s">
        <v>186</v>
      </c>
      <c r="F286" s="153" t="str">
        <f>IFERROR(VLOOKUP(E286,TablaIndicadores[[Código]:[Unidad de medida]],2,0),"")</f>
        <v>RCO 34: Capacidad adicional para el reciclaje
de residuos</v>
      </c>
      <c r="G286" s="153" t="str">
        <f>IFERROR(VLOOKUP(E286,TablaIndicadores[[Código]:[Unidad de medida]],3,0),"")</f>
        <v>RCO 34: Toneladas/año</v>
      </c>
      <c r="H286" s="116"/>
      <c r="I286" s="153" t="str">
        <f>IF(B280="Incluir",IF(OR(H286="",E286="",NOT(ISNUMBER(H286)),H286&lt;=0,H286&lt;=0.0000001,H286&gt;1000000000),"Rellene con un valor positivo","SI"),"")</f>
        <v/>
      </c>
      <c r="J286" s="115"/>
    </row>
    <row r="287" spans="1:10" ht="30" customHeight="1" x14ac:dyDescent="0.35">
      <c r="A287" s="106"/>
      <c r="B287" s="106"/>
      <c r="C287" s="106"/>
      <c r="D287" s="153" t="s">
        <v>162</v>
      </c>
      <c r="E287" s="154" t="s">
        <v>189</v>
      </c>
      <c r="F287" s="153" t="str">
        <f>IFERROR(VLOOKUP(E287,TablaIndicadores[[Código]:[Unidad de medida]],2,0),"")</f>
        <v>RCR103 Residuos recogidos de manera selectiva</v>
      </c>
      <c r="G287" s="153" t="str">
        <f>IFERROR(VLOOKUP(E287,TablaIndicadores[[Código]:[Unidad de medida]],3,0),"")</f>
        <v>RCR 103: Toneladas/ año</v>
      </c>
      <c r="H287" s="157"/>
      <c r="I287" s="153" t="str">
        <f>IF(B280="Incluir",IF(OR(H287="",E287="",NOT(ISNUMBER(H287)),H287&lt;=0,H287&lt;=0.0000001,H287&gt;1000000000),"Rellene con un valor positivo","SI"),"")</f>
        <v/>
      </c>
      <c r="J287" s="115"/>
    </row>
    <row r="288" spans="1:10" x14ac:dyDescent="0.35">
      <c r="A288" s="106"/>
      <c r="B288" s="106"/>
      <c r="C288" s="106"/>
      <c r="D288" s="106"/>
      <c r="E288" s="106"/>
      <c r="F288" s="107"/>
      <c r="G288" s="106"/>
      <c r="H288" s="106"/>
      <c r="I288" s="107"/>
      <c r="J288" s="115"/>
    </row>
    <row r="289" spans="1:10" x14ac:dyDescent="0.35">
      <c r="A289" s="106"/>
      <c r="B289" s="116" t="s">
        <v>400</v>
      </c>
      <c r="C289" s="106"/>
      <c r="D289" s="112" t="s">
        <v>305</v>
      </c>
      <c r="E289" s="112"/>
      <c r="F289" s="113"/>
      <c r="G289" s="113"/>
      <c r="H289" s="113"/>
      <c r="I289" s="113"/>
      <c r="J289" s="115"/>
    </row>
    <row r="290" spans="1:10" x14ac:dyDescent="0.35">
      <c r="A290" s="106"/>
      <c r="B290" s="106"/>
      <c r="C290" s="106"/>
      <c r="D290" s="106"/>
      <c r="E290" s="106"/>
      <c r="F290" s="107"/>
      <c r="G290" s="106"/>
      <c r="H290" s="106"/>
      <c r="I290" s="107"/>
      <c r="J290" s="115"/>
    </row>
    <row r="291" spans="1:10" x14ac:dyDescent="0.35">
      <c r="A291" s="106"/>
      <c r="B291" s="106"/>
      <c r="C291" s="106"/>
      <c r="D291" s="106" t="s">
        <v>6</v>
      </c>
      <c r="E291" s="162"/>
      <c r="F291" s="174" t="str">
        <f>IF(B289="Incluir",IF(OR(E291="",E291=0),"Rellene el presupuesto",IF(OR(NOT(ISNUMBER(E291)),E291&lt;=0),"Rellene con un valor positivo","")),
    IF(OR(E291="",E291=0),"",
        "No rellene el presupuesto sin seleccionar que quiere incluir el subtipo de acción"))</f>
        <v/>
      </c>
      <c r="G291" s="175"/>
      <c r="H291" s="175"/>
      <c r="I291" s="107"/>
      <c r="J291" s="115"/>
    </row>
    <row r="292" spans="1:10" x14ac:dyDescent="0.35">
      <c r="A292" s="106"/>
      <c r="B292" s="106"/>
      <c r="C292" s="106"/>
      <c r="D292" s="106"/>
      <c r="E292" s="106"/>
      <c r="F292" s="107"/>
      <c r="G292" s="106"/>
      <c r="H292" s="106"/>
      <c r="I292" s="107"/>
      <c r="J292" s="115"/>
    </row>
    <row r="293" spans="1:10" x14ac:dyDescent="0.35">
      <c r="A293" s="106"/>
      <c r="B293" s="106"/>
      <c r="C293" s="106"/>
      <c r="D293" s="106" t="s">
        <v>270</v>
      </c>
      <c r="E293" s="106"/>
      <c r="F293" s="107"/>
      <c r="G293" s="106"/>
      <c r="H293" s="106"/>
      <c r="I293" s="107"/>
      <c r="J293" s="115"/>
    </row>
    <row r="294" spans="1:10" x14ac:dyDescent="0.35">
      <c r="A294" s="106"/>
      <c r="B294" s="106"/>
      <c r="C294" s="106"/>
      <c r="D294" s="7" t="s">
        <v>271</v>
      </c>
      <c r="E294" s="7" t="s">
        <v>272</v>
      </c>
      <c r="F294" s="11" t="s">
        <v>156</v>
      </c>
      <c r="G294" s="11" t="s">
        <v>159</v>
      </c>
      <c r="H294" s="8" t="s">
        <v>273</v>
      </c>
      <c r="I294" s="11" t="s">
        <v>274</v>
      </c>
      <c r="J294" s="115"/>
    </row>
    <row r="295" spans="1:10" ht="29" x14ac:dyDescent="0.35">
      <c r="A295" s="106"/>
      <c r="B295" s="106"/>
      <c r="C295" s="106"/>
      <c r="D295" s="155" t="s">
        <v>160</v>
      </c>
      <c r="E295" s="156" t="s">
        <v>190</v>
      </c>
      <c r="F295" s="153" t="str">
        <f>IFERROR(VLOOKUP(E295,TablaIndicadores[[Código]:[Unidad de medida]],2,0),"")</f>
        <v>Superficie de los suelos rehabilitados
apoyados</v>
      </c>
      <c r="G295" s="153" t="str">
        <f>IFERROR(VLOOKUP(E295,TablaIndicadores[[Código]:[Unidad de medida]],3,0),"")</f>
        <v>RCO 38: Hectáreas</v>
      </c>
      <c r="H295" s="116"/>
      <c r="I295" s="153" t="str">
        <f>IF(B289="Incluir",IF(OR(H295="",E295="",NOT(ISNUMBER(H295)),H295&lt;=0,H295&lt;=0.0000001,H295&gt;1000000000),"Rellene con un valor positivo","SI"),"")</f>
        <v/>
      </c>
      <c r="J295" s="115"/>
    </row>
    <row r="296" spans="1:10" ht="29" x14ac:dyDescent="0.35">
      <c r="A296" s="106"/>
      <c r="B296" s="106"/>
      <c r="C296" s="106"/>
      <c r="D296" s="153" t="s">
        <v>162</v>
      </c>
      <c r="E296" s="154" t="s">
        <v>191</v>
      </c>
      <c r="F296" s="153" t="str">
        <f>IFERROR(VLOOKUP(E296,TablaIndicadores[[Código]:[Unidad de medida]],2,0),"")</f>
        <v>RCR 52: Suelos rehabilitados utilizados para zonas verdes, vivienda social, actividades económicas u otros usos</v>
      </c>
      <c r="G296" s="153" t="str">
        <f>IFERROR(VLOOKUP(E296,TablaIndicadores[[Código]:[Unidad de medida]],3,0),"")</f>
        <v>RCR 52: Hectáreas</v>
      </c>
      <c r="H296" s="157"/>
      <c r="I296" s="153" t="str">
        <f>IF(B289="Incluir",IF(OR(H296="",E296="",NOT(ISNUMBER(H296)),H296&lt;=0,H296&lt;=0.0000001,H296&gt;1000000000),"Rellene con un valor positivo","SI"),"")</f>
        <v/>
      </c>
      <c r="J296" s="115"/>
    </row>
    <row r="297" spans="1:10" x14ac:dyDescent="0.35">
      <c r="A297" s="106"/>
      <c r="B297" s="106"/>
      <c r="C297" s="106"/>
      <c r="D297" s="106"/>
      <c r="E297" s="106"/>
      <c r="F297" s="107"/>
      <c r="G297" s="106"/>
      <c r="H297" s="106"/>
      <c r="I297" s="107"/>
      <c r="J297" s="115"/>
    </row>
    <row r="298" spans="1:10" x14ac:dyDescent="0.35">
      <c r="A298" s="106"/>
      <c r="B298" s="116" t="s">
        <v>400</v>
      </c>
      <c r="C298" s="106"/>
      <c r="D298" s="112" t="s">
        <v>306</v>
      </c>
      <c r="E298" s="112"/>
      <c r="F298" s="113"/>
      <c r="G298" s="151"/>
      <c r="H298" s="151"/>
      <c r="I298" s="151"/>
      <c r="J298" s="115"/>
    </row>
    <row r="299" spans="1:10" x14ac:dyDescent="0.35">
      <c r="A299" s="106"/>
      <c r="B299" s="106"/>
      <c r="C299" s="106"/>
      <c r="D299" s="106"/>
      <c r="E299" s="106"/>
      <c r="F299" s="107"/>
      <c r="G299" s="106"/>
      <c r="H299" s="106"/>
      <c r="I299" s="107"/>
      <c r="J299" s="115"/>
    </row>
    <row r="300" spans="1:10" x14ac:dyDescent="0.35">
      <c r="A300" s="106"/>
      <c r="B300" s="106"/>
      <c r="C300" s="106"/>
      <c r="D300" s="106" t="s">
        <v>6</v>
      </c>
      <c r="E300" s="162"/>
      <c r="F300" s="174" t="str">
        <f>IF(B298="Incluir",IF(OR(E300="",E300=0),"Rellene el presupuesto",IF(OR(NOT(ISNUMBER(E300)),E300&lt;=0),"Rellene con un valor positivo","")),
    IF(OR(E300="",E300=0),"",
        "No rellene el presupuesto sin seleccionar que quiere incluir el subtipo de acción"))</f>
        <v/>
      </c>
      <c r="G300" s="175"/>
      <c r="H300" s="175"/>
      <c r="I300" s="107"/>
      <c r="J300" s="115"/>
    </row>
    <row r="301" spans="1:10" x14ac:dyDescent="0.35">
      <c r="A301" s="106"/>
      <c r="B301" s="106"/>
      <c r="C301" s="106"/>
      <c r="D301" s="106"/>
      <c r="E301" s="106"/>
      <c r="F301" s="107"/>
      <c r="G301" s="106"/>
      <c r="H301" s="106"/>
      <c r="I301" s="107"/>
      <c r="J301" s="115"/>
    </row>
    <row r="302" spans="1:10" x14ac:dyDescent="0.35">
      <c r="A302" s="106"/>
      <c r="B302" s="106"/>
      <c r="C302" s="106"/>
      <c r="D302" s="106" t="s">
        <v>270</v>
      </c>
      <c r="E302" s="106"/>
      <c r="F302" s="107"/>
      <c r="G302" s="106"/>
      <c r="H302" s="106"/>
      <c r="I302" s="107"/>
      <c r="J302" s="115"/>
    </row>
    <row r="303" spans="1:10" x14ac:dyDescent="0.35">
      <c r="A303" s="106"/>
      <c r="B303" s="106"/>
      <c r="C303" s="106"/>
      <c r="D303" s="7" t="s">
        <v>271</v>
      </c>
      <c r="E303" s="7" t="s">
        <v>272</v>
      </c>
      <c r="F303" s="11" t="s">
        <v>156</v>
      </c>
      <c r="G303" s="11" t="s">
        <v>159</v>
      </c>
      <c r="H303" s="8" t="s">
        <v>273</v>
      </c>
      <c r="I303" s="11" t="s">
        <v>274</v>
      </c>
      <c r="J303" s="115"/>
    </row>
    <row r="304" spans="1:10" ht="29" x14ac:dyDescent="0.35">
      <c r="A304" s="106"/>
      <c r="B304" s="106"/>
      <c r="C304" s="106"/>
      <c r="D304" s="155" t="s">
        <v>160</v>
      </c>
      <c r="E304" s="156" t="s">
        <v>190</v>
      </c>
      <c r="F304" s="153" t="str">
        <f>IFERROR(VLOOKUP(E304,TablaIndicadores[[Código]:[Unidad de medida]],2,0),"")</f>
        <v>Superficie de los suelos rehabilitados
apoyados</v>
      </c>
      <c r="G304" s="153" t="str">
        <f>IFERROR(VLOOKUP(E304,TablaIndicadores[[Código]:[Unidad de medida]],3,0),"")</f>
        <v>RCO 38: Hectáreas</v>
      </c>
      <c r="H304" s="116"/>
      <c r="I304" s="153" t="str">
        <f>IF(B298="Incluir",IF(OR(H304="",E304="",NOT(ISNUMBER(H304)),H304&lt;=0,H304&lt;=0.0000001,H304&gt;1000000000),"Rellene con un valor positivo","SI"),"")</f>
        <v/>
      </c>
      <c r="J304" s="115"/>
    </row>
    <row r="305" spans="1:10" ht="29" x14ac:dyDescent="0.35">
      <c r="A305" s="106"/>
      <c r="B305" s="106"/>
      <c r="C305" s="106"/>
      <c r="D305" s="153" t="s">
        <v>162</v>
      </c>
      <c r="E305" s="154" t="s">
        <v>191</v>
      </c>
      <c r="F305" s="153" t="str">
        <f>IFERROR(VLOOKUP(E305,TablaIndicadores[[Código]:[Unidad de medida]],2,0),"")</f>
        <v>RCR 52: Suelos rehabilitados utilizados para zonas verdes, vivienda social, actividades económicas u otros usos</v>
      </c>
      <c r="G305" s="153" t="str">
        <f>IFERROR(VLOOKUP(E305,TablaIndicadores[[Código]:[Unidad de medida]],3,0),"")</f>
        <v>RCR 52: Hectáreas</v>
      </c>
      <c r="H305" s="157"/>
      <c r="I305" s="153" t="str">
        <f>IF(B298="Incluir",IF(OR(H305="",E305="",NOT(ISNUMBER(H305)),H305&lt;=0,H305&lt;=0.0000001,H305&gt;1000000000),"Rellene con un valor positivo","SI"),"")</f>
        <v/>
      </c>
      <c r="J305" s="115"/>
    </row>
    <row r="306" spans="1:10" x14ac:dyDescent="0.35">
      <c r="A306" s="106"/>
      <c r="B306" s="106"/>
      <c r="C306" s="106"/>
      <c r="D306" s="106"/>
      <c r="E306" s="106"/>
      <c r="F306" s="107"/>
      <c r="G306" s="106"/>
      <c r="H306" s="106"/>
      <c r="I306" s="107"/>
      <c r="J306" s="115"/>
    </row>
    <row r="307" spans="1:10" ht="15" thickBot="1" x14ac:dyDescent="0.4">
      <c r="A307" s="106"/>
      <c r="B307" s="160" t="s">
        <v>54</v>
      </c>
      <c r="C307" s="109"/>
      <c r="D307" s="109"/>
      <c r="E307" s="109"/>
      <c r="F307" s="110"/>
      <c r="G307" s="109"/>
      <c r="H307" s="109"/>
      <c r="I307" s="110"/>
      <c r="J307" s="115"/>
    </row>
    <row r="308" spans="1:10" x14ac:dyDescent="0.35">
      <c r="A308" s="106"/>
      <c r="B308" s="106"/>
      <c r="C308" s="106"/>
      <c r="D308" s="106"/>
      <c r="E308" s="106"/>
      <c r="F308" s="107"/>
      <c r="G308" s="106"/>
      <c r="H308" s="106"/>
      <c r="I308" s="107"/>
      <c r="J308" s="115"/>
    </row>
    <row r="309" spans="1:10" x14ac:dyDescent="0.35">
      <c r="A309" s="106"/>
      <c r="B309" s="116" t="s">
        <v>400</v>
      </c>
      <c r="C309" s="106"/>
      <c r="D309" s="112" t="s">
        <v>307</v>
      </c>
      <c r="E309" s="112"/>
      <c r="F309" s="113"/>
      <c r="G309" s="113"/>
      <c r="H309" s="113"/>
      <c r="I309" s="113"/>
      <c r="J309" s="115"/>
    </row>
    <row r="310" spans="1:10" x14ac:dyDescent="0.35">
      <c r="A310" s="106"/>
      <c r="B310" s="106"/>
      <c r="C310" s="106"/>
      <c r="D310" s="106"/>
      <c r="E310" s="106"/>
      <c r="F310" s="107"/>
      <c r="G310" s="106"/>
      <c r="H310" s="106"/>
      <c r="I310" s="107"/>
      <c r="J310" s="115"/>
    </row>
    <row r="311" spans="1:10" x14ac:dyDescent="0.35">
      <c r="A311" s="106"/>
      <c r="B311" s="106"/>
      <c r="C311" s="106"/>
      <c r="D311" s="106" t="s">
        <v>6</v>
      </c>
      <c r="E311" s="162"/>
      <c r="F311" s="174" t="str">
        <f>IF(B309="Incluir",IF(OR(E311="",E311=0),"Rellene el presupuesto",IF(OR(NOT(ISNUMBER(E311)),E311&lt;=0),"Rellene con un valor positivo","")),
    IF(OR(E311="",E311=0),"",
        "No rellene el presupuesto sin seleccionar que quiere incluir el subtipo de acción"))</f>
        <v/>
      </c>
      <c r="G311" s="175"/>
      <c r="H311" s="175"/>
      <c r="I311" s="107"/>
      <c r="J311" s="115"/>
    </row>
    <row r="312" spans="1:10" x14ac:dyDescent="0.35">
      <c r="A312" s="106"/>
      <c r="B312" s="106"/>
      <c r="C312" s="106"/>
      <c r="D312" s="106"/>
      <c r="E312" s="106"/>
      <c r="F312" s="107"/>
      <c r="G312" s="106"/>
      <c r="H312" s="106"/>
      <c r="I312" s="107"/>
      <c r="J312" s="115"/>
    </row>
    <row r="313" spans="1:10" x14ac:dyDescent="0.35">
      <c r="A313" s="106"/>
      <c r="B313" s="106"/>
      <c r="C313" s="106"/>
      <c r="D313" s="106" t="s">
        <v>270</v>
      </c>
      <c r="E313" s="106"/>
      <c r="F313" s="107"/>
      <c r="G313" s="106"/>
      <c r="H313" s="106"/>
      <c r="I313" s="107"/>
      <c r="J313" s="115"/>
    </row>
    <row r="314" spans="1:10" x14ac:dyDescent="0.35">
      <c r="A314" s="106"/>
      <c r="B314" s="106"/>
      <c r="C314" s="106"/>
      <c r="D314" s="7" t="s">
        <v>271</v>
      </c>
      <c r="E314" s="7" t="s">
        <v>272</v>
      </c>
      <c r="F314" s="11" t="s">
        <v>156</v>
      </c>
      <c r="G314" s="11" t="s">
        <v>159</v>
      </c>
      <c r="H314" s="8" t="s">
        <v>273</v>
      </c>
      <c r="I314" s="11" t="s">
        <v>274</v>
      </c>
      <c r="J314" s="115"/>
    </row>
    <row r="315" spans="1:10" ht="29" x14ac:dyDescent="0.35">
      <c r="A315" s="106"/>
      <c r="B315" s="106"/>
      <c r="C315" s="106"/>
      <c r="D315" s="155" t="s">
        <v>160</v>
      </c>
      <c r="E315" s="156" t="s">
        <v>190</v>
      </c>
      <c r="F315" s="153" t="str">
        <f>IFERROR(VLOOKUP(E315,TablaIndicadores[[Código]:[Unidad de medida]],2,0),"")</f>
        <v>Superficie de los suelos rehabilitados
apoyados</v>
      </c>
      <c r="G315" s="153" t="str">
        <f>IFERROR(VLOOKUP(E315,TablaIndicadores[[Código]:[Unidad de medida]],3,0),"")</f>
        <v>RCO 38: Hectáreas</v>
      </c>
      <c r="H315" s="116"/>
      <c r="I315" s="153" t="str">
        <f>IF(B309="Incluir",IF(OR(H315="",E315="",NOT(ISNUMBER(H315)),H315&lt;=0,H315&lt;=0.0000001,H315&gt;1000000000),"Rellene con un valor positivo","SI"),"")</f>
        <v/>
      </c>
      <c r="J315" s="115"/>
    </row>
    <row r="316" spans="1:10" ht="29" x14ac:dyDescent="0.35">
      <c r="A316" s="106"/>
      <c r="B316" s="106"/>
      <c r="C316" s="106"/>
      <c r="D316" s="153" t="s">
        <v>162</v>
      </c>
      <c r="E316" s="154" t="s">
        <v>192</v>
      </c>
      <c r="F316" s="153" t="str">
        <f>IFERROR(VLOOKUP(E316,TablaIndicadores[[Código]:[Unidad de medida]],2,0),"")</f>
        <v>RCR 50: Población que se beneficia de
medidas en favor de la calidad del aire*</v>
      </c>
      <c r="G316" s="153" t="str">
        <f>IFERROR(VLOOKUP(E316,TablaIndicadores[[Código]:[Unidad de medida]],3,0),"")</f>
        <v>RCR 50: Personas</v>
      </c>
      <c r="H316" s="157"/>
      <c r="I316" s="153" t="str">
        <f>IF(B309="Incluir",IF(OR(H316="",E316="",NOT(ISNUMBER(H316)),H316&lt;=0,H316&lt;=0.0000001,H316&gt;1000000000),"Rellene con un valor positivo","SI"),"")</f>
        <v/>
      </c>
      <c r="J316" s="115"/>
    </row>
    <row r="317" spans="1:10" x14ac:dyDescent="0.35">
      <c r="A317" s="106"/>
      <c r="B317" s="106"/>
      <c r="C317" s="106"/>
      <c r="D317" s="106"/>
      <c r="E317" s="106"/>
      <c r="F317" s="107"/>
      <c r="G317" s="106"/>
      <c r="H317" s="106"/>
      <c r="I317" s="107"/>
      <c r="J317" s="115"/>
    </row>
    <row r="318" spans="1:10" x14ac:dyDescent="0.35">
      <c r="A318" s="106"/>
      <c r="B318" s="116" t="s">
        <v>400</v>
      </c>
      <c r="C318" s="106"/>
      <c r="D318" s="112" t="s">
        <v>308</v>
      </c>
      <c r="E318" s="112"/>
      <c r="F318" s="113"/>
      <c r="G318" s="151"/>
      <c r="H318" s="151"/>
      <c r="I318" s="151"/>
      <c r="J318" s="115"/>
    </row>
    <row r="319" spans="1:10" x14ac:dyDescent="0.35">
      <c r="A319" s="106"/>
      <c r="B319" s="106"/>
      <c r="C319" s="106"/>
      <c r="D319" s="106"/>
      <c r="E319" s="106"/>
      <c r="F319" s="107"/>
      <c r="G319" s="106"/>
      <c r="H319" s="106"/>
      <c r="I319" s="107"/>
      <c r="J319" s="115"/>
    </row>
    <row r="320" spans="1:10" x14ac:dyDescent="0.35">
      <c r="A320" s="106"/>
      <c r="B320" s="106"/>
      <c r="C320" s="106"/>
      <c r="D320" s="106" t="s">
        <v>6</v>
      </c>
      <c r="E320" s="162"/>
      <c r="F320" s="174" t="str">
        <f>IF(B318="Incluir",IF(OR(E320="",E320=0),"Rellene el presupuesto",IF(OR(NOT(ISNUMBER(E320)),E320&lt;=0),"Rellene con un valor positivo","")),
    IF(OR(E320="",E320=0),"",
        "No rellene el presupuesto sin seleccionar que quiere incluir el subtipo de acción"))</f>
        <v/>
      </c>
      <c r="G320" s="175"/>
      <c r="H320" s="175"/>
      <c r="I320" s="107"/>
      <c r="J320" s="115"/>
    </row>
    <row r="321" spans="1:10" x14ac:dyDescent="0.35">
      <c r="A321" s="106"/>
      <c r="B321" s="106"/>
      <c r="C321" s="106"/>
      <c r="D321" s="106"/>
      <c r="E321" s="106"/>
      <c r="F321" s="107"/>
      <c r="G321" s="106"/>
      <c r="H321" s="106"/>
      <c r="I321" s="107"/>
      <c r="J321" s="115"/>
    </row>
    <row r="322" spans="1:10" x14ac:dyDescent="0.35">
      <c r="A322" s="106"/>
      <c r="B322" s="106"/>
      <c r="C322" s="106"/>
      <c r="D322" s="106" t="s">
        <v>270</v>
      </c>
      <c r="E322" s="106"/>
      <c r="F322" s="107"/>
      <c r="G322" s="106"/>
      <c r="H322" s="106"/>
      <c r="I322" s="107"/>
      <c r="J322" s="115"/>
    </row>
    <row r="323" spans="1:10" x14ac:dyDescent="0.35">
      <c r="A323" s="106"/>
      <c r="B323" s="106"/>
      <c r="C323" s="106"/>
      <c r="D323" s="7" t="s">
        <v>271</v>
      </c>
      <c r="E323" s="7" t="s">
        <v>272</v>
      </c>
      <c r="F323" s="11" t="s">
        <v>156</v>
      </c>
      <c r="G323" s="11" t="s">
        <v>159</v>
      </c>
      <c r="H323" s="8" t="s">
        <v>273</v>
      </c>
      <c r="I323" s="11" t="s">
        <v>274</v>
      </c>
      <c r="J323" s="115"/>
    </row>
    <row r="324" spans="1:10" ht="29" x14ac:dyDescent="0.35">
      <c r="A324" s="106"/>
      <c r="B324" s="106"/>
      <c r="C324" s="106"/>
      <c r="D324" s="155" t="s">
        <v>160</v>
      </c>
      <c r="E324" s="156" t="s">
        <v>190</v>
      </c>
      <c r="F324" s="153" t="str">
        <f>IFERROR(VLOOKUP(E324,TablaIndicadores[[Código]:[Unidad de medida]],2,0),"")</f>
        <v>Superficie de los suelos rehabilitados
apoyados</v>
      </c>
      <c r="G324" s="153" t="str">
        <f>IFERROR(VLOOKUP(E324,TablaIndicadores[[Código]:[Unidad de medida]],3,0),"")</f>
        <v>RCO 38: Hectáreas</v>
      </c>
      <c r="H324" s="116"/>
      <c r="I324" s="153" t="str">
        <f>IF(B318="Incluir",IF(OR(H324="",E324="",NOT(ISNUMBER(H324)),H324&lt;=0,H324&lt;=0.0000001,H324&gt;1000000000),"Rellene con un valor positivo","SI"),"")</f>
        <v/>
      </c>
      <c r="J324" s="115"/>
    </row>
    <row r="325" spans="1:10" ht="29" x14ac:dyDescent="0.35">
      <c r="A325" s="106"/>
      <c r="B325" s="106"/>
      <c r="C325" s="106"/>
      <c r="D325" s="153" t="s">
        <v>162</v>
      </c>
      <c r="E325" s="154" t="s">
        <v>193</v>
      </c>
      <c r="F325" s="153" t="str">
        <f>IFERROR(VLOOKUP(E325,TablaIndicadores[[Código]:[Unidad de medida]],2,0),"")</f>
        <v>RCR 95: Población que tiene acceso a
infraestructuras verdes nuevas o mejoradas*</v>
      </c>
      <c r="G325" s="153" t="str">
        <f>IFERROR(VLOOKUP(E325,TablaIndicadores[[Código]:[Unidad de medida]],3,0),"")</f>
        <v>RCR 95: Personas</v>
      </c>
      <c r="H325" s="157"/>
      <c r="I325" s="153" t="str">
        <f>IF(B318="Incluir",IF(OR(H325="",E325="",NOT(ISNUMBER(H325)),H325&lt;=0,H325&lt;=0.0000001,H325&gt;1000000000),"Rellene con un valor positivo","SI"),"")</f>
        <v/>
      </c>
      <c r="J325" s="115"/>
    </row>
    <row r="326" spans="1:10" x14ac:dyDescent="0.35">
      <c r="A326" s="106"/>
      <c r="B326" s="106"/>
      <c r="C326" s="106"/>
      <c r="D326" s="106"/>
      <c r="E326" s="106"/>
      <c r="F326" s="107"/>
      <c r="G326" s="106"/>
      <c r="H326" s="106"/>
      <c r="I326" s="107"/>
      <c r="J326" s="115"/>
    </row>
    <row r="327" spans="1:10" ht="29.25" customHeight="1" x14ac:dyDescent="0.35">
      <c r="A327" s="106"/>
      <c r="B327" s="116" t="s">
        <v>400</v>
      </c>
      <c r="C327" s="106"/>
      <c r="D327" s="176" t="s">
        <v>309</v>
      </c>
      <c r="E327" s="176"/>
      <c r="F327" s="176"/>
      <c r="G327" s="176"/>
      <c r="H327" s="176"/>
      <c r="I327" s="176"/>
      <c r="J327" s="150"/>
    </row>
    <row r="328" spans="1:10" x14ac:dyDescent="0.35">
      <c r="A328" s="106"/>
      <c r="B328" s="106"/>
      <c r="C328" s="106"/>
      <c r="D328" s="106"/>
      <c r="E328" s="106"/>
      <c r="F328" s="107"/>
      <c r="G328" s="106"/>
      <c r="H328" s="106"/>
      <c r="I328" s="107"/>
      <c r="J328" s="115"/>
    </row>
    <row r="329" spans="1:10" x14ac:dyDescent="0.35">
      <c r="A329" s="106"/>
      <c r="B329" s="106"/>
      <c r="C329" s="106"/>
      <c r="D329" s="106" t="s">
        <v>6</v>
      </c>
      <c r="E329" s="162"/>
      <c r="F329" s="174" t="str">
        <f>IF(B327="Incluir",IF(OR(E329="",E329=0),"Rellene el presupuesto",IF(OR(NOT(ISNUMBER(E329)),E329&lt;=0),"Rellene con un valor positivo","")),
    IF(OR(E329="",E329=0),"",
        "No rellene el presupuesto sin seleccionar que quiere incluir el subtipo de acción"))</f>
        <v/>
      </c>
      <c r="G329" s="175"/>
      <c r="H329" s="175"/>
      <c r="I329" s="107"/>
      <c r="J329" s="115"/>
    </row>
    <row r="330" spans="1:10" x14ac:dyDescent="0.35">
      <c r="A330" s="106"/>
      <c r="B330" s="106"/>
      <c r="C330" s="106"/>
      <c r="D330" s="106"/>
      <c r="E330" s="106"/>
      <c r="F330" s="107"/>
      <c r="G330" s="106"/>
      <c r="H330" s="106"/>
      <c r="I330" s="107"/>
      <c r="J330" s="115"/>
    </row>
    <row r="331" spans="1:10" x14ac:dyDescent="0.35">
      <c r="A331" s="106"/>
      <c r="B331" s="106"/>
      <c r="C331" s="106"/>
      <c r="D331" s="106" t="s">
        <v>270</v>
      </c>
      <c r="E331" s="106"/>
      <c r="F331" s="107"/>
      <c r="G331" s="106"/>
      <c r="H331" s="106"/>
      <c r="I331" s="107"/>
      <c r="J331" s="115"/>
    </row>
    <row r="332" spans="1:10" x14ac:dyDescent="0.35">
      <c r="A332" s="106"/>
      <c r="B332" s="106"/>
      <c r="C332" s="106"/>
      <c r="D332" s="7" t="s">
        <v>271</v>
      </c>
      <c r="E332" s="7" t="s">
        <v>272</v>
      </c>
      <c r="F332" s="11" t="s">
        <v>156</v>
      </c>
      <c r="G332" s="11" t="s">
        <v>159</v>
      </c>
      <c r="H332" s="8" t="s">
        <v>273</v>
      </c>
      <c r="I332" s="11" t="s">
        <v>274</v>
      </c>
      <c r="J332" s="115"/>
    </row>
    <row r="333" spans="1:10" ht="29" x14ac:dyDescent="0.35">
      <c r="A333" s="106"/>
      <c r="B333" s="106"/>
      <c r="C333" s="106"/>
      <c r="D333" s="155" t="s">
        <v>160</v>
      </c>
      <c r="E333" s="156" t="s">
        <v>190</v>
      </c>
      <c r="F333" s="153" t="str">
        <f>IFERROR(VLOOKUP(E333,TablaIndicadores[[Código]:[Unidad de medida]],2,0),"")</f>
        <v>Superficie de los suelos rehabilitados
apoyados</v>
      </c>
      <c r="G333" s="153" t="str">
        <f>IFERROR(VLOOKUP(E333,TablaIndicadores[[Código]:[Unidad de medida]],3,0),"")</f>
        <v>RCO 38: Hectáreas</v>
      </c>
      <c r="H333" s="116"/>
      <c r="I333" s="153" t="str">
        <f>IF(B327="Incluir",IF(OR(H333="",E333="",NOT(ISNUMBER(H333)),H333&lt;=0,H333&lt;=0.0000001,H333&gt;1000000000),"Rellene con un valor positivo","SI"),"")</f>
        <v/>
      </c>
      <c r="J333" s="115"/>
    </row>
    <row r="334" spans="1:10" ht="29" x14ac:dyDescent="0.35">
      <c r="A334" s="106"/>
      <c r="B334" s="106"/>
      <c r="C334" s="106"/>
      <c r="D334" s="153" t="s">
        <v>162</v>
      </c>
      <c r="E334" s="154" t="s">
        <v>193</v>
      </c>
      <c r="F334" s="153" t="str">
        <f>IFERROR(VLOOKUP(E334,TablaIndicadores[[Código]:[Unidad de medida]],2,0),"")</f>
        <v>RCR 95: Población que tiene acceso a
infraestructuras verdes nuevas o mejoradas*</v>
      </c>
      <c r="G334" s="153" t="str">
        <f>IFERROR(VLOOKUP(E334,TablaIndicadores[[Código]:[Unidad de medida]],3,0),"")</f>
        <v>RCR 95: Personas</v>
      </c>
      <c r="H334" s="157"/>
      <c r="I334" s="153" t="str">
        <f>IF(B327="Incluir",IF(OR(H334="",E334="",NOT(ISNUMBER(H334)),H334&lt;=0,H334&lt;=0.0000001,H334&gt;1000000000),"Rellene con un valor positivo","SI"),"")</f>
        <v/>
      </c>
      <c r="J334" s="115"/>
    </row>
    <row r="335" spans="1:10" x14ac:dyDescent="0.35">
      <c r="A335" s="106"/>
      <c r="B335" s="106"/>
      <c r="C335" s="106"/>
      <c r="D335" s="106"/>
      <c r="E335" s="106"/>
      <c r="F335" s="107"/>
      <c r="G335" s="106"/>
      <c r="H335" s="106"/>
      <c r="I335" s="107"/>
      <c r="J335" s="115"/>
    </row>
    <row r="336" spans="1:10" ht="15.5" x14ac:dyDescent="0.35">
      <c r="A336" s="4"/>
      <c r="B336" s="5" t="s">
        <v>310</v>
      </c>
      <c r="C336" s="5"/>
      <c r="D336" s="5"/>
      <c r="E336" s="5"/>
      <c r="F336" s="10"/>
      <c r="G336" s="5"/>
      <c r="H336" s="4"/>
      <c r="I336" s="67"/>
      <c r="J336" s="115"/>
    </row>
    <row r="337" spans="1:10" x14ac:dyDescent="0.35">
      <c r="A337" s="106"/>
      <c r="B337" s="106"/>
      <c r="C337" s="106"/>
      <c r="D337" s="106"/>
      <c r="E337" s="106"/>
      <c r="F337" s="107"/>
      <c r="G337" s="106"/>
      <c r="H337" s="106"/>
      <c r="I337" s="107"/>
      <c r="J337" s="115"/>
    </row>
    <row r="338" spans="1:10" ht="15" thickBot="1" x14ac:dyDescent="0.4">
      <c r="A338" s="106"/>
      <c r="B338" s="160" t="s">
        <v>311</v>
      </c>
      <c r="C338" s="109"/>
      <c r="D338" s="109"/>
      <c r="E338" s="109"/>
      <c r="F338" s="110"/>
      <c r="G338" s="109"/>
      <c r="H338" s="109"/>
      <c r="I338" s="110"/>
      <c r="J338" s="115"/>
    </row>
    <row r="339" spans="1:10" x14ac:dyDescent="0.35">
      <c r="A339" s="106"/>
      <c r="B339" s="106"/>
      <c r="C339" s="106"/>
      <c r="D339" s="106"/>
      <c r="E339" s="106"/>
      <c r="F339" s="107"/>
      <c r="G339" s="106"/>
      <c r="H339" s="106"/>
      <c r="I339" s="107"/>
      <c r="J339" s="115"/>
    </row>
    <row r="340" spans="1:10" ht="27" customHeight="1" x14ac:dyDescent="0.35">
      <c r="A340" s="106"/>
      <c r="B340" s="116" t="s">
        <v>400</v>
      </c>
      <c r="C340" s="106"/>
      <c r="D340" s="176" t="s">
        <v>312</v>
      </c>
      <c r="E340" s="176"/>
      <c r="F340" s="176"/>
      <c r="G340" s="176"/>
      <c r="H340" s="176"/>
      <c r="I340" s="176"/>
      <c r="J340" s="150"/>
    </row>
    <row r="341" spans="1:10" x14ac:dyDescent="0.35">
      <c r="A341" s="106"/>
      <c r="B341" s="106"/>
      <c r="C341" s="106"/>
      <c r="D341" s="106"/>
      <c r="E341" s="106"/>
      <c r="F341" s="107"/>
      <c r="G341" s="106"/>
      <c r="H341" s="106"/>
      <c r="I341" s="107"/>
      <c r="J341" s="115"/>
    </row>
    <row r="342" spans="1:10" x14ac:dyDescent="0.35">
      <c r="A342" s="106"/>
      <c r="B342" s="106"/>
      <c r="C342" s="106"/>
      <c r="D342" s="106" t="s">
        <v>6</v>
      </c>
      <c r="E342" s="162"/>
      <c r="F342" s="174" t="str">
        <f>IF(B340="Incluir",IF(OR(E342="",E342=0),"Rellene el presupuesto",IF(OR(NOT(ISNUMBER(E342)),E342&lt;=0),"Rellene con un valor positivo","")),
    IF(OR(E342="",E342=0),"",
        "No rellene el presupuesto sin seleccionar que quiere incluir el subtipo de acción"))</f>
        <v/>
      </c>
      <c r="G342" s="175"/>
      <c r="H342" s="175"/>
      <c r="I342" s="107"/>
      <c r="J342" s="115"/>
    </row>
    <row r="343" spans="1:10" x14ac:dyDescent="0.35">
      <c r="A343" s="106"/>
      <c r="B343" s="106"/>
      <c r="C343" s="106"/>
      <c r="D343" s="106"/>
      <c r="E343" s="106"/>
      <c r="F343" s="107"/>
      <c r="G343" s="106"/>
      <c r="H343" s="106"/>
      <c r="I343" s="107"/>
      <c r="J343" s="115"/>
    </row>
    <row r="344" spans="1:10" x14ac:dyDescent="0.35">
      <c r="A344" s="106"/>
      <c r="B344" s="106"/>
      <c r="C344" s="106"/>
      <c r="D344" s="106" t="s">
        <v>270</v>
      </c>
      <c r="E344" s="106"/>
      <c r="F344" s="107"/>
      <c r="G344" s="106"/>
      <c r="H344" s="106"/>
      <c r="I344" s="107"/>
      <c r="J344" s="115"/>
    </row>
    <row r="345" spans="1:10" x14ac:dyDescent="0.35">
      <c r="A345" s="106"/>
      <c r="B345" s="106"/>
      <c r="C345" s="106"/>
      <c r="D345" s="7" t="s">
        <v>271</v>
      </c>
      <c r="E345" s="7" t="s">
        <v>272</v>
      </c>
      <c r="F345" s="11" t="s">
        <v>156</v>
      </c>
      <c r="G345" s="11" t="s">
        <v>159</v>
      </c>
      <c r="H345" s="8" t="s">
        <v>273</v>
      </c>
      <c r="I345" s="11" t="s">
        <v>274</v>
      </c>
      <c r="J345" s="115"/>
    </row>
    <row r="346" spans="1:10" ht="29" x14ac:dyDescent="0.35">
      <c r="A346" s="106"/>
      <c r="B346" s="106"/>
      <c r="C346" s="106"/>
      <c r="D346" s="155" t="s">
        <v>160</v>
      </c>
      <c r="E346" s="156" t="s">
        <v>194</v>
      </c>
      <c r="F346" s="153" t="str">
        <f>IFERROR(VLOOKUP(E346,TablaIndicadores[[Código]:[Unidad de medida]],2,0),"")</f>
        <v>RCO 65: Capacidad de las viviendas sociales nuevas o modernizadas</v>
      </c>
      <c r="G346" s="153" t="str">
        <f>IFERROR(VLOOKUP(E346,TablaIndicadores[[Código]:[Unidad de medida]],3,0),"")</f>
        <v>RCO 65: Viviendas</v>
      </c>
      <c r="H346" s="116"/>
      <c r="I346" s="153" t="str">
        <f>IF(B340="Incluir",IF(OR(H346="",E346="",NOT(ISNUMBER(H346)),H346&lt;=0,H346&lt;=0.0000001,H346&gt;1000000000),"Rellene con un valor positivo","SI"),"")</f>
        <v/>
      </c>
      <c r="J346" s="115"/>
    </row>
    <row r="347" spans="1:10" ht="29" x14ac:dyDescent="0.35">
      <c r="A347" s="106"/>
      <c r="B347" s="106"/>
      <c r="C347" s="106"/>
      <c r="D347" s="153" t="s">
        <v>162</v>
      </c>
      <c r="E347" s="154" t="s">
        <v>195</v>
      </c>
      <c r="F347" s="153" t="str">
        <f>IFERROR(VLOOKUP(E347,TablaIndicadores[[Código]:[Unidad de medida]],2,0),"")</f>
        <v>RCR 67:Usuarios anuales de las viviendas sociales nuevas o modernizadas</v>
      </c>
      <c r="G347" s="153" t="str">
        <f>IFERROR(VLOOKUP(E347,TablaIndicadores[[Código]:[Unidad de medida]],3,0),"")</f>
        <v>RCR 67: Usuarios/año</v>
      </c>
      <c r="H347" s="157"/>
      <c r="I347" s="153" t="str">
        <f>IF(B340="Incluir",IF(OR(H347="",E347="",NOT(ISNUMBER(H347)),H347&lt;=0,H347&lt;=0.0000001,H347&gt;1000000000),"Rellene con un valor positivo","SI"),"")</f>
        <v/>
      </c>
      <c r="J347" s="115"/>
    </row>
    <row r="348" spans="1:10" x14ac:dyDescent="0.35">
      <c r="A348" s="106"/>
      <c r="B348" s="106"/>
      <c r="C348" s="106"/>
      <c r="D348" s="106"/>
      <c r="E348" s="106"/>
      <c r="F348" s="107"/>
      <c r="G348" s="106"/>
      <c r="H348" s="106"/>
      <c r="I348" s="107"/>
      <c r="J348" s="115"/>
    </row>
    <row r="349" spans="1:10" x14ac:dyDescent="0.35">
      <c r="A349" s="106"/>
      <c r="B349" s="116" t="s">
        <v>400</v>
      </c>
      <c r="C349" s="106"/>
      <c r="D349" s="112" t="s">
        <v>313</v>
      </c>
      <c r="E349" s="112"/>
      <c r="F349" s="113"/>
      <c r="G349" s="113"/>
      <c r="H349" s="113"/>
      <c r="I349" s="113"/>
      <c r="J349" s="115"/>
    </row>
    <row r="350" spans="1:10" x14ac:dyDescent="0.35">
      <c r="A350" s="106"/>
      <c r="B350" s="106"/>
      <c r="C350" s="106"/>
      <c r="D350" s="106"/>
      <c r="E350" s="106"/>
      <c r="F350" s="107"/>
      <c r="G350" s="106"/>
      <c r="H350" s="106"/>
      <c r="I350" s="107"/>
      <c r="J350" s="115"/>
    </row>
    <row r="351" spans="1:10" x14ac:dyDescent="0.35">
      <c r="A351" s="106"/>
      <c r="B351" s="106"/>
      <c r="C351" s="106"/>
      <c r="D351" s="106" t="s">
        <v>6</v>
      </c>
      <c r="E351" s="162"/>
      <c r="F351" s="174" t="str">
        <f>IF(B349="Incluir",IF(OR(E351="",E351=0),"Rellene el presupuesto",IF(OR(NOT(ISNUMBER(E351)),E351&lt;=0),"Rellene con un valor positivo","")),
    IF(OR(E351="",E351=0),"",
        "No rellene el presupuesto sin seleccionar que quiere incluir el subtipo de acción"))</f>
        <v/>
      </c>
      <c r="G351" s="175"/>
      <c r="H351" s="175"/>
      <c r="I351" s="107"/>
      <c r="J351" s="115"/>
    </row>
    <row r="352" spans="1:10" x14ac:dyDescent="0.35">
      <c r="A352" s="106"/>
      <c r="B352" s="106"/>
      <c r="C352" s="106"/>
      <c r="D352" s="106"/>
      <c r="E352" s="106"/>
      <c r="F352" s="107"/>
      <c r="G352" s="106"/>
      <c r="H352" s="106"/>
      <c r="I352" s="107"/>
      <c r="J352" s="115"/>
    </row>
    <row r="353" spans="1:10" x14ac:dyDescent="0.35">
      <c r="A353" s="106"/>
      <c r="B353" s="106"/>
      <c r="C353" s="106"/>
      <c r="D353" s="106" t="s">
        <v>270</v>
      </c>
      <c r="E353" s="106"/>
      <c r="F353" s="107"/>
      <c r="G353" s="106"/>
      <c r="H353" s="106"/>
      <c r="I353" s="107"/>
      <c r="J353" s="115"/>
    </row>
    <row r="354" spans="1:10" x14ac:dyDescent="0.35">
      <c r="A354" s="106"/>
      <c r="B354" s="106"/>
      <c r="C354" s="106"/>
      <c r="D354" s="7" t="s">
        <v>271</v>
      </c>
      <c r="E354" s="7" t="s">
        <v>272</v>
      </c>
      <c r="F354" s="11" t="s">
        <v>156</v>
      </c>
      <c r="G354" s="11" t="s">
        <v>159</v>
      </c>
      <c r="H354" s="8" t="s">
        <v>273</v>
      </c>
      <c r="I354" s="11" t="s">
        <v>274</v>
      </c>
      <c r="J354" s="115"/>
    </row>
    <row r="355" spans="1:10" ht="72.5" x14ac:dyDescent="0.35">
      <c r="A355" s="106"/>
      <c r="B355" s="106"/>
      <c r="C355" s="106"/>
      <c r="D355" s="155" t="s">
        <v>160</v>
      </c>
      <c r="E355" s="156" t="s">
        <v>196</v>
      </c>
      <c r="F355" s="153" t="str">
        <f>IFERROR(VLOOKUP(E355,TablaIndicadores[[Código]:[Unidad de medida]],2,0),"")</f>
        <v>RCO 113: Población cubierta por proyectos
en el marco de la inclusión socioeconómica
de las comunidades marginadas, las familias
con bajos ingresos y los colectivos menos
favorecidos*</v>
      </c>
      <c r="G355" s="153" t="str">
        <f>IFERROR(VLOOKUP(E355,TablaIndicadores[[Código]:[Unidad de medida]],3,0),"")</f>
        <v>RCO 113:Personas</v>
      </c>
      <c r="H355" s="116"/>
      <c r="I355" s="153" t="str">
        <f>IF(B349="Incluir",IF(OR(H355="",E355="",NOT(ISNUMBER(H355)),H355&lt;=0,H355&lt;=0.0000001,H355&gt;1000000000),"Rellene con un valor positivo","SI"),"")</f>
        <v/>
      </c>
      <c r="J355" s="115"/>
    </row>
    <row r="356" spans="1:10" ht="46.5" customHeight="1" x14ac:dyDescent="0.35">
      <c r="A356" s="106"/>
      <c r="B356" s="106"/>
      <c r="C356" s="106"/>
      <c r="D356" s="153" t="s">
        <v>162</v>
      </c>
      <c r="E356" s="154" t="s">
        <v>197</v>
      </c>
      <c r="F356" s="153" t="str">
        <f>IFERROR(VLOOKUP(E356,TablaIndicadores[[Código]:[Unidad de medida]],2,0),"")</f>
        <v xml:space="preserve">ESR113: Número de personas beneficiarias de actuaciones de inclusión social </v>
      </c>
      <c r="G356" s="153" t="str">
        <f>IFERROR(VLOOKUP(E356,TablaIndicadores[[Código]:[Unidad de medida]],3,0),"")</f>
        <v>ESR113:Personas</v>
      </c>
      <c r="H356" s="157"/>
      <c r="I356" s="153" t="str">
        <f>IF(B349="Incluir",IF(OR(H356="",E356="",NOT(ISNUMBER(H356)),H356&lt;=0,H356&lt;=0.0000001,H356&gt;1000000000),"Rellene con un valor positivo","SI"),"")</f>
        <v/>
      </c>
      <c r="J356" s="115"/>
    </row>
    <row r="357" spans="1:10" x14ac:dyDescent="0.35">
      <c r="A357" s="106"/>
      <c r="B357" s="106"/>
      <c r="C357" s="106"/>
      <c r="D357" s="106"/>
      <c r="E357" s="106"/>
      <c r="F357" s="107"/>
      <c r="G357" s="106"/>
      <c r="H357" s="106"/>
      <c r="I357" s="107"/>
      <c r="J357" s="115"/>
    </row>
    <row r="358" spans="1:10" ht="29.25" customHeight="1" x14ac:dyDescent="0.35">
      <c r="A358" s="106"/>
      <c r="B358" s="116" t="s">
        <v>400</v>
      </c>
      <c r="C358" s="106"/>
      <c r="D358" s="176" t="s">
        <v>314</v>
      </c>
      <c r="E358" s="176"/>
      <c r="F358" s="176"/>
      <c r="G358" s="176"/>
      <c r="H358" s="176"/>
      <c r="I358" s="176"/>
      <c r="J358" s="150"/>
    </row>
    <row r="359" spans="1:10" x14ac:dyDescent="0.35">
      <c r="A359" s="106"/>
      <c r="B359" s="106"/>
      <c r="C359" s="106"/>
      <c r="D359" s="106"/>
      <c r="E359" s="106"/>
      <c r="F359" s="107"/>
      <c r="G359" s="106"/>
      <c r="H359" s="106"/>
      <c r="I359" s="107"/>
      <c r="J359" s="115"/>
    </row>
    <row r="360" spans="1:10" x14ac:dyDescent="0.35">
      <c r="A360" s="106"/>
      <c r="B360" s="106"/>
      <c r="C360" s="106"/>
      <c r="D360" s="106" t="s">
        <v>6</v>
      </c>
      <c r="E360" s="162"/>
      <c r="F360" s="174" t="str">
        <f>IF(B358="Incluir",IF(OR(E360="",E360=0),"Rellene el presupuesto",IF(OR(NOT(ISNUMBER(E360)),E360&lt;=0),"Rellene con un valor positivo","")),
    IF(OR(E360="",E360=0),"",
        "No rellene el presupuesto sin seleccionar que quiere incluir el subtipo de acción"))</f>
        <v/>
      </c>
      <c r="G360" s="175"/>
      <c r="H360" s="175"/>
      <c r="I360" s="107"/>
      <c r="J360" s="115"/>
    </row>
    <row r="361" spans="1:10" x14ac:dyDescent="0.35">
      <c r="A361" s="106"/>
      <c r="B361" s="106"/>
      <c r="C361" s="106"/>
      <c r="D361" s="106"/>
      <c r="E361" s="106"/>
      <c r="F361" s="107"/>
      <c r="G361" s="106"/>
      <c r="H361" s="106"/>
      <c r="I361" s="107"/>
      <c r="J361" s="115"/>
    </row>
    <row r="362" spans="1:10" x14ac:dyDescent="0.35">
      <c r="A362" s="106"/>
      <c r="B362" s="106"/>
      <c r="C362" s="106"/>
      <c r="D362" s="106" t="s">
        <v>270</v>
      </c>
      <c r="E362" s="106"/>
      <c r="F362" s="107"/>
      <c r="G362" s="106"/>
      <c r="H362" s="106"/>
      <c r="I362" s="107"/>
      <c r="J362" s="115"/>
    </row>
    <row r="363" spans="1:10" x14ac:dyDescent="0.35">
      <c r="A363" s="106"/>
      <c r="B363" s="106"/>
      <c r="C363" s="106"/>
      <c r="D363" s="7" t="s">
        <v>271</v>
      </c>
      <c r="E363" s="7" t="s">
        <v>272</v>
      </c>
      <c r="F363" s="11" t="s">
        <v>156</v>
      </c>
      <c r="G363" s="11" t="s">
        <v>159</v>
      </c>
      <c r="H363" s="8" t="s">
        <v>273</v>
      </c>
      <c r="I363" s="11" t="s">
        <v>274</v>
      </c>
      <c r="J363" s="115"/>
    </row>
    <row r="364" spans="1:10" ht="72.5" x14ac:dyDescent="0.35">
      <c r="A364" s="106"/>
      <c r="B364" s="106"/>
      <c r="C364" s="106"/>
      <c r="D364" s="155" t="s">
        <v>160</v>
      </c>
      <c r="E364" s="156" t="s">
        <v>196</v>
      </c>
      <c r="F364" s="153" t="str">
        <f>IFERROR(VLOOKUP(E364,TablaIndicadores[[Código]:[Unidad de medida]],2,0),"")</f>
        <v>RCO 113: Población cubierta por proyectos
en el marco de la inclusión socioeconómica
de las comunidades marginadas, las familias
con bajos ingresos y los colectivos menos
favorecidos*</v>
      </c>
      <c r="G364" s="153" t="str">
        <f>IFERROR(VLOOKUP(E364,TablaIndicadores[[Código]:[Unidad de medida]],3,0),"")</f>
        <v>RCO 113:Personas</v>
      </c>
      <c r="H364" s="116"/>
      <c r="I364" s="153" t="str">
        <f>IF(B358="Incluir",IF(OR(H364="",E364="",NOT(ISNUMBER(H364)),H364&lt;=0,H364&lt;=0.0000001,H364&gt;1000000000),"Rellene con un valor positivo","SI"),"")</f>
        <v/>
      </c>
      <c r="J364" s="115"/>
    </row>
    <row r="365" spans="1:10" ht="45" customHeight="1" x14ac:dyDescent="0.35">
      <c r="A365" s="106"/>
      <c r="B365" s="106"/>
      <c r="C365" s="106"/>
      <c r="D365" s="153" t="s">
        <v>162</v>
      </c>
      <c r="E365" s="154" t="s">
        <v>197</v>
      </c>
      <c r="F365" s="153" t="str">
        <f>IFERROR(VLOOKUP(E365,TablaIndicadores[[Código]:[Unidad de medida]],2,0),"")</f>
        <v xml:space="preserve">ESR113: Número de personas beneficiarias de actuaciones de inclusión social </v>
      </c>
      <c r="G365" s="153" t="str">
        <f>IFERROR(VLOOKUP(E365,TablaIndicadores[[Código]:[Unidad de medida]],3,0),"")</f>
        <v>ESR113:Personas</v>
      </c>
      <c r="H365" s="157"/>
      <c r="I365" s="153" t="str">
        <f>IF(B358="Incluir",IF(OR(H365="",E365="",NOT(ISNUMBER(H365)),H365&lt;=0,H365&lt;=0.0000001,H365&gt;1000000000),"Rellene con un valor positivo","SI"),"")</f>
        <v/>
      </c>
      <c r="J365" s="115"/>
    </row>
    <row r="366" spans="1:10" x14ac:dyDescent="0.35">
      <c r="A366" s="106"/>
      <c r="B366" s="106"/>
      <c r="C366" s="106"/>
      <c r="D366" s="106"/>
      <c r="E366" s="106"/>
      <c r="F366" s="107"/>
      <c r="G366" s="106"/>
      <c r="H366" s="106"/>
      <c r="I366" s="107"/>
      <c r="J366" s="115"/>
    </row>
    <row r="367" spans="1:10" ht="15.5" x14ac:dyDescent="0.35">
      <c r="A367" s="4"/>
      <c r="B367" s="5" t="s">
        <v>315</v>
      </c>
      <c r="C367" s="5"/>
      <c r="D367" s="5"/>
      <c r="E367" s="5"/>
      <c r="F367" s="10"/>
      <c r="G367" s="5"/>
      <c r="H367" s="4"/>
      <c r="I367" s="67"/>
      <c r="J367" s="115"/>
    </row>
    <row r="368" spans="1:10" x14ac:dyDescent="0.35">
      <c r="A368" s="106"/>
      <c r="B368" s="106"/>
      <c r="C368" s="106"/>
      <c r="D368" s="106"/>
      <c r="E368" s="106"/>
      <c r="F368" s="107"/>
      <c r="G368" s="106"/>
      <c r="H368" s="106"/>
      <c r="I368" s="107"/>
      <c r="J368" s="115"/>
    </row>
    <row r="369" spans="1:10" ht="15" thickBot="1" x14ac:dyDescent="0.4">
      <c r="A369" s="106"/>
      <c r="B369" s="160" t="s">
        <v>58</v>
      </c>
      <c r="C369" s="109"/>
      <c r="D369" s="109"/>
      <c r="E369" s="109"/>
      <c r="F369" s="110"/>
      <c r="G369" s="109"/>
      <c r="H369" s="109"/>
      <c r="I369" s="110"/>
      <c r="J369" s="115"/>
    </row>
    <row r="370" spans="1:10" x14ac:dyDescent="0.35">
      <c r="A370" s="106"/>
      <c r="B370" s="106"/>
      <c r="C370" s="106"/>
      <c r="D370" s="106"/>
      <c r="E370" s="106"/>
      <c r="F370" s="107"/>
      <c r="G370" s="106"/>
      <c r="H370" s="106"/>
      <c r="I370" s="107"/>
      <c r="J370" s="115"/>
    </row>
    <row r="371" spans="1:10" x14ac:dyDescent="0.35">
      <c r="A371" s="106"/>
      <c r="B371" s="116" t="s">
        <v>400</v>
      </c>
      <c r="C371" s="106"/>
      <c r="D371" s="112" t="s">
        <v>316</v>
      </c>
      <c r="E371" s="112"/>
      <c r="F371" s="113"/>
      <c r="G371" s="113"/>
      <c r="H371" s="113"/>
      <c r="I371" s="113"/>
      <c r="J371" s="115"/>
    </row>
    <row r="372" spans="1:10" x14ac:dyDescent="0.35">
      <c r="A372" s="106"/>
      <c r="B372" s="106"/>
      <c r="C372" s="106"/>
      <c r="D372" s="106"/>
      <c r="E372" s="106"/>
      <c r="F372" s="107"/>
      <c r="G372" s="106"/>
      <c r="H372" s="106"/>
      <c r="I372" s="107"/>
      <c r="J372" s="115"/>
    </row>
    <row r="373" spans="1:10" x14ac:dyDescent="0.35">
      <c r="A373" s="106"/>
      <c r="B373" s="106"/>
      <c r="C373" s="106"/>
      <c r="D373" s="106" t="s">
        <v>6</v>
      </c>
      <c r="E373" s="162"/>
      <c r="F373" s="174" t="str">
        <f>IF(B371="Incluir",IF(OR(E373="",E373=0),"Rellene el presupuesto",IF(OR(NOT(ISNUMBER(E373)),E373&lt;=0),"Rellene con un valor positivo","")),
    IF(OR(E373="",E373=0),"",
        "No rellene el presupuesto sin seleccionar que quiere incluir el subtipo de acción"))</f>
        <v/>
      </c>
      <c r="G373" s="175"/>
      <c r="H373" s="175"/>
      <c r="I373" s="107"/>
      <c r="J373" s="115"/>
    </row>
    <row r="374" spans="1:10" x14ac:dyDescent="0.35">
      <c r="A374" s="106"/>
      <c r="B374" s="106"/>
      <c r="C374" s="106"/>
      <c r="D374" s="106"/>
      <c r="E374" s="106"/>
      <c r="F374" s="107"/>
      <c r="G374" s="106"/>
      <c r="H374" s="106"/>
      <c r="I374" s="107"/>
      <c r="J374" s="115"/>
    </row>
    <row r="375" spans="1:10" x14ac:dyDescent="0.35">
      <c r="A375" s="106"/>
      <c r="B375" s="106"/>
      <c r="C375" s="106"/>
      <c r="D375" s="106" t="s">
        <v>270</v>
      </c>
      <c r="E375" s="106"/>
      <c r="F375" s="107"/>
      <c r="G375" s="106"/>
      <c r="H375" s="106"/>
      <c r="I375" s="107"/>
      <c r="J375" s="115"/>
    </row>
    <row r="376" spans="1:10" x14ac:dyDescent="0.35">
      <c r="A376" s="106"/>
      <c r="B376" s="106"/>
      <c r="C376" s="106"/>
      <c r="D376" s="7" t="s">
        <v>271</v>
      </c>
      <c r="E376" s="7" t="s">
        <v>272</v>
      </c>
      <c r="F376" s="11" t="s">
        <v>156</v>
      </c>
      <c r="G376" s="11" t="s">
        <v>159</v>
      </c>
      <c r="H376" s="8" t="s">
        <v>273</v>
      </c>
      <c r="I376" s="11" t="s">
        <v>274</v>
      </c>
      <c r="J376" s="115"/>
    </row>
    <row r="377" spans="1:10" ht="29" x14ac:dyDescent="0.35">
      <c r="A377" s="106"/>
      <c r="B377" s="106"/>
      <c r="C377" s="106"/>
      <c r="D377" s="155" t="s">
        <v>160</v>
      </c>
      <c r="E377" s="156" t="s">
        <v>198</v>
      </c>
      <c r="F377" s="153" t="str">
        <f>IFERROR(VLOOKUP(E377,TablaIndicadores[[Código]:[Unidad de medida]],2,0),"")</f>
        <v>RCO 77: Número de infraestructuras
culturales y turísticas apoyadas*</v>
      </c>
      <c r="G377" s="153" t="str">
        <f>IFERROR(VLOOKUP(E377,TablaIndicadores[[Código]:[Unidad de medida]],3,0),"")</f>
        <v>RCO 77:Sitios culturales y turísticos</v>
      </c>
      <c r="H377" s="116"/>
      <c r="I377" s="153" t="str">
        <f>IF(B371="Incluir",IF(OR(H377="",E377="",NOT(ISNUMBER(H377)),H377&lt;=0,H377&lt;=0.0000001,H377&gt;1000000000),"Rellene con un valor positivo","SI"),"")</f>
        <v/>
      </c>
      <c r="J377" s="115"/>
    </row>
    <row r="378" spans="1:10" ht="29" x14ac:dyDescent="0.35">
      <c r="A378" s="106"/>
      <c r="B378" s="106"/>
      <c r="C378" s="106"/>
      <c r="D378" s="153" t="s">
        <v>162</v>
      </c>
      <c r="E378" s="154" t="s">
        <v>199</v>
      </c>
      <c r="F378" s="153" t="str">
        <f>IFERROR(VLOOKUP(E378,TablaIndicadores[[Código]:[Unidad de medida]],2,0),"")</f>
        <v>RCR 77: Visitantes de instalaciones culturales
y turísticas apoyadas*</v>
      </c>
      <c r="G378" s="153" t="str">
        <f>IFERROR(VLOOKUP(E378,TablaIndicadores[[Código]:[Unidad de medida]],3,0),"")</f>
        <v>Visitantes / año</v>
      </c>
      <c r="H378" s="157"/>
      <c r="I378" s="153" t="str">
        <f>IF(B371="Incluir",IF(OR(H378="",E378="",NOT(ISNUMBER(H378)),H378&lt;=0,H378&lt;=0.0000001,H378&gt;1000000000),"Rellene con un valor positivo","SI"),"")</f>
        <v/>
      </c>
      <c r="J378" s="115"/>
    </row>
    <row r="379" spans="1:10" x14ac:dyDescent="0.35">
      <c r="A379" s="106"/>
      <c r="B379" s="106"/>
      <c r="C379" s="106"/>
      <c r="D379" s="106"/>
      <c r="E379" s="106"/>
      <c r="F379" s="107"/>
      <c r="G379" s="106"/>
      <c r="H379" s="106"/>
      <c r="I379" s="107"/>
      <c r="J379" s="115"/>
    </row>
    <row r="380" spans="1:10" x14ac:dyDescent="0.35">
      <c r="A380" s="106"/>
      <c r="B380" s="116" t="s">
        <v>400</v>
      </c>
      <c r="C380" s="106"/>
      <c r="D380" s="112" t="s">
        <v>317</v>
      </c>
      <c r="E380" s="112"/>
      <c r="F380" s="113"/>
      <c r="G380" s="113"/>
      <c r="H380" s="113"/>
      <c r="I380" s="113"/>
      <c r="J380" s="115"/>
    </row>
    <row r="381" spans="1:10" x14ac:dyDescent="0.35">
      <c r="A381" s="106"/>
      <c r="B381" s="106"/>
      <c r="C381" s="106"/>
      <c r="D381" s="106"/>
      <c r="E381" s="106"/>
      <c r="F381" s="107"/>
      <c r="G381" s="106"/>
      <c r="H381" s="106"/>
      <c r="I381" s="107"/>
      <c r="J381" s="115"/>
    </row>
    <row r="382" spans="1:10" x14ac:dyDescent="0.35">
      <c r="A382" s="106"/>
      <c r="B382" s="106"/>
      <c r="C382" s="106"/>
      <c r="D382" s="106" t="s">
        <v>6</v>
      </c>
      <c r="E382" s="162"/>
      <c r="F382" s="174" t="str">
        <f>IF(B380="Incluir",IF(OR(E382="",E382=0),"Rellene el presupuesto",IF(OR(NOT(ISNUMBER(E382)),E382&lt;=0),"Rellene con un valor positivo","")),
    IF(OR(E382="",E382=0),"",
        "No rellene el presupuesto sin seleccionar que quiere incluir el subtipo de acción"))</f>
        <v/>
      </c>
      <c r="G382" s="175"/>
      <c r="H382" s="175"/>
      <c r="I382" s="107"/>
      <c r="J382" s="115"/>
    </row>
    <row r="383" spans="1:10" x14ac:dyDescent="0.35">
      <c r="A383" s="106"/>
      <c r="B383" s="106"/>
      <c r="C383" s="106"/>
      <c r="D383" s="106"/>
      <c r="E383" s="106"/>
      <c r="F383" s="107"/>
      <c r="G383" s="106"/>
      <c r="H383" s="106"/>
      <c r="I383" s="107"/>
      <c r="J383" s="115"/>
    </row>
    <row r="384" spans="1:10" x14ac:dyDescent="0.35">
      <c r="A384" s="106"/>
      <c r="B384" s="106"/>
      <c r="C384" s="106"/>
      <c r="D384" s="106" t="s">
        <v>270</v>
      </c>
      <c r="E384" s="106"/>
      <c r="F384" s="107"/>
      <c r="G384" s="106"/>
      <c r="H384" s="106"/>
      <c r="I384" s="107"/>
      <c r="J384" s="115"/>
    </row>
    <row r="385" spans="1:10" x14ac:dyDescent="0.35">
      <c r="A385" s="106"/>
      <c r="B385" s="106"/>
      <c r="C385" s="106"/>
      <c r="D385" s="7" t="s">
        <v>271</v>
      </c>
      <c r="E385" s="7" t="s">
        <v>272</v>
      </c>
      <c r="F385" s="11" t="s">
        <v>156</v>
      </c>
      <c r="G385" s="11" t="s">
        <v>159</v>
      </c>
      <c r="H385" s="8" t="s">
        <v>273</v>
      </c>
      <c r="I385" s="11" t="s">
        <v>274</v>
      </c>
      <c r="J385" s="115"/>
    </row>
    <row r="386" spans="1:10" ht="29" x14ac:dyDescent="0.35">
      <c r="A386" s="106"/>
      <c r="B386" s="106"/>
      <c r="C386" s="106"/>
      <c r="D386" s="155" t="s">
        <v>160</v>
      </c>
      <c r="E386" s="156" t="s">
        <v>198</v>
      </c>
      <c r="F386" s="153" t="str">
        <f>IFERROR(VLOOKUP(E386,TablaIndicadores[[Código]:[Unidad de medida]],2,0),"")</f>
        <v>RCO 77: Número de infraestructuras
culturales y turísticas apoyadas*</v>
      </c>
      <c r="G386" s="153" t="str">
        <f>IFERROR(VLOOKUP(E386,TablaIndicadores[[Código]:[Unidad de medida]],3,0),"")</f>
        <v>RCO 77:Sitios culturales y turísticos</v>
      </c>
      <c r="H386" s="116"/>
      <c r="I386" s="153" t="str">
        <f>IF(B380="Incluir",IF(OR(H386="",E386="",NOT(ISNUMBER(H386)),H386&lt;=0,H386&lt;=0.0000001,H386&gt;1000000000),"Rellene con un valor positivo","SI"),"")</f>
        <v/>
      </c>
      <c r="J386" s="115"/>
    </row>
    <row r="387" spans="1:10" ht="29" x14ac:dyDescent="0.35">
      <c r="A387" s="106"/>
      <c r="B387" s="106"/>
      <c r="C387" s="106"/>
      <c r="D387" s="153" t="s">
        <v>162</v>
      </c>
      <c r="E387" s="154" t="s">
        <v>199</v>
      </c>
      <c r="F387" s="153" t="str">
        <f>IFERROR(VLOOKUP(E387,TablaIndicadores[[Código]:[Unidad de medida]],2,0),"")</f>
        <v>RCR 77: Visitantes de instalaciones culturales
y turísticas apoyadas*</v>
      </c>
      <c r="G387" s="153" t="str">
        <f>IFERROR(VLOOKUP(E387,TablaIndicadores[[Código]:[Unidad de medida]],3,0),"")</f>
        <v>Visitantes / año</v>
      </c>
      <c r="H387" s="157"/>
      <c r="I387" s="153" t="str">
        <f>IF(B380="Incluir",IF(OR(H387="",E387="",NOT(ISNUMBER(H387)),H387&lt;=0,H387&lt;=0.0000001,H387&gt;1000000000),"Rellene con un valor positivo","SI"),"")</f>
        <v/>
      </c>
      <c r="J387" s="115"/>
    </row>
    <row r="388" spans="1:10" x14ac:dyDescent="0.35">
      <c r="A388" s="106"/>
      <c r="B388" s="106"/>
      <c r="C388" s="106"/>
      <c r="D388" s="106"/>
      <c r="E388" s="106"/>
      <c r="F388" s="107"/>
      <c r="G388" s="106"/>
      <c r="H388" s="106"/>
      <c r="I388" s="107"/>
      <c r="J388" s="115"/>
    </row>
    <row r="389" spans="1:10" x14ac:dyDescent="0.35">
      <c r="A389" s="106"/>
      <c r="B389" s="116" t="s">
        <v>400</v>
      </c>
      <c r="C389" s="106"/>
      <c r="D389" s="112" t="s">
        <v>318</v>
      </c>
      <c r="E389" s="112"/>
      <c r="F389" s="113"/>
      <c r="G389" s="151"/>
      <c r="H389" s="151"/>
      <c r="I389" s="151"/>
      <c r="J389" s="115"/>
    </row>
    <row r="390" spans="1:10" x14ac:dyDescent="0.35">
      <c r="A390" s="106"/>
      <c r="B390" s="106"/>
      <c r="C390" s="106"/>
      <c r="D390" s="106"/>
      <c r="E390" s="106"/>
      <c r="F390" s="107"/>
      <c r="G390" s="106"/>
      <c r="H390" s="106"/>
      <c r="I390" s="107"/>
      <c r="J390" s="115"/>
    </row>
    <row r="391" spans="1:10" x14ac:dyDescent="0.35">
      <c r="A391" s="106"/>
      <c r="B391" s="106"/>
      <c r="C391" s="106"/>
      <c r="D391" s="106" t="s">
        <v>6</v>
      </c>
      <c r="E391" s="162"/>
      <c r="F391" s="174" t="str">
        <f>IF(B389="Incluir",IF(OR(E391="",E391=0),"Rellene el presupuesto",IF(OR(NOT(ISNUMBER(E391)),E391&lt;=0),"Rellene con un valor positivo","")),
    IF(OR(E391="",E391=0),"",
        "No rellene el presupuesto sin seleccionar que quiere incluir el subtipo de acción"))</f>
        <v/>
      </c>
      <c r="G391" s="175"/>
      <c r="H391" s="175"/>
      <c r="I391" s="107"/>
      <c r="J391" s="115"/>
    </row>
    <row r="392" spans="1:10" x14ac:dyDescent="0.35">
      <c r="A392" s="106"/>
      <c r="B392" s="106"/>
      <c r="C392" s="106"/>
      <c r="D392" s="106"/>
      <c r="E392" s="106"/>
      <c r="F392" s="107"/>
      <c r="G392" s="106"/>
      <c r="H392" s="106"/>
      <c r="I392" s="107"/>
      <c r="J392" s="115"/>
    </row>
    <row r="393" spans="1:10" x14ac:dyDescent="0.35">
      <c r="A393" s="106"/>
      <c r="B393" s="106"/>
      <c r="C393" s="106"/>
      <c r="D393" s="106" t="s">
        <v>270</v>
      </c>
      <c r="E393" s="106"/>
      <c r="F393" s="107"/>
      <c r="G393" s="106"/>
      <c r="H393" s="106"/>
      <c r="I393" s="107"/>
      <c r="J393" s="115"/>
    </row>
    <row r="394" spans="1:10" x14ac:dyDescent="0.35">
      <c r="A394" s="106"/>
      <c r="B394" s="106"/>
      <c r="C394" s="106"/>
      <c r="D394" s="7" t="s">
        <v>271</v>
      </c>
      <c r="E394" s="7" t="s">
        <v>272</v>
      </c>
      <c r="F394" s="11" t="s">
        <v>156</v>
      </c>
      <c r="G394" s="11" t="s">
        <v>159</v>
      </c>
      <c r="H394" s="8" t="s">
        <v>273</v>
      </c>
      <c r="I394" s="11" t="s">
        <v>274</v>
      </c>
      <c r="J394" s="115"/>
    </row>
    <row r="395" spans="1:10" ht="29" x14ac:dyDescent="0.35">
      <c r="A395" s="106"/>
      <c r="B395" s="106"/>
      <c r="C395" s="106"/>
      <c r="D395" s="155" t="s">
        <v>160</v>
      </c>
      <c r="E395" s="156" t="s">
        <v>200</v>
      </c>
      <c r="F395" s="153" t="str">
        <f>IFERROR(VLOOKUP(E395,TablaIndicadores[[Código]:[Unidad de medida]],2,0),"")</f>
        <v>RCO 114: Espacios abiertos creados o rehabilitados en zonas urbanas</v>
      </c>
      <c r="G395" s="153" t="str">
        <f>IFERROR(VLOOKUP(E395,TablaIndicadores[[Código]:[Unidad de medida]],3,0),"")</f>
        <v>RCO 114: Metros cuadrados</v>
      </c>
      <c r="H395" s="116"/>
      <c r="I395" s="153" t="str">
        <f>IF(B389="Incluir",IF(OR(H395="",E395="",NOT(ISNUMBER(H395)),H395&lt;=0,H395&lt;=0.0000001,H395&gt;1000000000),"Rellene con un valor positivo","SI"),"")</f>
        <v/>
      </c>
      <c r="J395" s="115"/>
    </row>
    <row r="396" spans="1:10" ht="29" x14ac:dyDescent="0.35">
      <c r="A396" s="106"/>
      <c r="B396" s="106"/>
      <c r="C396" s="106"/>
      <c r="D396" s="153" t="s">
        <v>162</v>
      </c>
      <c r="E396" s="154" t="s">
        <v>199</v>
      </c>
      <c r="F396" s="153" t="str">
        <f>IFERROR(VLOOKUP(E396,TablaIndicadores[[Código]:[Unidad de medida]],2,0),"")</f>
        <v>RCR 77: Visitantes de instalaciones culturales
y turísticas apoyadas*</v>
      </c>
      <c r="G396" s="153" t="str">
        <f>IFERROR(VLOOKUP(E396,TablaIndicadores[[Código]:[Unidad de medida]],3,0),"")</f>
        <v>Visitantes / año</v>
      </c>
      <c r="H396" s="157"/>
      <c r="I396" s="153" t="str">
        <f>IF(B389="Incluir",IF(OR(H396="",E396="",NOT(ISNUMBER(H396)),H396&lt;=0,H396&lt;=0.0000001,H396&gt;1000000000),"Rellene con un valor positivo","SI"),"")</f>
        <v/>
      </c>
      <c r="J396" s="115"/>
    </row>
    <row r="397" spans="1:10" x14ac:dyDescent="0.35">
      <c r="A397" s="106"/>
      <c r="B397" s="106"/>
      <c r="C397" s="106"/>
      <c r="D397" s="106"/>
      <c r="E397" s="106"/>
      <c r="F397" s="107"/>
      <c r="G397" s="106"/>
      <c r="H397" s="106"/>
      <c r="I397" s="107"/>
      <c r="J397" s="115"/>
    </row>
    <row r="398" spans="1:10" x14ac:dyDescent="0.35">
      <c r="A398" s="106"/>
      <c r="B398" s="116" t="s">
        <v>400</v>
      </c>
      <c r="C398" s="106"/>
      <c r="D398" s="112" t="s">
        <v>319</v>
      </c>
      <c r="E398" s="112"/>
      <c r="F398" s="113"/>
      <c r="G398" s="113"/>
      <c r="H398" s="113"/>
      <c r="I398" s="113"/>
      <c r="J398" s="115"/>
    </row>
    <row r="399" spans="1:10" x14ac:dyDescent="0.35">
      <c r="A399" s="106"/>
      <c r="B399" s="106"/>
      <c r="C399" s="106"/>
      <c r="D399" s="106"/>
      <c r="E399" s="106"/>
      <c r="F399" s="107"/>
      <c r="G399" s="106"/>
      <c r="H399" s="106"/>
      <c r="I399" s="107"/>
      <c r="J399" s="115"/>
    </row>
    <row r="400" spans="1:10" x14ac:dyDescent="0.35">
      <c r="A400" s="106"/>
      <c r="B400" s="106"/>
      <c r="C400" s="106"/>
      <c r="D400" s="106" t="s">
        <v>6</v>
      </c>
      <c r="E400" s="162"/>
      <c r="F400" s="174" t="str">
        <f>IF(B398="Incluir",IF(OR(E400="",E400=0),"Rellene el presupuesto",IF(OR(NOT(ISNUMBER(E400)),E400&lt;=0),"Rellene con un valor positivo","")),
    IF(OR(E400="",E400=0),"",
        "No rellene el presupuesto sin seleccionar que quiere incluir el subtipo de acción"))</f>
        <v/>
      </c>
      <c r="G400" s="175"/>
      <c r="H400" s="175"/>
      <c r="I400" s="107"/>
      <c r="J400" s="115"/>
    </row>
    <row r="401" spans="1:10" x14ac:dyDescent="0.35">
      <c r="A401" s="106"/>
      <c r="B401" s="106"/>
      <c r="C401" s="106"/>
      <c r="D401" s="106"/>
      <c r="E401" s="106"/>
      <c r="F401" s="107"/>
      <c r="G401" s="106"/>
      <c r="H401" s="106"/>
      <c r="I401" s="107"/>
      <c r="J401" s="115"/>
    </row>
    <row r="402" spans="1:10" x14ac:dyDescent="0.35">
      <c r="A402" s="106"/>
      <c r="B402" s="106"/>
      <c r="C402" s="106"/>
      <c r="D402" s="106" t="s">
        <v>270</v>
      </c>
      <c r="E402" s="106"/>
      <c r="F402" s="107"/>
      <c r="G402" s="106"/>
      <c r="H402" s="106"/>
      <c r="I402" s="107"/>
      <c r="J402" s="115"/>
    </row>
    <row r="403" spans="1:10" x14ac:dyDescent="0.35">
      <c r="A403" s="106"/>
      <c r="B403" s="106"/>
      <c r="C403" s="106"/>
      <c r="D403" s="7" t="s">
        <v>271</v>
      </c>
      <c r="E403" s="7" t="s">
        <v>272</v>
      </c>
      <c r="F403" s="11" t="s">
        <v>156</v>
      </c>
      <c r="G403" s="11" t="s">
        <v>159</v>
      </c>
      <c r="H403" s="8" t="s">
        <v>273</v>
      </c>
      <c r="I403" s="11" t="s">
        <v>274</v>
      </c>
      <c r="J403" s="115"/>
    </row>
    <row r="404" spans="1:10" ht="29" x14ac:dyDescent="0.35">
      <c r="A404" s="106"/>
      <c r="B404" s="106"/>
      <c r="C404" s="106"/>
      <c r="D404" s="155" t="s">
        <v>160</v>
      </c>
      <c r="E404" s="156" t="s">
        <v>198</v>
      </c>
      <c r="F404" s="153" t="str">
        <f>IFERROR(VLOOKUP(E404,TablaIndicadores[[Código]:[Unidad de medida]],2,0),"")</f>
        <v>RCO 77: Número de infraestructuras
culturales y turísticas apoyadas*</v>
      </c>
      <c r="G404" s="153" t="str">
        <f>IFERROR(VLOOKUP(E404,TablaIndicadores[[Código]:[Unidad de medida]],3,0),"")</f>
        <v>RCO 77:Sitios culturales y turísticos</v>
      </c>
      <c r="H404" s="116"/>
      <c r="I404" s="153" t="str">
        <f>IF(B398="Incluir",IF(OR(H404="",E404="",NOT(ISNUMBER(H404)),H404&lt;=0,H404&lt;=0.0000001,H404&gt;1000000000),"Rellene con un valor positivo","SI"),"")</f>
        <v/>
      </c>
      <c r="J404" s="115"/>
    </row>
    <row r="405" spans="1:10" ht="29" x14ac:dyDescent="0.35">
      <c r="A405" s="106"/>
      <c r="B405" s="106"/>
      <c r="C405" s="106"/>
      <c r="D405" s="153" t="s">
        <v>162</v>
      </c>
      <c r="E405" s="154" t="s">
        <v>199</v>
      </c>
      <c r="F405" s="153" t="str">
        <f>IFERROR(VLOOKUP(E405,TablaIndicadores[[Código]:[Unidad de medida]],2,0),"")</f>
        <v>RCR 77: Visitantes de instalaciones culturales
y turísticas apoyadas*</v>
      </c>
      <c r="G405" s="153" t="str">
        <f>IFERROR(VLOOKUP(E405,TablaIndicadores[[Código]:[Unidad de medida]],3,0),"")</f>
        <v>Visitantes / año</v>
      </c>
      <c r="H405" s="157"/>
      <c r="I405" s="153" t="str">
        <f>IF(B398="Incluir",IF(OR(H405="",E405="",NOT(ISNUMBER(H405)),H405&lt;=0,H405&lt;=0.0000001,H405&gt;1000000000),"Rellene con un valor positivo","SI"),"")</f>
        <v/>
      </c>
      <c r="J405" s="115"/>
    </row>
    <row r="406" spans="1:10" x14ac:dyDescent="0.35">
      <c r="A406" s="119"/>
      <c r="B406" s="119"/>
      <c r="C406" s="119"/>
      <c r="D406" s="119"/>
      <c r="E406" s="119"/>
      <c r="F406" s="120"/>
      <c r="G406" s="119"/>
      <c r="H406" s="119"/>
      <c r="I406" s="120"/>
      <c r="J406" s="115"/>
    </row>
    <row r="407" spans="1:10" ht="15.5" x14ac:dyDescent="0.35">
      <c r="A407" s="4"/>
      <c r="B407" s="5" t="s">
        <v>778</v>
      </c>
      <c r="C407" s="5"/>
      <c r="D407" s="5"/>
      <c r="E407" s="5"/>
      <c r="F407" s="10"/>
      <c r="G407" s="5"/>
      <c r="H407" s="4"/>
      <c r="I407" s="67"/>
      <c r="J407" s="115"/>
    </row>
    <row r="408" spans="1:10" x14ac:dyDescent="0.35">
      <c r="A408" s="106"/>
      <c r="B408" s="106"/>
      <c r="C408" s="106"/>
      <c r="D408" s="158"/>
      <c r="E408" s="158"/>
      <c r="F408" s="158"/>
      <c r="G408" s="158"/>
      <c r="H408" s="158"/>
      <c r="I408" s="158"/>
      <c r="J408" s="115"/>
    </row>
    <row r="409" spans="1:10" ht="15.5" x14ac:dyDescent="0.35">
      <c r="A409" s="106"/>
      <c r="B409" s="106"/>
      <c r="C409" s="106"/>
      <c r="D409" s="158"/>
      <c r="E409" s="158"/>
      <c r="F409" s="158"/>
      <c r="G409" s="179" t="s">
        <v>779</v>
      </c>
      <c r="H409" s="180"/>
      <c r="I409" s="159">
        <f ca="1">TablaRPresupuestoAI[[#Totals],[Proyecto5]]</f>
        <v>0</v>
      </c>
      <c r="J409" s="115"/>
    </row>
    <row r="410" spans="1:10" x14ac:dyDescent="0.35">
      <c r="A410" s="121"/>
      <c r="B410" s="121"/>
      <c r="C410" s="121"/>
      <c r="D410" s="121"/>
      <c r="E410" s="121"/>
      <c r="F410" s="122"/>
      <c r="G410" s="121"/>
      <c r="H410" s="121"/>
      <c r="I410" s="122"/>
      <c r="J410" s="123"/>
    </row>
  </sheetData>
  <sheetProtection algorithmName="SHA-512" hashValue="cpuE+r7Axai+ihGX1rg1N8zq7G1NsRkVx/HTH+GeKHhup1VACeRmgF821l+mMx2l/4idVG+zLZ+Ac16Z1wBqBQ==" saltValue="UyqoE/rMwlcmCtkJ5bhhZw==" spinCount="100000" sheet="1" objects="1" scenarios="1" selectLockedCells="1"/>
  <mergeCells count="57">
    <mergeCell ref="G409:H409"/>
    <mergeCell ref="F391:H391"/>
    <mergeCell ref="F400:H400"/>
    <mergeCell ref="F342:H342"/>
    <mergeCell ref="F351:H351"/>
    <mergeCell ref="D358:I358"/>
    <mergeCell ref="F360:H360"/>
    <mergeCell ref="F373:H373"/>
    <mergeCell ref="F382:H382"/>
    <mergeCell ref="D340:I340"/>
    <mergeCell ref="F244:H244"/>
    <mergeCell ref="F253:H253"/>
    <mergeCell ref="F264:H264"/>
    <mergeCell ref="F273:H273"/>
    <mergeCell ref="F282:H282"/>
    <mergeCell ref="F291:H291"/>
    <mergeCell ref="F300:H300"/>
    <mergeCell ref="F311:H311"/>
    <mergeCell ref="F320:H320"/>
    <mergeCell ref="D327:I327"/>
    <mergeCell ref="F329:H329"/>
    <mergeCell ref="F235:H235"/>
    <mergeCell ref="D186:I186"/>
    <mergeCell ref="F188:H188"/>
    <mergeCell ref="D195:I195"/>
    <mergeCell ref="F197:H197"/>
    <mergeCell ref="D204:I204"/>
    <mergeCell ref="F206:H206"/>
    <mergeCell ref="D215:I215"/>
    <mergeCell ref="F217:H217"/>
    <mergeCell ref="D224:I224"/>
    <mergeCell ref="F226:H226"/>
    <mergeCell ref="D233:I233"/>
    <mergeCell ref="F177:H177"/>
    <mergeCell ref="F85:H85"/>
    <mergeCell ref="F94:H94"/>
    <mergeCell ref="F103:H103"/>
    <mergeCell ref="F112:H112"/>
    <mergeCell ref="F121:H121"/>
    <mergeCell ref="F130:H130"/>
    <mergeCell ref="F141:H141"/>
    <mergeCell ref="F150:H150"/>
    <mergeCell ref="F159:H159"/>
    <mergeCell ref="F168:H168"/>
    <mergeCell ref="D175:I175"/>
    <mergeCell ref="F76:H76"/>
    <mergeCell ref="E3:I3"/>
    <mergeCell ref="E4:I5"/>
    <mergeCell ref="F14:H14"/>
    <mergeCell ref="F23:H23"/>
    <mergeCell ref="D32:I32"/>
    <mergeCell ref="F34:H34"/>
    <mergeCell ref="F43:H43"/>
    <mergeCell ref="D54:I54"/>
    <mergeCell ref="F56:H56"/>
    <mergeCell ref="D63:I63"/>
    <mergeCell ref="F65:H65"/>
  </mergeCells>
  <conditionalFormatting sqref="I18:I19">
    <cfRule type="containsText" dxfId="251" priority="41" operator="containsText" text="Rellene con">
      <formula>NOT(ISERROR(SEARCH("Rellene con",I18)))</formula>
    </cfRule>
  </conditionalFormatting>
  <conditionalFormatting sqref="I27:I28">
    <cfRule type="containsText" dxfId="250" priority="40" operator="containsText" text="Rellene con">
      <formula>NOT(ISERROR(SEARCH("Rellene con",I27)))</formula>
    </cfRule>
  </conditionalFormatting>
  <conditionalFormatting sqref="I38:I39">
    <cfRule type="containsText" dxfId="249" priority="39" operator="containsText" text="Rellene con">
      <formula>NOT(ISERROR(SEARCH("Rellene con",I38)))</formula>
    </cfRule>
  </conditionalFormatting>
  <conditionalFormatting sqref="I47:I48">
    <cfRule type="containsText" dxfId="248" priority="38" operator="containsText" text="Rellene con">
      <formula>NOT(ISERROR(SEARCH("Rellene con",I47)))</formula>
    </cfRule>
  </conditionalFormatting>
  <conditionalFormatting sqref="I60:I61">
    <cfRule type="containsText" dxfId="247" priority="37" operator="containsText" text="Rellene con">
      <formula>NOT(ISERROR(SEARCH("Rellene con",I60)))</formula>
    </cfRule>
  </conditionalFormatting>
  <conditionalFormatting sqref="I69:I70">
    <cfRule type="containsText" dxfId="246" priority="36" operator="containsText" text="Rellene con">
      <formula>NOT(ISERROR(SEARCH("Rellene con",I69)))</formula>
    </cfRule>
  </conditionalFormatting>
  <conditionalFormatting sqref="I80:I81">
    <cfRule type="containsText" dxfId="245" priority="35" operator="containsText" text="Rellene con">
      <formula>NOT(ISERROR(SEARCH("Rellene con",I80)))</formula>
    </cfRule>
  </conditionalFormatting>
  <conditionalFormatting sqref="I89:I90">
    <cfRule type="containsText" dxfId="244" priority="34" operator="containsText" text="Rellene con">
      <formula>NOT(ISERROR(SEARCH("Rellene con",I89)))</formula>
    </cfRule>
  </conditionalFormatting>
  <conditionalFormatting sqref="I98:I99">
    <cfRule type="containsText" dxfId="243" priority="33" operator="containsText" text="Rellene con">
      <formula>NOT(ISERROR(SEARCH("Rellene con",I98)))</formula>
    </cfRule>
  </conditionalFormatting>
  <conditionalFormatting sqref="I107:I108">
    <cfRule type="containsText" dxfId="242" priority="32" operator="containsText" text="Rellene con">
      <formula>NOT(ISERROR(SEARCH("Rellene con",I107)))</formula>
    </cfRule>
  </conditionalFormatting>
  <conditionalFormatting sqref="I116:I117">
    <cfRule type="containsText" dxfId="241" priority="31" operator="containsText" text="Rellene con">
      <formula>NOT(ISERROR(SEARCH("Rellene con",I116)))</formula>
    </cfRule>
  </conditionalFormatting>
  <conditionalFormatting sqref="I125:I126">
    <cfRule type="containsText" dxfId="240" priority="30" operator="containsText" text="Rellene con">
      <formula>NOT(ISERROR(SEARCH("Rellene con",I125)))</formula>
    </cfRule>
  </conditionalFormatting>
  <conditionalFormatting sqref="I134:I135">
    <cfRule type="containsText" dxfId="239" priority="29" operator="containsText" text="Rellene con">
      <formula>NOT(ISERROR(SEARCH("Rellene con",I134)))</formula>
    </cfRule>
  </conditionalFormatting>
  <conditionalFormatting sqref="I145:I146">
    <cfRule type="containsText" dxfId="238" priority="28" operator="containsText" text="Rellene con">
      <formula>NOT(ISERROR(SEARCH("Rellene con",I145)))</formula>
    </cfRule>
  </conditionalFormatting>
  <conditionalFormatting sqref="I154:I155">
    <cfRule type="containsText" dxfId="237" priority="27" operator="containsText" text="Rellene con">
      <formula>NOT(ISERROR(SEARCH("Rellene con",I154)))</formula>
    </cfRule>
  </conditionalFormatting>
  <conditionalFormatting sqref="I163:I164">
    <cfRule type="containsText" dxfId="236" priority="26" operator="containsText" text="Rellene con">
      <formula>NOT(ISERROR(SEARCH("Rellene con",I163)))</formula>
    </cfRule>
  </conditionalFormatting>
  <conditionalFormatting sqref="I172:I173">
    <cfRule type="containsText" dxfId="235" priority="25" operator="containsText" text="Rellene con">
      <formula>NOT(ISERROR(SEARCH("Rellene con",I172)))</formula>
    </cfRule>
  </conditionalFormatting>
  <conditionalFormatting sqref="I181:I182">
    <cfRule type="containsText" dxfId="234" priority="24" operator="containsText" text="Rellene con">
      <formula>NOT(ISERROR(SEARCH("Rellene con",I181)))</formula>
    </cfRule>
  </conditionalFormatting>
  <conditionalFormatting sqref="I192:I193">
    <cfRule type="containsText" dxfId="233" priority="23" operator="containsText" text="Rellene con">
      <formula>NOT(ISERROR(SEARCH("Rellene con",I192)))</formula>
    </cfRule>
  </conditionalFormatting>
  <conditionalFormatting sqref="I201:I202">
    <cfRule type="containsText" dxfId="232" priority="22" operator="containsText" text="Rellene con">
      <formula>NOT(ISERROR(SEARCH("Rellene con",I201)))</formula>
    </cfRule>
  </conditionalFormatting>
  <conditionalFormatting sqref="I210:I211">
    <cfRule type="containsText" dxfId="231" priority="21" operator="containsText" text="Rellene con">
      <formula>NOT(ISERROR(SEARCH("Rellene con",I210)))</formula>
    </cfRule>
  </conditionalFormatting>
  <conditionalFormatting sqref="I221:I222">
    <cfRule type="containsText" dxfId="230" priority="20" operator="containsText" text="Rellene con">
      <formula>NOT(ISERROR(SEARCH("Rellene con",I221)))</formula>
    </cfRule>
  </conditionalFormatting>
  <conditionalFormatting sqref="I230:I231">
    <cfRule type="containsText" dxfId="229" priority="19" operator="containsText" text="Rellene con">
      <formula>NOT(ISERROR(SEARCH("Rellene con",I230)))</formula>
    </cfRule>
  </conditionalFormatting>
  <conditionalFormatting sqref="I239:I240">
    <cfRule type="containsText" dxfId="228" priority="18" operator="containsText" text="Rellene con">
      <formula>NOT(ISERROR(SEARCH("Rellene con",I239)))</formula>
    </cfRule>
  </conditionalFormatting>
  <conditionalFormatting sqref="I248:I249">
    <cfRule type="containsText" dxfId="227" priority="17" operator="containsText" text="Rellene con">
      <formula>NOT(ISERROR(SEARCH("Rellene con",I248)))</formula>
    </cfRule>
  </conditionalFormatting>
  <conditionalFormatting sqref="I257:I258">
    <cfRule type="containsText" dxfId="226" priority="16" operator="containsText" text="Rellene con">
      <formula>NOT(ISERROR(SEARCH("Rellene con",I257)))</formula>
    </cfRule>
  </conditionalFormatting>
  <conditionalFormatting sqref="I268:I269">
    <cfRule type="containsText" dxfId="225" priority="15" operator="containsText" text="Rellene con">
      <formula>NOT(ISERROR(SEARCH("Rellene con",I268)))</formula>
    </cfRule>
  </conditionalFormatting>
  <conditionalFormatting sqref="I277:I278">
    <cfRule type="containsText" dxfId="224" priority="14" operator="containsText" text="Rellene con">
      <formula>NOT(ISERROR(SEARCH("Rellene con",I277)))</formula>
    </cfRule>
  </conditionalFormatting>
  <conditionalFormatting sqref="I286:I287">
    <cfRule type="containsText" dxfId="223" priority="13" operator="containsText" text="Rellene con">
      <formula>NOT(ISERROR(SEARCH("Rellene con",I286)))</formula>
    </cfRule>
  </conditionalFormatting>
  <conditionalFormatting sqref="I295:I296">
    <cfRule type="containsText" dxfId="222" priority="12" operator="containsText" text="Rellene con">
      <formula>NOT(ISERROR(SEARCH("Rellene con",I295)))</formula>
    </cfRule>
  </conditionalFormatting>
  <conditionalFormatting sqref="I304:I305">
    <cfRule type="containsText" dxfId="221" priority="11" operator="containsText" text="Rellene con">
      <formula>NOT(ISERROR(SEARCH("Rellene con",I304)))</formula>
    </cfRule>
  </conditionalFormatting>
  <conditionalFormatting sqref="I315:I316">
    <cfRule type="containsText" dxfId="220" priority="10" operator="containsText" text="Rellene con">
      <formula>NOT(ISERROR(SEARCH("Rellene con",I315)))</formula>
    </cfRule>
  </conditionalFormatting>
  <conditionalFormatting sqref="I324:I325">
    <cfRule type="containsText" dxfId="219" priority="9" operator="containsText" text="Rellene con">
      <formula>NOT(ISERROR(SEARCH("Rellene con",I324)))</formula>
    </cfRule>
  </conditionalFormatting>
  <conditionalFormatting sqref="I333:I334">
    <cfRule type="containsText" dxfId="218" priority="8" operator="containsText" text="Rellene con">
      <formula>NOT(ISERROR(SEARCH("Rellene con",I333)))</formula>
    </cfRule>
  </conditionalFormatting>
  <conditionalFormatting sqref="I346:I347">
    <cfRule type="containsText" dxfId="217" priority="7" operator="containsText" text="Rellene con">
      <formula>NOT(ISERROR(SEARCH("Rellene con",I346)))</formula>
    </cfRule>
  </conditionalFormatting>
  <conditionalFormatting sqref="I355:I356">
    <cfRule type="containsText" dxfId="216" priority="6" operator="containsText" text="Rellene con">
      <formula>NOT(ISERROR(SEARCH("Rellene con",I355)))</formula>
    </cfRule>
  </conditionalFormatting>
  <conditionalFormatting sqref="I364:I365">
    <cfRule type="containsText" dxfId="215" priority="5" operator="containsText" text="Rellene con">
      <formula>NOT(ISERROR(SEARCH("Rellene con",I364)))</formula>
    </cfRule>
  </conditionalFormatting>
  <conditionalFormatting sqref="I377:I378">
    <cfRule type="containsText" dxfId="214" priority="4" operator="containsText" text="Rellene con">
      <formula>NOT(ISERROR(SEARCH("Rellene con",I377)))</formula>
    </cfRule>
  </conditionalFormatting>
  <conditionalFormatting sqref="I386:I387">
    <cfRule type="containsText" dxfId="213" priority="3" operator="containsText" text="Rellene con">
      <formula>NOT(ISERROR(SEARCH("Rellene con",I386)))</formula>
    </cfRule>
  </conditionalFormatting>
  <conditionalFormatting sqref="I395:I396">
    <cfRule type="containsText" dxfId="212" priority="2" operator="containsText" text="Rellene con">
      <formula>NOT(ISERROR(SEARCH("Rellene con",I395)))</formula>
    </cfRule>
  </conditionalFormatting>
  <conditionalFormatting sqref="I404:I405">
    <cfRule type="containsText" dxfId="211" priority="1" operator="containsText" text="Rellene con">
      <formula>NOT(ISERROR(SEARCH("Rellene con",I404)))</formula>
    </cfRule>
  </conditionalFormatting>
  <conditionalFormatting sqref="I408">
    <cfRule type="containsText" dxfId="210" priority="44" operator="containsText" text="Rellene un indicador">
      <formula>NOT(ISERROR(SEARCH("Rellene un indicador",I408)))</formula>
    </cfRule>
  </conditionalFormatting>
  <dataValidations count="52">
    <dataValidation type="list" allowBlank="1" showInputMessage="1" showErrorMessage="1" sqref="E12:E13 E21:E22 E398:E399 E41:E42 E309 E33 E74:E75 E83:E84 E92:E93 E101:E102 E110:E111 E119:E120 E128:E129 E139:E140 E148:E149 E157:E158 E166:E167 E55 E187 E196 E205 E216 E225 E234 E242:E243 E251:E252 E262:E263 E271:E272 E280:E281 E289:E290 E298:E299 E64 E318:E319 E176 E328 E349:E350 E341 E371:E372 E380:E381 E389:E390 E359" xr:uid="{64440930-A051-450F-8C9A-053B820D5C53}">
      <formula1>INDIRECT($E$8)</formula1>
    </dataValidation>
    <dataValidation type="custom" allowBlank="1" showInputMessage="1" showErrorMessage="1" sqref="G40" xr:uid="{31F54E7D-81EB-48A6-B3A5-7EB6FE5BDE20}">
      <formula1>IF(B35="No Incluir",G40="",TRUE)</formula1>
    </dataValidation>
    <dataValidation type="custom" allowBlank="1" showInputMessage="1" showErrorMessage="1" sqref="G109" xr:uid="{BCE26DC4-4F19-42DF-A2B5-A0B6FCE695E6}">
      <formula1>IF(B105="No Incluir",G109="",TRUE)</formula1>
    </dataValidation>
    <dataValidation type="custom" allowBlank="1" showInputMessage="1" showErrorMessage="1" sqref="G165" xr:uid="{929AC7AA-9BDF-4AF9-B56E-3E9B8AAA2488}">
      <formula1>IF(B159="No Incluir",G165="",TRUE)</formula1>
    </dataValidation>
    <dataValidation type="custom" operator="greaterThanOrEqual" showInputMessage="1" showErrorMessage="1" errorTitle="Subtipo no incluido" error="Seleccione a la izquierda del título si que desea incluir este subtipo de acción antes de completar el presupuesto" sqref="E122 E24 E66 E86 E95 E104 E113 E131" xr:uid="{68A66CD0-289A-452D-8B6B-220EE5CA508B}">
      <formula1>IF(B20="Incluir",E24&gt;=0,E24="")</formula1>
    </dataValidation>
    <dataValidation type="custom" allowBlank="1" showInputMessage="1" showErrorMessage="1" sqref="H82 H20 H29 H62 H71" xr:uid="{FCE7C4EA-026A-4124-8208-08D6290756AB}">
      <formula1>IF(C12="No Incluir",H20="",TRUE)</formula1>
    </dataValidation>
    <dataValidation type="custom" operator="greaterThanOrEqual" showInputMessage="1" showErrorMessage="1" errorTitle="Subtipo no incluido" error="Seleccione a la izquierda del título si que desea incluir este subtipo de acción antes de completar el presupuesto" sqref="E392 E15 E57 E77 E142 E151 E160 E169 E178 E189 E198 E218 E227 E236 E245 E254 E265 E274 E283 E292 E301 E312 E321 E330 E343 E352 E361 E374 E383 E401" xr:uid="{8876B457-0BB2-47D9-875F-66EB0FD05D26}">
      <formula1>IF(B22="Incluir",E15&gt;=0,E15="")</formula1>
    </dataValidation>
    <dataValidation type="custom" operator="greaterThanOrEqual" showInputMessage="1" showErrorMessage="1" errorTitle="Subtipo no incluido" error="Seleccione a la izquierda del título si que desea incluir este subtipo de acción antes de completar el presupuesto" sqref="E35 E44" xr:uid="{0A50470F-11F9-4833-8E95-ED258D45EA81}">
      <formula1>IF(B29="Incluir",E35&gt;=0,E35="")</formula1>
    </dataValidation>
    <dataValidation type="custom" operator="greaterThanOrEqual" showInputMessage="1" showErrorMessage="1" errorTitle="Subtipo no incluido" error="Seleccione a la izquierda del título si que desea incluir este subtipo de acción antes de completar el presupuesto" sqref="E207" xr:uid="{451A464A-F9B2-4EA9-9C50-9948D21E6170}">
      <formula1>IF(B216="Incluir",E207&gt;=0,E207="")</formula1>
    </dataValidation>
    <dataValidation type="list" allowBlank="1" showInputMessage="1" showErrorMessage="1" sqref="E8 E50 E336 E367" xr:uid="{55EB9D9E-1961-404D-B1D8-20A40F0ED8D9}">
      <formula1>#REF!</formula1>
    </dataValidation>
    <dataValidation type="custom" operator="greaterThanOrEqual" showInputMessage="1" showErrorMessage="1" errorTitle="Subtipo no incluido" error="Seleccione a la izquierda del título que SÍ desea incluir este Ámbito de Intervención antes de completar el presupuesto." sqref="E400 E14 E23 E34 E43 E56 E65 E76 E85 E94 E103 E112 E121 E130 E141 E150 E159 E168 E177 E188 E197 E206 E217 E226 E235 E244 E253 E264 E273 E282 E291 E300 E311 E320 E329 E342 E351 E360 E373 E382 E391" xr:uid="{85BB180D-3D54-4458-B7CC-9BFF5F41A160}">
      <formula1>IF(B12="Incluir",E14&gt;=0,OR(E14="",E14=0))</formula1>
    </dataValidation>
    <dataValidation type="list" showInputMessage="1" showErrorMessage="1" sqref="E18 E27" xr:uid="{EAEBC25C-BD16-4F00-BC9A-712AFFEF03C1}">
      <formula1>"RCO14"</formula1>
    </dataValidation>
    <dataValidation type="list" showInputMessage="1" showErrorMessage="1" sqref="E19 E28" xr:uid="{9B2EABFA-714C-44F9-AD16-C1CD7D7CC0D2}">
      <formula1>"RCR11"</formula1>
    </dataValidation>
    <dataValidation type="list" showInputMessage="1" showErrorMessage="1" sqref="E38 E47" xr:uid="{5C919A23-CB99-4B06-9A4C-7FD0AD1E54E8}">
      <formula1>"RCO01"</formula1>
    </dataValidation>
    <dataValidation type="list" showInputMessage="1" showErrorMessage="1" sqref="E39 E48" xr:uid="{4286C8FB-5C32-48AD-9867-F41E1DE39F90}">
      <formula1>"RCR19"</formula1>
    </dataValidation>
    <dataValidation type="list" showInputMessage="1" showErrorMessage="1" sqref="E60 E69" xr:uid="{833A54C3-F064-40A6-822A-A7883330C57B}">
      <formula1>"RCO19"</formula1>
    </dataValidation>
    <dataValidation type="list" showInputMessage="1" showErrorMessage="1" sqref="E61 E70" xr:uid="{BF45CEFF-31AB-40F8-8FD3-BD6FD5221526}">
      <formula1>"RCR26"</formula1>
    </dataValidation>
    <dataValidation type="list" showInputMessage="1" showErrorMessage="1" sqref="E80 E89 E98 E107 E116 E125 E134" xr:uid="{EF1288B3-2C25-47B3-915C-5A3419C3F94F}">
      <formula1>"RCO22"</formula1>
    </dataValidation>
    <dataValidation type="list" showInputMessage="1" showErrorMessage="1" sqref="E81 E90 E99 E108 E117 E126 E135" xr:uid="{3D6C5DDB-1F13-4D71-B549-E064B2B07DF7}">
      <formula1>"RCR32"</formula1>
    </dataValidation>
    <dataValidation type="list" showInputMessage="1" showErrorMessage="1" sqref="E145" xr:uid="{3CFA9819-9A3C-4D99-868E-BD2999D87202}">
      <formula1>"RCO54,RCO57,RCO59"</formula1>
    </dataValidation>
    <dataValidation type="list" showInputMessage="1" showErrorMessage="1" sqref="E146 E155 E173 E182" xr:uid="{72CFDC40-3454-4752-A69B-03BB9469821B}">
      <formula1>"RCR62"</formula1>
    </dataValidation>
    <dataValidation type="list" showInputMessage="1" showErrorMessage="1" sqref="E154" xr:uid="{6F6E3630-A4E8-4138-A35F-952C8B2D20D1}">
      <formula1>"RCO57"</formula1>
    </dataValidation>
    <dataValidation type="list" showInputMessage="1" showErrorMessage="1" sqref="E163" xr:uid="{BDF60085-5DF0-43C7-B114-EEFF5D223B17}">
      <formula1>"RCO58"</formula1>
    </dataValidation>
    <dataValidation type="list" showInputMessage="1" showErrorMessage="1" sqref="E164" xr:uid="{C5757D49-54A4-4478-8F14-57AFFFC85413}">
      <formula1>"RCR64"</formula1>
    </dataValidation>
    <dataValidation type="list" showInputMessage="1" showErrorMessage="1" sqref="E172 E181" xr:uid="{01C7B15D-9884-4FF7-AAB2-CBF1B222F5A5}">
      <formula1>"RCO54,RCO57"</formula1>
    </dataValidation>
    <dataValidation type="list" showInputMessage="1" showErrorMessage="1" sqref="E192 E201 E210" xr:uid="{F8EC6D34-F7FA-4EC6-BC9F-AFCAA684294A}">
      <formula1>"RCO24,RCO26"</formula1>
    </dataValidation>
    <dataValidation type="list" showInputMessage="1" showErrorMessage="1" sqref="E193" xr:uid="{042EDACA-BB6B-4CAC-8A70-0B045533E3D5}">
      <formula1>"RCR35"</formula1>
    </dataValidation>
    <dataValidation type="list" showInputMessage="1" showErrorMessage="1" sqref="E202" xr:uid="{E1C71985-8867-46F1-8A5C-381C8764C180}">
      <formula1>"RCR36"</formula1>
    </dataValidation>
    <dataValidation type="list" showInputMessage="1" showErrorMessage="1" sqref="E211" xr:uid="{095D642D-BE00-4911-853B-F3DE2D3B37F6}">
      <formula1>"RCR37"</formula1>
    </dataValidation>
    <dataValidation type="list" showInputMessage="1" showErrorMessage="1" sqref="E221 E230" xr:uid="{F5246F88-3A42-4DFB-ACE1-CCAD5FF4723E}">
      <formula1>"RCO30"</formula1>
    </dataValidation>
    <dataValidation type="list" showInputMessage="1" showErrorMessage="1" sqref="E222 E231" xr:uid="{224E551B-616E-4169-9714-9761F65E2146}">
      <formula1>"RCR41"</formula1>
    </dataValidation>
    <dataValidation type="list" showInputMessage="1" showErrorMessage="1" sqref="E239" xr:uid="{9628936E-A110-450A-BBD3-BE14EBC7AB7D}">
      <formula1>"RCO30,RCO31,RCO32"</formula1>
    </dataValidation>
    <dataValidation type="list" showInputMessage="1" showErrorMessage="1" sqref="E240" xr:uid="{946717C9-AA57-4CD7-90C7-CE9090948497}">
      <formula1>"RCR41,RCR42"</formula1>
    </dataValidation>
    <dataValidation type="list" showInputMessage="1" showErrorMessage="1" sqref="E248 E257" xr:uid="{14F4DC9E-E156-4300-8FC8-08964ECEB237}">
      <formula1>"RCO31,RCO32"</formula1>
    </dataValidation>
    <dataValidation type="list" showInputMessage="1" showErrorMessage="1" sqref="E249 E258" xr:uid="{744D7999-2AB4-480A-A07F-4D824D755C72}">
      <formula1>"RCR42"</formula1>
    </dataValidation>
    <dataValidation type="list" showInputMessage="1" showErrorMessage="1" sqref="E268 E277 E286" xr:uid="{52431DEF-A424-4D6B-BD0B-2839F3C977B1}">
      <formula1>"RCO34,RCO107"</formula1>
    </dataValidation>
    <dataValidation type="list" showInputMessage="1" showErrorMessage="1" sqref="E269 E278 E287" xr:uid="{E971FF3B-67A4-471D-8D8D-84EA4174F4D3}">
      <formula1>"RCR47,RCR103"</formula1>
    </dataValidation>
    <dataValidation type="list" showInputMessage="1" showErrorMessage="1" sqref="E295 E304 E315 E324" xr:uid="{26992B9D-B040-4407-B322-90D114892892}">
      <formula1>"RCO38"</formula1>
    </dataValidation>
    <dataValidation type="list" showInputMessage="1" showErrorMessage="1" sqref="E296 E305" xr:uid="{A23DE8DE-E94F-4829-B82E-5038BD1960CC}">
      <formula1>"RCR52"</formula1>
    </dataValidation>
    <dataValidation type="list" showInputMessage="1" showErrorMessage="1" sqref="E316" xr:uid="{313A3527-6E49-40FB-9CC9-7C0AFF35F151}">
      <formula1>"RCR50"</formula1>
    </dataValidation>
    <dataValidation type="list" showInputMessage="1" showErrorMessage="1" sqref="E325" xr:uid="{250ED585-BF49-4231-BDC8-91E73DB75927}">
      <formula1>"RCR95"</formula1>
    </dataValidation>
    <dataValidation type="list" allowBlank="1" showInputMessage="1" showErrorMessage="1" sqref="E333" xr:uid="{B6B49E2A-F867-474C-A896-EC3C2D7E7DF8}">
      <formula1>"RCO38"</formula1>
    </dataValidation>
    <dataValidation type="list" showInputMessage="1" showErrorMessage="1" sqref="E334" xr:uid="{C2B04360-E131-44AC-AE1B-11D638C81806}">
      <formula1>"RCR50,RCR95"</formula1>
    </dataValidation>
    <dataValidation type="list" showInputMessage="1" showErrorMessage="1" sqref="E364 E355" xr:uid="{302A2C11-BC09-433E-B990-E5691D0A29EF}">
      <formula1>"RCO113"</formula1>
    </dataValidation>
    <dataValidation type="list" showInputMessage="1" showErrorMessage="1" sqref="E365 E356" xr:uid="{37AE4647-5B2D-464A-AE19-E7C01112E904}">
      <formula1>"ESR113"</formula1>
    </dataValidation>
    <dataValidation type="list" showInputMessage="1" showErrorMessage="1" sqref="E377 E386" xr:uid="{71E12249-3879-4021-AEF2-BDA08493280F}">
      <formula1>"RCO77"</formula1>
    </dataValidation>
    <dataValidation type="list" showInputMessage="1" showErrorMessage="1" sqref="E378 E387 E396 E405" xr:uid="{AD637A05-62E0-4F93-8C44-2F809F303EAE}">
      <formula1>"RCR77"</formula1>
    </dataValidation>
    <dataValidation type="list" showInputMessage="1" showErrorMessage="1" sqref="E395 E404" xr:uid="{166D9B30-15A9-4345-89CA-22B15DB1A8C0}">
      <formula1>"RCO77,RCO114"</formula1>
    </dataValidation>
    <dataValidation type="list" showInputMessage="1" showErrorMessage="1" sqref="E346" xr:uid="{0DC5AF00-CBAC-451E-B087-08A675AB09F2}">
      <formula1>"RCO65"</formula1>
    </dataValidation>
    <dataValidation type="list" showInputMessage="1" showErrorMessage="1" sqref="E347" xr:uid="{8115E8F9-C355-41C2-8937-D3EBD11B3BD4}">
      <formula1>"RCR67"</formula1>
    </dataValidation>
    <dataValidation type="list" allowBlank="1" showInputMessage="1" showErrorMessage="1" sqref="E407" xr:uid="{DA8CDA9D-2C26-48F9-BB56-3738580A57F6}">
      <formula1>#REF!</formula1>
    </dataValidation>
    <dataValidation type="decimal" allowBlank="1" showInputMessage="1" showErrorMessage="1" errorTitle="Cantidad" error="Rellene con un valor positivo." sqref="H18:H19 H27:H28 H38:H39 H47:H48 H60:H61 H69:H70 H80:H81 H89:H90 H98:H99 H107:H108 H116:H117 H125:H126 H134:H135 H145:H146 H154:H155 H163:H164 H172:H173 H181:H182 H192:H193 H201:H202 H210:H211 H221:H222 H230:H231 H239:H240 H248:H249 H257:H258 H268:H269 H277:H278 H286:H287 H295:H296 H304:H305 H315:H316 H324:H325 H333:H334 H346:H347 H355:H356 H364:H365 H377:H378 H386:H387 H395:H396 H404:H405" xr:uid="{3BA123A7-0D67-4AEB-90C7-6FBF600325A7}">
      <formula1>0.0000001</formula1>
      <formula2>1000000000</formula2>
    </dataValidation>
  </dataValidations>
  <printOptions headings="1"/>
  <pageMargins left="0.7" right="0.7" top="0.75" bottom="0.75" header="0.3" footer="0.3"/>
  <pageSetup paperSize="9" scale="31" fitToHeight="0" orientation="portrait" r:id="rId1"/>
  <drawing r:id="rId2"/>
  <tableParts count="41">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 r:id="rId23"/>
    <tablePart r:id="rId24"/>
    <tablePart r:id="rId25"/>
    <tablePart r:id="rId26"/>
    <tablePart r:id="rId27"/>
    <tablePart r:id="rId28"/>
    <tablePart r:id="rId29"/>
    <tablePart r:id="rId30"/>
    <tablePart r:id="rId31"/>
    <tablePart r:id="rId32"/>
    <tablePart r:id="rId33"/>
    <tablePart r:id="rId34"/>
    <tablePart r:id="rId35"/>
    <tablePart r:id="rId36"/>
    <tablePart r:id="rId37"/>
    <tablePart r:id="rId38"/>
    <tablePart r:id="rId39"/>
    <tablePart r:id="rId40"/>
    <tablePart r:id="rId41"/>
    <tablePart r:id="rId42"/>
    <tablePart r:id="rId43"/>
  </tableParts>
  <extLst>
    <ext xmlns:x14="http://schemas.microsoft.com/office/spreadsheetml/2009/9/main" uri="{CCE6A557-97BC-4b89-ADB6-D9C93CAAB3DF}">
      <x14:dataValidations xmlns:xm="http://schemas.microsoft.com/office/excel/2006/main" count="1">
        <x14:dataValidation type="list" allowBlank="1" showInputMessage="1" showErrorMessage="1" xr:uid="{6A2E8FCF-4DA9-4986-8F2D-D04DC279E4D7}">
          <x14:formula1>
            <xm:f>'Listas de valores2'!$B$2:$B$3</xm:f>
          </x14:formula1>
          <xm:sqref>B12 B21 B32 B41 B54 B63 B74 B83 B92 B101 B110 B119 B128 B139 B148 B157 B166 B175 B186 B195 B204 B215 B224 B233 B242 B251 B262 B271 B280 B289 B298 B309 B318 B327 B340 B349 B358 B371 B380 B389 B398</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1EFFCD-FF41-4E2E-92F9-27D64B4FA8FF}">
  <sheetPr>
    <pageSetUpPr fitToPage="1"/>
  </sheetPr>
  <dimension ref="A1:J410"/>
  <sheetViews>
    <sheetView zoomScale="85" zoomScaleNormal="85" workbookViewId="0">
      <selection activeCell="E3" sqref="E3:I3"/>
    </sheetView>
  </sheetViews>
  <sheetFormatPr baseColWidth="10" defaultColWidth="10.7265625" defaultRowHeight="14.5" x14ac:dyDescent="0.35"/>
  <cols>
    <col min="1" max="1" width="4" customWidth="1"/>
    <col min="2" max="2" width="9.54296875" customWidth="1"/>
    <col min="3" max="3" width="3" customWidth="1"/>
    <col min="4" max="4" width="19.26953125" customWidth="1"/>
    <col min="5" max="5" width="18.54296875" customWidth="1"/>
    <col min="6" max="6" width="49.7265625" style="1" customWidth="1"/>
    <col min="7" max="7" width="26.26953125" customWidth="1"/>
    <col min="8" max="8" width="17.81640625" customWidth="1"/>
    <col min="9" max="9" width="17.81640625" style="1" customWidth="1"/>
  </cols>
  <sheetData>
    <row r="1" spans="1:10" ht="55.5" customHeight="1" x14ac:dyDescent="0.35">
      <c r="A1" s="106"/>
      <c r="B1" s="106"/>
      <c r="C1" s="106"/>
      <c r="D1" s="106"/>
      <c r="E1" s="106"/>
      <c r="F1" s="107"/>
      <c r="G1" s="106"/>
      <c r="H1" s="106"/>
      <c r="I1" s="107"/>
      <c r="J1" s="115"/>
    </row>
    <row r="2" spans="1:10" x14ac:dyDescent="0.35">
      <c r="A2" s="106"/>
      <c r="B2" s="106"/>
      <c r="C2" s="106"/>
      <c r="D2" s="106"/>
      <c r="E2" s="106"/>
      <c r="F2" s="107"/>
      <c r="G2" s="106"/>
      <c r="H2" s="106"/>
      <c r="I2" s="107"/>
      <c r="J2" s="115"/>
    </row>
    <row r="3" spans="1:10" ht="34.15" customHeight="1" x14ac:dyDescent="0.35">
      <c r="A3" s="106"/>
      <c r="B3" s="106"/>
      <c r="C3" s="106"/>
      <c r="D3" s="108" t="s">
        <v>267</v>
      </c>
      <c r="E3" s="181"/>
      <c r="F3" s="182"/>
      <c r="G3" s="182"/>
      <c r="H3" s="182"/>
      <c r="I3" s="183"/>
      <c r="J3" s="115"/>
    </row>
    <row r="4" spans="1:10" x14ac:dyDescent="0.35">
      <c r="A4" s="106"/>
      <c r="B4" s="106"/>
      <c r="C4" s="106"/>
      <c r="D4" s="106"/>
      <c r="E4" s="184" t="str">
        <f>IF(OR(E3="",E3=0),"Este proyecto no se incluirá en la estrategia. Rellene la casilla título para que sea tenido en cuenta. Verifique en el resumen los proyectos si la información se ha incluido correctamente","Proyecto incluido en la estrategia. Borre todos los datos, incluido el título si no desea que sea tenido en cuenta")</f>
        <v>Este proyecto no se incluirá en la estrategia. Rellene la casilla título para que sea tenido en cuenta. Verifique en el resumen los proyectos si la información se ha incluido correctamente</v>
      </c>
      <c r="F4" s="184"/>
      <c r="G4" s="184"/>
      <c r="H4" s="184"/>
      <c r="I4" s="184"/>
      <c r="J4" s="115"/>
    </row>
    <row r="5" spans="1:10" x14ac:dyDescent="0.35">
      <c r="A5" s="106"/>
      <c r="B5" s="106"/>
      <c r="C5" s="106"/>
      <c r="D5" s="106"/>
      <c r="E5" s="185"/>
      <c r="F5" s="185"/>
      <c r="G5" s="185"/>
      <c r="H5" s="185"/>
      <c r="I5" s="185"/>
      <c r="J5" s="115"/>
    </row>
    <row r="6" spans="1:10" x14ac:dyDescent="0.35">
      <c r="A6" s="106"/>
      <c r="B6" s="106"/>
      <c r="C6" s="106"/>
      <c r="D6" s="106"/>
      <c r="E6" s="106"/>
      <c r="F6" s="107"/>
      <c r="G6" s="106"/>
      <c r="H6" s="106"/>
      <c r="I6" s="107"/>
      <c r="J6" s="115"/>
    </row>
    <row r="7" spans="1:10" x14ac:dyDescent="0.35">
      <c r="A7" s="106"/>
      <c r="B7" s="106"/>
      <c r="C7" s="106"/>
      <c r="D7" s="106"/>
      <c r="E7" s="106"/>
      <c r="F7" s="107"/>
      <c r="G7" s="106"/>
      <c r="H7" s="106"/>
      <c r="I7" s="107"/>
      <c r="J7" s="115"/>
    </row>
    <row r="8" spans="1:10" ht="15.5" x14ac:dyDescent="0.35">
      <c r="A8" s="4"/>
      <c r="B8" s="5" t="s">
        <v>28</v>
      </c>
      <c r="C8" s="5"/>
      <c r="D8" s="5"/>
      <c r="E8" s="5"/>
      <c r="F8" s="10"/>
      <c r="G8" s="5"/>
      <c r="H8" s="4"/>
      <c r="I8" s="67"/>
      <c r="J8" s="115"/>
    </row>
    <row r="9" spans="1:10" x14ac:dyDescent="0.35">
      <c r="A9" s="106"/>
      <c r="B9" s="106"/>
      <c r="C9" s="106"/>
      <c r="D9" s="106"/>
      <c r="E9" s="106"/>
      <c r="F9" s="107"/>
      <c r="G9" s="106"/>
      <c r="H9" s="106"/>
      <c r="I9" s="107"/>
      <c r="J9" s="115"/>
    </row>
    <row r="10" spans="1:10" ht="15" thickBot="1" x14ac:dyDescent="0.4">
      <c r="A10" s="106"/>
      <c r="B10" s="160" t="s">
        <v>38</v>
      </c>
      <c r="C10" s="109"/>
      <c r="D10" s="109"/>
      <c r="E10" s="109"/>
      <c r="F10" s="110"/>
      <c r="G10" s="109"/>
      <c r="H10" s="109"/>
      <c r="I10" s="110"/>
      <c r="J10" s="115"/>
    </row>
    <row r="11" spans="1:10" x14ac:dyDescent="0.35">
      <c r="A11" s="106"/>
      <c r="B11" s="106"/>
      <c r="C11" s="106"/>
      <c r="D11" s="106"/>
      <c r="E11" s="106"/>
      <c r="F11" s="107"/>
      <c r="G11" s="106"/>
      <c r="H11" s="106"/>
      <c r="I11" s="107"/>
      <c r="J11" s="115"/>
    </row>
    <row r="12" spans="1:10" x14ac:dyDescent="0.35">
      <c r="A12" s="106"/>
      <c r="B12" s="116" t="s">
        <v>400</v>
      </c>
      <c r="C12" s="106"/>
      <c r="D12" s="112" t="s">
        <v>269</v>
      </c>
      <c r="E12" s="112"/>
      <c r="F12" s="113"/>
      <c r="G12" s="113"/>
      <c r="H12" s="113"/>
      <c r="I12" s="113"/>
      <c r="J12" s="115"/>
    </row>
    <row r="13" spans="1:10" x14ac:dyDescent="0.35">
      <c r="A13" s="106"/>
      <c r="B13" s="106"/>
      <c r="C13" s="106"/>
      <c r="D13" s="106"/>
      <c r="E13" s="106"/>
      <c r="F13" s="107"/>
      <c r="G13" s="106"/>
      <c r="H13" s="106"/>
      <c r="I13" s="107"/>
      <c r="J13" s="115"/>
    </row>
    <row r="14" spans="1:10" x14ac:dyDescent="0.35">
      <c r="A14" s="106"/>
      <c r="B14" s="106"/>
      <c r="C14" s="106"/>
      <c r="D14" s="106" t="s">
        <v>6</v>
      </c>
      <c r="E14" s="162"/>
      <c r="F14" s="174" t="str">
        <f>IF(B12="Incluir",IF(OR(E14="",E14=0),"Rellene el presupuesto",IF(OR(NOT(ISNUMBER(E14)),E14&lt;=0),"Rellene con un valor positivo","")),
    IF(OR(E14="",E14=0),"",
        "No rellene el presupuesto sin seleccionar que quiere incluir el subtipo de acción"))</f>
        <v/>
      </c>
      <c r="G14" s="175"/>
      <c r="H14" s="175"/>
      <c r="I14" s="107"/>
      <c r="J14" s="115"/>
    </row>
    <row r="15" spans="1:10" x14ac:dyDescent="0.35">
      <c r="A15" s="106"/>
      <c r="B15" s="106"/>
      <c r="C15" s="106"/>
      <c r="D15" s="106"/>
      <c r="E15" s="106"/>
      <c r="F15" s="107"/>
      <c r="G15" s="106"/>
      <c r="H15" s="106"/>
      <c r="I15" s="107"/>
      <c r="J15" s="115"/>
    </row>
    <row r="16" spans="1:10" x14ac:dyDescent="0.35">
      <c r="A16" s="106"/>
      <c r="B16" s="106"/>
      <c r="C16" s="106"/>
      <c r="D16" s="106" t="s">
        <v>270</v>
      </c>
      <c r="E16" s="106"/>
      <c r="F16" s="107"/>
      <c r="G16" s="106"/>
      <c r="H16" s="106"/>
      <c r="I16" s="107"/>
      <c r="J16" s="115"/>
    </row>
    <row r="17" spans="1:10" x14ac:dyDescent="0.35">
      <c r="A17" s="106"/>
      <c r="B17" s="106"/>
      <c r="C17" s="106"/>
      <c r="D17" s="7" t="s">
        <v>271</v>
      </c>
      <c r="E17" s="7" t="s">
        <v>272</v>
      </c>
      <c r="F17" s="117" t="s">
        <v>156</v>
      </c>
      <c r="G17" s="11" t="s">
        <v>159</v>
      </c>
      <c r="H17" s="8" t="s">
        <v>273</v>
      </c>
      <c r="I17" s="11" t="s">
        <v>274</v>
      </c>
      <c r="J17" s="115"/>
    </row>
    <row r="18" spans="1:10" ht="29" x14ac:dyDescent="0.35">
      <c r="A18" s="106"/>
      <c r="B18" s="106"/>
      <c r="C18" s="106"/>
      <c r="D18" s="155" t="s">
        <v>160</v>
      </c>
      <c r="E18" s="156" t="s">
        <v>161</v>
      </c>
      <c r="F18" s="153" t="str">
        <f>IFERROR(VLOOKUP(E18,TablaIndicadores[[Código]:[Unidad de medida]],2,0),"")</f>
        <v>Centros públicos apoyados para desarrollar servicios, productos y procesos digitales</v>
      </c>
      <c r="G18" s="153" t="str">
        <f>IFERROR(VLOOKUP(E18,TablaIndicadores[[Código]:[Unidad de medida]],3,0),"")</f>
        <v xml:space="preserve">Centros públicos </v>
      </c>
      <c r="H18" s="116"/>
      <c r="I18" s="153" t="str">
        <f>IF(B12="Incluir",IF(OR(H18="",E18="",NOT(ISNUMBER(H18)),H18&lt;=0,H18&lt;=0.0000001,H18&gt;1000000000),"Rellene con un valor positivo","SI"),"")</f>
        <v/>
      </c>
      <c r="J18" s="115"/>
    </row>
    <row r="19" spans="1:10" ht="43.5" x14ac:dyDescent="0.35">
      <c r="A19" s="106"/>
      <c r="B19" s="106"/>
      <c r="C19" s="106"/>
      <c r="D19" s="153" t="s">
        <v>162</v>
      </c>
      <c r="E19" s="154" t="s">
        <v>163</v>
      </c>
      <c r="F19" s="153" t="str">
        <f>IFERROR(VLOOKUP(E19,TablaIndicadores[[Código]:[Unidad de medida]],2,0),"")</f>
        <v>RCR 11: Usuarios de servicios, productos y
procesos digitales públicos nuevos y
mejorados*</v>
      </c>
      <c r="G19" s="153" t="str">
        <f>IFERROR(VLOOKUP(E19,TablaIndicadores[[Código]:[Unidad de medida]],3,0),"")</f>
        <v>Usuarios / año</v>
      </c>
      <c r="H19" s="157"/>
      <c r="I19" s="153" t="str">
        <f>IF(B12="Incluir",IF(OR(H19="",E19="",NOT(ISNUMBER(H19)),H19&lt;=0,H19&lt;=0.0000001,H19&gt;1000000000),"Rellene con un valor positivo","SI"),"")</f>
        <v/>
      </c>
      <c r="J19" s="115"/>
    </row>
    <row r="20" spans="1:10" x14ac:dyDescent="0.35">
      <c r="A20" s="106"/>
      <c r="B20" s="106"/>
      <c r="C20" s="106"/>
      <c r="D20" s="107"/>
      <c r="E20" s="107"/>
      <c r="F20" s="107"/>
      <c r="G20" s="107"/>
      <c r="H20" s="107"/>
      <c r="I20" s="107"/>
      <c r="J20" s="118"/>
    </row>
    <row r="21" spans="1:10" x14ac:dyDescent="0.35">
      <c r="A21" s="106"/>
      <c r="B21" s="116" t="s">
        <v>400</v>
      </c>
      <c r="C21" s="106"/>
      <c r="D21" s="112" t="s">
        <v>275</v>
      </c>
      <c r="E21" s="112"/>
      <c r="F21" s="113"/>
      <c r="G21" s="113"/>
      <c r="H21" s="113"/>
      <c r="I21" s="113"/>
      <c r="J21" s="115"/>
    </row>
    <row r="22" spans="1:10" x14ac:dyDescent="0.35">
      <c r="A22" s="106"/>
      <c r="B22" s="106"/>
      <c r="C22" s="106"/>
      <c r="D22" s="106"/>
      <c r="E22" s="106"/>
      <c r="F22" s="107"/>
      <c r="G22" s="106"/>
      <c r="H22" s="106"/>
      <c r="I22" s="107"/>
      <c r="J22" s="115"/>
    </row>
    <row r="23" spans="1:10" ht="15" customHeight="1" x14ac:dyDescent="0.35">
      <c r="A23" s="106"/>
      <c r="B23" s="106"/>
      <c r="C23" s="106"/>
      <c r="D23" s="106" t="s">
        <v>6</v>
      </c>
      <c r="E23" s="162"/>
      <c r="F23" s="174" t="str">
        <f>IF(B21="Incluir",IF(OR(E23="",E23=0),"Rellene el presupuesto",IF(OR(NOT(ISNUMBER(E23)),E23&lt;=0),"Rellene con un valor positivo","")),
    IF(OR(E23="",E23=0),"",
        "No rellene el presupuesto sin seleccionar que quiere incluir el subtipo de acción"))</f>
        <v/>
      </c>
      <c r="G23" s="175"/>
      <c r="H23" s="175"/>
      <c r="I23" s="107"/>
      <c r="J23" s="115"/>
    </row>
    <row r="24" spans="1:10" x14ac:dyDescent="0.35">
      <c r="A24" s="106"/>
      <c r="B24" s="106"/>
      <c r="C24" s="106"/>
      <c r="D24" s="106"/>
      <c r="E24" s="106"/>
      <c r="F24" s="107"/>
      <c r="G24" s="106"/>
      <c r="H24" s="106"/>
      <c r="I24" s="107"/>
      <c r="J24" s="115"/>
    </row>
    <row r="25" spans="1:10" x14ac:dyDescent="0.35">
      <c r="A25" s="106"/>
      <c r="B25" s="106"/>
      <c r="C25" s="106"/>
      <c r="D25" s="106" t="s">
        <v>270</v>
      </c>
      <c r="E25" s="106"/>
      <c r="F25" s="107"/>
      <c r="G25" s="106"/>
      <c r="H25" s="106"/>
      <c r="I25" s="107"/>
      <c r="J25" s="115"/>
    </row>
    <row r="26" spans="1:10" x14ac:dyDescent="0.35">
      <c r="A26" s="106"/>
      <c r="B26" s="106"/>
      <c r="C26" s="106"/>
      <c r="D26" s="7" t="s">
        <v>271</v>
      </c>
      <c r="E26" s="7" t="s">
        <v>272</v>
      </c>
      <c r="F26" s="117" t="s">
        <v>156</v>
      </c>
      <c r="G26" s="11" t="s">
        <v>159</v>
      </c>
      <c r="H26" s="8" t="s">
        <v>273</v>
      </c>
      <c r="I26" s="11" t="s">
        <v>274</v>
      </c>
      <c r="J26" s="115"/>
    </row>
    <row r="27" spans="1:10" ht="29" x14ac:dyDescent="0.35">
      <c r="A27" s="106"/>
      <c r="B27" s="106"/>
      <c r="C27" s="106"/>
      <c r="D27" s="155" t="s">
        <v>160</v>
      </c>
      <c r="E27" s="156" t="s">
        <v>161</v>
      </c>
      <c r="F27" s="153" t="str">
        <f>IFERROR(VLOOKUP(E27,TablaIndicadores[[Código]:[Unidad de medida]],2,0),"")</f>
        <v>Centros públicos apoyados para desarrollar servicios, productos y procesos digitales</v>
      </c>
      <c r="G27" s="153" t="str">
        <f>IFERROR(VLOOKUP(E27,TablaIndicadores[[Código]:[Unidad de medida]],3,0),"")</f>
        <v xml:space="preserve">Centros públicos </v>
      </c>
      <c r="H27" s="116"/>
      <c r="I27" s="153" t="str">
        <f>IF(B21="Incluir",IF(OR(H27="",E27="",NOT(ISNUMBER(H27)),H27&lt;=0,H27&lt;=0.0000001,H27&gt;1000000000),"Rellene con un valor positivo","SI"),"")</f>
        <v/>
      </c>
      <c r="J27" s="115"/>
    </row>
    <row r="28" spans="1:10" ht="43.5" x14ac:dyDescent="0.35">
      <c r="A28" s="106"/>
      <c r="B28" s="106"/>
      <c r="C28" s="106"/>
      <c r="D28" s="153" t="s">
        <v>162</v>
      </c>
      <c r="E28" s="154" t="s">
        <v>163</v>
      </c>
      <c r="F28" s="153" t="str">
        <f>IFERROR(VLOOKUP(E28,TablaIndicadores[[Código]:[Unidad de medida]],2,0),"")</f>
        <v>RCR 11: Usuarios de servicios, productos y
procesos digitales públicos nuevos y
mejorados*</v>
      </c>
      <c r="G28" s="153" t="str">
        <f>IFERROR(VLOOKUP(E28,TablaIndicadores[[Código]:[Unidad de medida]],3,0),"")</f>
        <v>Usuarios / año</v>
      </c>
      <c r="H28" s="157"/>
      <c r="I28" s="153" t="str">
        <f>IF(B21="Incluir",IF(OR(H28="",E28="",NOT(ISNUMBER(H28)),H28&lt;=0,H28&lt;=0.0000001,H28&gt;1000000000),"Rellene con un valor positivo","SI"),"")</f>
        <v/>
      </c>
      <c r="J28" s="115"/>
    </row>
    <row r="29" spans="1:10" x14ac:dyDescent="0.35">
      <c r="A29" s="106"/>
      <c r="B29" s="106"/>
      <c r="C29" s="106"/>
      <c r="D29" s="107"/>
      <c r="E29" s="107"/>
      <c r="F29" s="107"/>
      <c r="G29" s="107"/>
      <c r="H29" s="107"/>
      <c r="I29" s="107"/>
      <c r="J29" s="118"/>
    </row>
    <row r="30" spans="1:10" ht="15" thickBot="1" x14ac:dyDescent="0.4">
      <c r="A30" s="106"/>
      <c r="B30" s="160" t="s">
        <v>40</v>
      </c>
      <c r="C30" s="109"/>
      <c r="D30" s="109"/>
      <c r="E30" s="109"/>
      <c r="F30" s="110"/>
      <c r="G30" s="109"/>
      <c r="H30" s="109"/>
      <c r="I30" s="110"/>
      <c r="J30" s="115"/>
    </row>
    <row r="31" spans="1:10" x14ac:dyDescent="0.35">
      <c r="A31" s="106"/>
      <c r="B31" s="106"/>
      <c r="C31" s="106"/>
      <c r="D31" s="119"/>
      <c r="E31" s="119"/>
      <c r="F31" s="120"/>
      <c r="G31" s="119"/>
      <c r="H31" s="119"/>
      <c r="I31" s="120"/>
      <c r="J31" s="115"/>
    </row>
    <row r="32" spans="1:10" ht="28.5" customHeight="1" x14ac:dyDescent="0.35">
      <c r="A32" s="106"/>
      <c r="B32" s="116" t="s">
        <v>400</v>
      </c>
      <c r="C32" s="106"/>
      <c r="D32" s="176" t="s">
        <v>276</v>
      </c>
      <c r="E32" s="176"/>
      <c r="F32" s="176"/>
      <c r="G32" s="176"/>
      <c r="H32" s="176"/>
      <c r="I32" s="176"/>
      <c r="J32" s="150"/>
    </row>
    <row r="33" spans="1:10" x14ac:dyDescent="0.35">
      <c r="A33" s="106"/>
      <c r="B33" s="106"/>
      <c r="C33" s="106"/>
      <c r="D33" s="119"/>
      <c r="E33" s="119"/>
      <c r="F33" s="120"/>
      <c r="G33" s="119"/>
      <c r="H33" s="119"/>
      <c r="I33" s="120"/>
      <c r="J33" s="115"/>
    </row>
    <row r="34" spans="1:10" x14ac:dyDescent="0.35">
      <c r="A34" s="106"/>
      <c r="B34" s="106"/>
      <c r="C34" s="106"/>
      <c r="D34" s="119" t="s">
        <v>6</v>
      </c>
      <c r="E34" s="162"/>
      <c r="F34" s="174" t="str">
        <f>IF(B32="Incluir",IF(OR(E34="",E34=0),"Rellene el presupuesto",IF(OR(NOT(ISNUMBER(E34)),E34&lt;=0),"Rellene con un valor positivo","")),
    IF(OR(E34="",E34=0),"",
        "No rellene el presupuesto sin seleccionar que quiere incluir el subtipo de acción"))</f>
        <v/>
      </c>
      <c r="G34" s="175"/>
      <c r="H34" s="175"/>
      <c r="I34" s="120"/>
      <c r="J34" s="115"/>
    </row>
    <row r="35" spans="1:10" x14ac:dyDescent="0.35">
      <c r="A35" s="106"/>
      <c r="B35" s="106"/>
      <c r="C35" s="106"/>
      <c r="D35" s="119"/>
      <c r="E35" s="119"/>
      <c r="F35" s="120"/>
      <c r="G35" s="119"/>
      <c r="H35" s="119"/>
      <c r="I35" s="120"/>
      <c r="J35" s="115"/>
    </row>
    <row r="36" spans="1:10" x14ac:dyDescent="0.35">
      <c r="A36" s="106"/>
      <c r="B36" s="106"/>
      <c r="C36" s="106"/>
      <c r="D36" s="106" t="s">
        <v>270</v>
      </c>
      <c r="E36" s="106"/>
      <c r="F36" s="107"/>
      <c r="G36" s="106"/>
      <c r="H36" s="106"/>
      <c r="I36" s="107"/>
      <c r="J36" s="115"/>
    </row>
    <row r="37" spans="1:10" x14ac:dyDescent="0.35">
      <c r="A37" s="106"/>
      <c r="B37" s="106"/>
      <c r="C37" s="106"/>
      <c r="D37" s="7" t="s">
        <v>271</v>
      </c>
      <c r="E37" s="7" t="s">
        <v>272</v>
      </c>
      <c r="F37" s="11" t="s">
        <v>156</v>
      </c>
      <c r="G37" s="11" t="s">
        <v>159</v>
      </c>
      <c r="H37" s="8" t="s">
        <v>273</v>
      </c>
      <c r="I37" s="11" t="s">
        <v>274</v>
      </c>
      <c r="J37" s="115"/>
    </row>
    <row r="38" spans="1:10" ht="30" customHeight="1" x14ac:dyDescent="0.35">
      <c r="A38" s="106"/>
      <c r="B38" s="106"/>
      <c r="C38" s="106"/>
      <c r="D38" s="155" t="s">
        <v>160</v>
      </c>
      <c r="E38" s="156" t="s">
        <v>164</v>
      </c>
      <c r="F38" s="153" t="str">
        <f>IFERROR(VLOOKUP(E38,TablaIndicadores[[Código]:[Unidad de medida]],2,0),"")</f>
        <v>Empresas apoyadas (de las cuales: microempresas,pequeñas, medianas, grandes)</v>
      </c>
      <c r="G38" s="153" t="str">
        <f>IFERROR(VLOOKUP(E38,TablaIndicadores[[Código]:[Unidad de medida]],3,0),"")</f>
        <v>Empresas</v>
      </c>
      <c r="H38" s="116"/>
      <c r="I38" s="153" t="str">
        <f>IF(B32="Incluir",IF(OR(H38="",E38="",NOT(ISNUMBER(H38)),H38&lt;=0,H38&lt;=0.0000001,H38&gt;1000000000),"Rellene con un valor positivo","SI"),"")</f>
        <v/>
      </c>
      <c r="J38" s="115"/>
    </row>
    <row r="39" spans="1:10" ht="30" customHeight="1" x14ac:dyDescent="0.35">
      <c r="A39" s="106"/>
      <c r="B39" s="106"/>
      <c r="C39" s="106"/>
      <c r="D39" s="153" t="s">
        <v>162</v>
      </c>
      <c r="E39" s="154" t="s">
        <v>165</v>
      </c>
      <c r="F39" s="153" t="str">
        <f>IFERROR(VLOOKUP(E39,TablaIndicadores[[Código]:[Unidad de medida]],2,0),"")</f>
        <v>RCR 19:Empresas con mayor volumen de negocios</v>
      </c>
      <c r="G39" s="153" t="str">
        <f>IFERROR(VLOOKUP(E39,TablaIndicadores[[Código]:[Unidad de medida]],3,0),"")</f>
        <v>Empresas</v>
      </c>
      <c r="H39" s="157"/>
      <c r="I39" s="153" t="str">
        <f>IF(B32="Incluir",IF(OR(H39="",E39="",NOT(ISNUMBER(H39)),H39&lt;=0,H39&lt;=0.0000001,H39&gt;1000000000),"Rellene con un valor positivo","SI"),"")</f>
        <v/>
      </c>
      <c r="J39" s="115"/>
    </row>
    <row r="40" spans="1:10" x14ac:dyDescent="0.35">
      <c r="A40" s="106"/>
      <c r="B40" s="114"/>
      <c r="C40" s="114"/>
      <c r="D40" s="107"/>
      <c r="E40" s="107"/>
      <c r="F40" s="107"/>
      <c r="G40" s="106"/>
      <c r="H40" s="107"/>
      <c r="I40" s="107"/>
      <c r="J40" s="115"/>
    </row>
    <row r="41" spans="1:10" x14ac:dyDescent="0.35">
      <c r="A41" s="106"/>
      <c r="B41" s="116" t="s">
        <v>400</v>
      </c>
      <c r="C41" s="106"/>
      <c r="D41" s="112" t="s">
        <v>277</v>
      </c>
      <c r="E41" s="112"/>
      <c r="F41" s="113"/>
      <c r="G41" s="151"/>
      <c r="H41" s="151"/>
      <c r="I41" s="151"/>
      <c r="J41" s="115"/>
    </row>
    <row r="42" spans="1:10" x14ac:dyDescent="0.35">
      <c r="A42" s="106"/>
      <c r="B42" s="106"/>
      <c r="C42" s="106"/>
      <c r="D42" s="106"/>
      <c r="E42" s="106"/>
      <c r="F42" s="107"/>
      <c r="G42" s="106"/>
      <c r="H42" s="106"/>
      <c r="I42" s="107"/>
      <c r="J42" s="115"/>
    </row>
    <row r="43" spans="1:10" x14ac:dyDescent="0.35">
      <c r="A43" s="106"/>
      <c r="B43" s="106"/>
      <c r="C43" s="106"/>
      <c r="D43" s="106" t="s">
        <v>6</v>
      </c>
      <c r="E43" s="162"/>
      <c r="F43" s="174" t="str">
        <f>IF(B41="Incluir",IF(OR(E43="",E43=0),"Rellene el presupuesto",IF(OR(NOT(ISNUMBER(E43)),E43&lt;=0),"Rellene con un valor positivo","")),
    IF(OR(E43="",E43=0),"",
        "No rellene el presupuesto sin seleccionar que quiere incluir el subtipo de acción"))</f>
        <v/>
      </c>
      <c r="G43" s="175"/>
      <c r="H43" s="175"/>
      <c r="I43" s="107"/>
      <c r="J43" s="115"/>
    </row>
    <row r="44" spans="1:10" x14ac:dyDescent="0.35">
      <c r="A44" s="106"/>
      <c r="B44" s="106"/>
      <c r="C44" s="106"/>
      <c r="D44" s="106"/>
      <c r="E44" s="106"/>
      <c r="F44" s="107"/>
      <c r="G44" s="106"/>
      <c r="H44" s="106"/>
      <c r="I44" s="107"/>
      <c r="J44" s="115"/>
    </row>
    <row r="45" spans="1:10" x14ac:dyDescent="0.35">
      <c r="A45" s="106"/>
      <c r="B45" s="106"/>
      <c r="C45" s="106"/>
      <c r="D45" s="106" t="s">
        <v>270</v>
      </c>
      <c r="E45" s="106"/>
      <c r="F45" s="107"/>
      <c r="G45" s="106"/>
      <c r="H45" s="106"/>
      <c r="I45" s="107"/>
      <c r="J45" s="115"/>
    </row>
    <row r="46" spans="1:10" x14ac:dyDescent="0.35">
      <c r="A46" s="106"/>
      <c r="B46" s="106"/>
      <c r="C46" s="106"/>
      <c r="D46" s="7" t="s">
        <v>271</v>
      </c>
      <c r="E46" s="7" t="s">
        <v>272</v>
      </c>
      <c r="F46" s="11" t="s">
        <v>156</v>
      </c>
      <c r="G46" s="11" t="s">
        <v>159</v>
      </c>
      <c r="H46" s="8" t="s">
        <v>273</v>
      </c>
      <c r="I46" s="11" t="s">
        <v>274</v>
      </c>
      <c r="J46" s="115"/>
    </row>
    <row r="47" spans="1:10" ht="30" customHeight="1" x14ac:dyDescent="0.35">
      <c r="A47" s="106"/>
      <c r="B47" s="106"/>
      <c r="C47" s="106"/>
      <c r="D47" s="155" t="s">
        <v>160</v>
      </c>
      <c r="E47" s="156" t="s">
        <v>164</v>
      </c>
      <c r="F47" s="153" t="str">
        <f>IFERROR(VLOOKUP(E47,TablaIndicadores[[Código]:[Unidad de medida]],2,0),"")</f>
        <v>Empresas apoyadas (de las cuales: microempresas,pequeñas, medianas, grandes)</v>
      </c>
      <c r="G47" s="153" t="str">
        <f>IFERROR(VLOOKUP(E47,TablaIndicadores[[Código]:[Unidad de medida]],3,0),"")</f>
        <v>Empresas</v>
      </c>
      <c r="H47" s="116"/>
      <c r="I47" s="153" t="str">
        <f>IF(B41="Incluir",IF(OR(H47="",E47="",NOT(ISNUMBER(H47)),H47&lt;=0,H47&lt;=0.0000001,H47&gt;1000000000),"Rellene con un valor positivo","SI"),"")</f>
        <v/>
      </c>
      <c r="J47" s="115"/>
    </row>
    <row r="48" spans="1:10" ht="30" customHeight="1" x14ac:dyDescent="0.35">
      <c r="A48" s="106"/>
      <c r="B48" s="106"/>
      <c r="C48" s="106"/>
      <c r="D48" s="153" t="s">
        <v>162</v>
      </c>
      <c r="E48" s="154" t="s">
        <v>165</v>
      </c>
      <c r="F48" s="153" t="str">
        <f>IFERROR(VLOOKUP(E48,TablaIndicadores[[Código]:[Unidad de medida]],2,0),"")</f>
        <v>RCR 19:Empresas con mayor volumen de negocios</v>
      </c>
      <c r="G48" s="153" t="str">
        <f>IFERROR(VLOOKUP(E48,TablaIndicadores[[Código]:[Unidad de medida]],3,0),"")</f>
        <v>Empresas</v>
      </c>
      <c r="H48" s="157"/>
      <c r="I48" s="153" t="str">
        <f>IF(B41="Incluir",IF(OR(H48="",E48="",NOT(ISNUMBER(H48)),H48&lt;=0,H48&lt;=0.0000001,H48&gt;1000000000),"Rellene con un valor positivo","SI"),"")</f>
        <v/>
      </c>
      <c r="J48" s="115"/>
    </row>
    <row r="49" spans="1:10" x14ac:dyDescent="0.35">
      <c r="A49" s="106"/>
      <c r="B49" s="106"/>
      <c r="C49" s="106"/>
      <c r="D49" s="106"/>
      <c r="E49" s="106"/>
      <c r="F49" s="107"/>
      <c r="G49" s="106"/>
      <c r="H49" s="106"/>
      <c r="I49" s="107"/>
      <c r="J49" s="115"/>
    </row>
    <row r="50" spans="1:10" ht="15.5" x14ac:dyDescent="0.35">
      <c r="A50" s="4"/>
      <c r="B50" s="5" t="s">
        <v>278</v>
      </c>
      <c r="C50" s="5"/>
      <c r="D50" s="5"/>
      <c r="E50" s="5"/>
      <c r="F50" s="10"/>
      <c r="G50" s="5"/>
      <c r="H50" s="4"/>
      <c r="I50" s="67"/>
      <c r="J50" s="115"/>
    </row>
    <row r="51" spans="1:10" x14ac:dyDescent="0.35">
      <c r="A51" s="106"/>
      <c r="B51" s="106"/>
      <c r="C51" s="106"/>
      <c r="D51" s="106"/>
      <c r="E51" s="106"/>
      <c r="F51" s="107"/>
      <c r="G51" s="106"/>
      <c r="H51" s="106"/>
      <c r="I51" s="107"/>
      <c r="J51" s="115"/>
    </row>
    <row r="52" spans="1:10" ht="15" thickBot="1" x14ac:dyDescent="0.4">
      <c r="A52" s="106"/>
      <c r="B52" s="160" t="s">
        <v>42</v>
      </c>
      <c r="C52" s="109"/>
      <c r="D52" s="109"/>
      <c r="E52" s="109"/>
      <c r="F52" s="110"/>
      <c r="G52" s="109"/>
      <c r="H52" s="109"/>
      <c r="I52" s="110"/>
      <c r="J52" s="115"/>
    </row>
    <row r="53" spans="1:10" x14ac:dyDescent="0.35">
      <c r="A53" s="106"/>
      <c r="B53" s="106"/>
      <c r="C53" s="106"/>
      <c r="D53" s="106"/>
      <c r="E53" s="106"/>
      <c r="F53" s="107"/>
      <c r="G53" s="106"/>
      <c r="H53" s="106"/>
      <c r="I53" s="107"/>
      <c r="J53" s="115"/>
    </row>
    <row r="54" spans="1:10" ht="30.75" customHeight="1" x14ac:dyDescent="0.35">
      <c r="A54" s="106"/>
      <c r="B54" s="116" t="s">
        <v>400</v>
      </c>
      <c r="C54" s="106"/>
      <c r="D54" s="177" t="s">
        <v>279</v>
      </c>
      <c r="E54" s="177"/>
      <c r="F54" s="177"/>
      <c r="G54" s="177"/>
      <c r="H54" s="177"/>
      <c r="I54" s="177"/>
      <c r="J54" s="115"/>
    </row>
    <row r="55" spans="1:10" x14ac:dyDescent="0.35">
      <c r="A55" s="106"/>
      <c r="B55" s="106"/>
      <c r="C55" s="106"/>
      <c r="D55" s="106"/>
      <c r="E55" s="106"/>
      <c r="F55" s="107"/>
      <c r="G55" s="106"/>
      <c r="H55" s="106"/>
      <c r="I55" s="107"/>
      <c r="J55" s="115"/>
    </row>
    <row r="56" spans="1:10" x14ac:dyDescent="0.35">
      <c r="A56" s="106"/>
      <c r="B56" s="106"/>
      <c r="C56" s="106"/>
      <c r="D56" s="106" t="s">
        <v>6</v>
      </c>
      <c r="E56" s="162"/>
      <c r="F56" s="174" t="str">
        <f>IF(B54="Incluir",IF(OR(E56="",E56=0),"Rellene el presupuesto",IF(OR(NOT(ISNUMBER(E56)),E56&lt;=0),"Rellene con un valor positivo","")),
    IF(OR(E56="",E56=0),"",
        "No rellene el presupuesto sin seleccionar que quiere incluir el subtipo de acción"))</f>
        <v/>
      </c>
      <c r="G56" s="175"/>
      <c r="H56" s="175"/>
      <c r="I56" s="107"/>
      <c r="J56" s="115"/>
    </row>
    <row r="57" spans="1:10" x14ac:dyDescent="0.35">
      <c r="A57" s="106"/>
      <c r="B57" s="106"/>
      <c r="C57" s="106"/>
      <c r="D57" s="106"/>
      <c r="E57" s="106"/>
      <c r="F57" s="107"/>
      <c r="G57" s="106"/>
      <c r="H57" s="106"/>
      <c r="I57" s="107"/>
      <c r="J57" s="115"/>
    </row>
    <row r="58" spans="1:10" x14ac:dyDescent="0.35">
      <c r="A58" s="106"/>
      <c r="B58" s="106"/>
      <c r="C58" s="106"/>
      <c r="D58" s="106" t="s">
        <v>270</v>
      </c>
      <c r="E58" s="106"/>
      <c r="F58" s="107"/>
      <c r="G58" s="106"/>
      <c r="H58" s="106"/>
      <c r="I58" s="107"/>
      <c r="J58" s="115"/>
    </row>
    <row r="59" spans="1:10" x14ac:dyDescent="0.35">
      <c r="A59" s="106"/>
      <c r="B59" s="106"/>
      <c r="C59" s="106"/>
      <c r="D59" s="7" t="s">
        <v>271</v>
      </c>
      <c r="E59" s="7" t="s">
        <v>272</v>
      </c>
      <c r="F59" s="11" t="s">
        <v>156</v>
      </c>
      <c r="G59" s="11" t="s">
        <v>159</v>
      </c>
      <c r="H59" s="8" t="s">
        <v>273</v>
      </c>
      <c r="I59" s="11" t="s">
        <v>274</v>
      </c>
      <c r="J59" s="115"/>
    </row>
    <row r="60" spans="1:10" ht="29" x14ac:dyDescent="0.35">
      <c r="A60" s="106"/>
      <c r="B60" s="106"/>
      <c r="C60" s="106"/>
      <c r="D60" s="155" t="s">
        <v>160</v>
      </c>
      <c r="E60" s="156" t="s">
        <v>166</v>
      </c>
      <c r="F60" s="153" t="str">
        <f>IFERROR(VLOOKUP(E60,TablaIndicadores[[Código]:[Unidad de medida]],2,0),"")</f>
        <v>Edificios públicos con rendimiento
energético mejorado</v>
      </c>
      <c r="G60" s="153" t="str">
        <f>IFERROR(VLOOKUP(E60,TablaIndicadores[[Código]:[Unidad de medida]],3,0),"")</f>
        <v>Metros cuadrados (m2)</v>
      </c>
      <c r="H60" s="116"/>
      <c r="I60" s="153" t="str">
        <f>IF(B54="Incluir",IF(OR(H60="",E60="",NOT(ISNUMBER(H60)),H60&lt;=0,H60&lt;=0.0000001,H60&gt;1000000000),"Rellene con un valor positivo","SI"),"")</f>
        <v/>
      </c>
      <c r="J60" s="115"/>
    </row>
    <row r="61" spans="1:10" ht="29" x14ac:dyDescent="0.35">
      <c r="A61" s="106"/>
      <c r="B61" s="106"/>
      <c r="C61" s="106"/>
      <c r="D61" s="153" t="s">
        <v>162</v>
      </c>
      <c r="E61" s="154" t="s">
        <v>167</v>
      </c>
      <c r="F61" s="153" t="str">
        <f>IFERROR(VLOOKUP(E61,TablaIndicadores[[Código]:[Unidad de medida]],2,0),"")</f>
        <v>RCR 26: Consumo anual primario de energía
(del cual: viviendas, edificios públicos, empresas, otros)</v>
      </c>
      <c r="G61" s="153" t="str">
        <f>IFERROR(VLOOKUP(E61,TablaIndicadores[[Código]:[Unidad de medida]],3,0),"")</f>
        <v>MWh/año</v>
      </c>
      <c r="H61" s="157"/>
      <c r="I61" s="153" t="str">
        <f>IF(B54="Incluir",IF(OR(H61="",E61="",NOT(ISNUMBER(H61)),H61&lt;=0,H61&lt;=0.0000001,H61&gt;1000000000),"Rellene con un valor positivo","SI"),"")</f>
        <v/>
      </c>
      <c r="J61" s="115"/>
    </row>
    <row r="62" spans="1:10" x14ac:dyDescent="0.35">
      <c r="A62" s="106"/>
      <c r="B62" s="106"/>
      <c r="C62" s="106"/>
      <c r="D62" s="107"/>
      <c r="E62" s="107"/>
      <c r="F62" s="107"/>
      <c r="G62" s="107"/>
      <c r="H62" s="107"/>
      <c r="I62" s="107"/>
      <c r="J62" s="118"/>
    </row>
    <row r="63" spans="1:10" ht="30.75" customHeight="1" x14ac:dyDescent="0.35">
      <c r="A63" s="106"/>
      <c r="B63" s="116" t="s">
        <v>400</v>
      </c>
      <c r="C63" s="106"/>
      <c r="D63" s="178" t="s">
        <v>280</v>
      </c>
      <c r="E63" s="178"/>
      <c r="F63" s="178"/>
      <c r="G63" s="178"/>
      <c r="H63" s="178"/>
      <c r="I63" s="178"/>
      <c r="J63" s="150"/>
    </row>
    <row r="64" spans="1:10" x14ac:dyDescent="0.35">
      <c r="A64" s="106"/>
      <c r="B64" s="106"/>
      <c r="C64" s="106"/>
      <c r="D64" s="106"/>
      <c r="E64" s="106"/>
      <c r="F64" s="107"/>
      <c r="G64" s="106"/>
      <c r="H64" s="106"/>
      <c r="I64" s="107"/>
      <c r="J64" s="115"/>
    </row>
    <row r="65" spans="1:10" x14ac:dyDescent="0.35">
      <c r="A65" s="106"/>
      <c r="B65" s="106"/>
      <c r="C65" s="106"/>
      <c r="D65" s="106" t="s">
        <v>6</v>
      </c>
      <c r="E65" s="162"/>
      <c r="F65" s="174" t="str">
        <f>IF(B63="Incluir",IF(OR(E65="",E65=0),"Rellene el presupuesto",IF(OR(NOT(ISNUMBER(E65)),E65&lt;=0),"Rellene con un valor positivo","")),
    IF(OR(E65="",E65=0),"",
        "No rellene el presupuesto sin seleccionar que quiere incluir el subtipo de acción"))</f>
        <v/>
      </c>
      <c r="G65" s="175"/>
      <c r="H65" s="175"/>
      <c r="I65" s="107"/>
      <c r="J65" s="115"/>
    </row>
    <row r="66" spans="1:10" x14ac:dyDescent="0.35">
      <c r="A66" s="106"/>
      <c r="B66" s="106"/>
      <c r="C66" s="106"/>
      <c r="D66" s="106"/>
      <c r="E66" s="106"/>
      <c r="F66" s="107"/>
      <c r="G66" s="106"/>
      <c r="H66" s="106"/>
      <c r="I66" s="107"/>
      <c r="J66" s="115"/>
    </row>
    <row r="67" spans="1:10" x14ac:dyDescent="0.35">
      <c r="A67" s="106"/>
      <c r="B67" s="106"/>
      <c r="C67" s="106"/>
      <c r="D67" s="106" t="s">
        <v>270</v>
      </c>
      <c r="E67" s="106"/>
      <c r="F67" s="107"/>
      <c r="G67" s="106"/>
      <c r="H67" s="106"/>
      <c r="I67" s="107"/>
      <c r="J67" s="115"/>
    </row>
    <row r="68" spans="1:10" x14ac:dyDescent="0.35">
      <c r="A68" s="106"/>
      <c r="B68" s="106"/>
      <c r="C68" s="106"/>
      <c r="D68" s="7" t="s">
        <v>271</v>
      </c>
      <c r="E68" s="7" t="s">
        <v>272</v>
      </c>
      <c r="F68" s="11" t="s">
        <v>156</v>
      </c>
      <c r="G68" s="11" t="s">
        <v>159</v>
      </c>
      <c r="H68" s="8" t="s">
        <v>273</v>
      </c>
      <c r="I68" s="11" t="s">
        <v>274</v>
      </c>
      <c r="J68" s="115"/>
    </row>
    <row r="69" spans="1:10" ht="29" x14ac:dyDescent="0.35">
      <c r="A69" s="106"/>
      <c r="B69" s="106"/>
      <c r="C69" s="106"/>
      <c r="D69" s="155" t="s">
        <v>160</v>
      </c>
      <c r="E69" s="156" t="s">
        <v>166</v>
      </c>
      <c r="F69" s="153" t="str">
        <f>IFERROR(VLOOKUP(E69,TablaIndicadores[[Código]:[Unidad de medida]],2,0),"")</f>
        <v>Edificios públicos con rendimiento
energético mejorado</v>
      </c>
      <c r="G69" s="153" t="str">
        <f>IFERROR(VLOOKUP(E69,TablaIndicadores[[Código]:[Unidad de medida]],3,0),"")</f>
        <v>Metros cuadrados (m2)</v>
      </c>
      <c r="H69" s="116"/>
      <c r="I69" s="153" t="str">
        <f>IF(B63="Incluir",IF(OR(H69="",E69="",NOT(ISNUMBER(H69)),H69&lt;=0,H69&lt;=0.0000001,H69&gt;1000000000),"Rellene con un valor positivo","SI"),"")</f>
        <v/>
      </c>
      <c r="J69" s="115"/>
    </row>
    <row r="70" spans="1:10" ht="29" x14ac:dyDescent="0.35">
      <c r="A70" s="106"/>
      <c r="B70" s="106"/>
      <c r="C70" s="106"/>
      <c r="D70" s="153" t="s">
        <v>162</v>
      </c>
      <c r="E70" s="154" t="s">
        <v>167</v>
      </c>
      <c r="F70" s="153" t="str">
        <f>IFERROR(VLOOKUP(E70,TablaIndicadores[[Código]:[Unidad de medida]],2,0),"")</f>
        <v>RCR 26: Consumo anual primario de energía
(del cual: viviendas, edificios públicos, empresas, otros)</v>
      </c>
      <c r="G70" s="153" t="str">
        <f>IFERROR(VLOOKUP(E70,TablaIndicadores[[Código]:[Unidad de medida]],3,0),"")</f>
        <v>MWh/año</v>
      </c>
      <c r="H70" s="157"/>
      <c r="I70" s="153" t="str">
        <f>IF(B63="Incluir",IF(OR(H70="",E70="",NOT(ISNUMBER(H70)),H70&lt;=0,H70&lt;=0.0000001,H70&gt;1000000000),"Rellene con un valor positivo","SI"),"")</f>
        <v/>
      </c>
      <c r="J70" s="115"/>
    </row>
    <row r="71" spans="1:10" x14ac:dyDescent="0.35">
      <c r="A71" s="106"/>
      <c r="B71" s="106"/>
      <c r="C71" s="106"/>
      <c r="D71" s="107"/>
      <c r="E71" s="107"/>
      <c r="F71" s="107"/>
      <c r="G71" s="107"/>
      <c r="H71" s="107"/>
      <c r="I71" s="107"/>
      <c r="J71" s="118"/>
    </row>
    <row r="72" spans="1:10" ht="15" thickBot="1" x14ac:dyDescent="0.4">
      <c r="A72" s="106"/>
      <c r="B72" s="160" t="s">
        <v>281</v>
      </c>
      <c r="C72" s="109"/>
      <c r="D72" s="109"/>
      <c r="E72" s="109"/>
      <c r="F72" s="110"/>
      <c r="G72" s="109"/>
      <c r="H72" s="109"/>
      <c r="I72" s="110"/>
      <c r="J72" s="115"/>
    </row>
    <row r="73" spans="1:10" x14ac:dyDescent="0.35">
      <c r="A73" s="106"/>
      <c r="B73" s="106"/>
      <c r="C73" s="106"/>
      <c r="D73" s="106"/>
      <c r="E73" s="106"/>
      <c r="F73" s="107"/>
      <c r="G73" s="106"/>
      <c r="H73" s="106"/>
      <c r="I73" s="107"/>
      <c r="J73" s="115"/>
    </row>
    <row r="74" spans="1:10" x14ac:dyDescent="0.35">
      <c r="A74" s="106"/>
      <c r="B74" s="116" t="s">
        <v>400</v>
      </c>
      <c r="C74" s="106"/>
      <c r="D74" s="112" t="s">
        <v>282</v>
      </c>
      <c r="E74" s="112"/>
      <c r="F74" s="113"/>
      <c r="G74" s="113"/>
      <c r="H74" s="113"/>
      <c r="I74" s="113"/>
      <c r="J74" s="115"/>
    </row>
    <row r="75" spans="1:10" x14ac:dyDescent="0.35">
      <c r="A75" s="106"/>
      <c r="B75" s="106"/>
      <c r="C75" s="106"/>
      <c r="D75" s="106"/>
      <c r="E75" s="106"/>
      <c r="F75" s="107"/>
      <c r="G75" s="106"/>
      <c r="H75" s="106"/>
      <c r="I75" s="107"/>
      <c r="J75" s="115"/>
    </row>
    <row r="76" spans="1:10" x14ac:dyDescent="0.35">
      <c r="A76" s="106"/>
      <c r="B76" s="106"/>
      <c r="C76" s="106"/>
      <c r="D76" s="106" t="s">
        <v>6</v>
      </c>
      <c r="E76" s="162"/>
      <c r="F76" s="174" t="str">
        <f>IF(B74="Incluir",IF(OR(E76="",E76=0),"Rellene el presupuesto",IF(OR(NOT(ISNUMBER(E76)),E76&lt;=0),"Rellene con un valor positivo","")),
    IF(OR(E76="",E76=0),"",
        "No rellene el presupuesto sin seleccionar que quiere incluir el subtipo de acción"))</f>
        <v/>
      </c>
      <c r="G76" s="175"/>
      <c r="H76" s="175"/>
      <c r="I76" s="107"/>
      <c r="J76" s="115"/>
    </row>
    <row r="77" spans="1:10" x14ac:dyDescent="0.35">
      <c r="A77" s="106"/>
      <c r="B77" s="106"/>
      <c r="C77" s="106"/>
      <c r="D77" s="106"/>
      <c r="E77" s="106"/>
      <c r="F77" s="107"/>
      <c r="G77" s="106"/>
      <c r="H77" s="106"/>
      <c r="I77" s="107"/>
      <c r="J77" s="115"/>
    </row>
    <row r="78" spans="1:10" x14ac:dyDescent="0.35">
      <c r="A78" s="106"/>
      <c r="B78" s="106"/>
      <c r="C78" s="106"/>
      <c r="D78" s="106" t="s">
        <v>270</v>
      </c>
      <c r="E78" s="106"/>
      <c r="F78" s="107"/>
      <c r="G78" s="106"/>
      <c r="H78" s="106"/>
      <c r="I78" s="107"/>
      <c r="J78" s="115"/>
    </row>
    <row r="79" spans="1:10" x14ac:dyDescent="0.35">
      <c r="A79" s="106"/>
      <c r="B79" s="106"/>
      <c r="C79" s="106"/>
      <c r="D79" s="7" t="s">
        <v>271</v>
      </c>
      <c r="E79" s="7" t="s">
        <v>272</v>
      </c>
      <c r="F79" s="11" t="s">
        <v>156</v>
      </c>
      <c r="G79" s="11" t="s">
        <v>159</v>
      </c>
      <c r="H79" s="8" t="s">
        <v>273</v>
      </c>
      <c r="I79" s="11" t="s">
        <v>274</v>
      </c>
      <c r="J79" s="115"/>
    </row>
    <row r="80" spans="1:10" ht="43.5" x14ac:dyDescent="0.35">
      <c r="A80" s="106"/>
      <c r="B80" s="106"/>
      <c r="C80" s="106"/>
      <c r="D80" s="155" t="s">
        <v>160</v>
      </c>
      <c r="E80" s="156" t="s">
        <v>168</v>
      </c>
      <c r="F80" s="153" t="str">
        <f>IFERROR(VLOOKUP(E80,TablaIndicadores[[Código]:[Unidad de medida]],2,0),"")</f>
        <v>Capacidad de producción adicional
de energía renovable (de la cual: electricidad,
térmica)*</v>
      </c>
      <c r="G80" s="153" t="str">
        <f>IFERROR(VLOOKUP(E80,TablaIndicadores[[Código]:[Unidad de medida]],3,0),"")</f>
        <v>KW  </v>
      </c>
      <c r="H80" s="116"/>
      <c r="I80" s="153" t="str">
        <f>IF(B74="Incluir",IF(OR(H80="",E80="",NOT(ISNUMBER(H80)),H80&lt;=0,H80&lt;=0.0000001,H80&gt;1000000000),"Rellene con un valor positivo","SI"),"")</f>
        <v/>
      </c>
      <c r="J80" s="115"/>
    </row>
    <row r="81" spans="1:10" ht="29" x14ac:dyDescent="0.35">
      <c r="A81" s="106"/>
      <c r="B81" s="106"/>
      <c r="C81" s="106"/>
      <c r="D81" s="153" t="s">
        <v>162</v>
      </c>
      <c r="E81" s="154" t="s">
        <v>169</v>
      </c>
      <c r="F81" s="153" t="str">
        <f>IFERROR(VLOOKUP(E81,TablaIndicadores[[Código]:[Unidad de medida]],2,0),"")</f>
        <v>RCR 32: Capacidad operativa adicional instalada para energía renovable*</v>
      </c>
      <c r="G81" s="153" t="str">
        <f>IFERROR(VLOOKUP(E81,TablaIndicadores[[Código]:[Unidad de medida]],3,0),"")</f>
        <v>MW</v>
      </c>
      <c r="H81" s="157"/>
      <c r="I81" s="153" t="str">
        <f>IF(B74="Incluir",IF(OR(H81="",E81="",NOT(ISNUMBER(H81)),H81&lt;=0,H81&lt;=0.0000001,H81&gt;1000000000),"Rellene con un valor positivo","SI"),"")</f>
        <v/>
      </c>
      <c r="J81" s="115"/>
    </row>
    <row r="82" spans="1:10" x14ac:dyDescent="0.35">
      <c r="A82" s="106"/>
      <c r="B82" s="106"/>
      <c r="C82" s="106"/>
      <c r="D82" s="107"/>
      <c r="E82" s="107"/>
      <c r="F82" s="107"/>
      <c r="G82" s="107"/>
      <c r="H82" s="107"/>
      <c r="I82" s="107"/>
      <c r="J82" s="118"/>
    </row>
    <row r="83" spans="1:10" x14ac:dyDescent="0.35">
      <c r="A83" s="106"/>
      <c r="B83" s="116" t="s">
        <v>400</v>
      </c>
      <c r="C83" s="106"/>
      <c r="D83" s="112" t="s">
        <v>283</v>
      </c>
      <c r="E83" s="112"/>
      <c r="F83" s="113"/>
      <c r="G83" s="113"/>
      <c r="H83" s="113"/>
      <c r="I83" s="113"/>
      <c r="J83" s="115"/>
    </row>
    <row r="84" spans="1:10" x14ac:dyDescent="0.35">
      <c r="A84" s="106"/>
      <c r="B84" s="106"/>
      <c r="C84" s="106"/>
      <c r="D84" s="106"/>
      <c r="E84" s="106"/>
      <c r="F84" s="107"/>
      <c r="G84" s="106"/>
      <c r="H84" s="106"/>
      <c r="I84" s="107"/>
      <c r="J84" s="115"/>
    </row>
    <row r="85" spans="1:10" x14ac:dyDescent="0.35">
      <c r="A85" s="106"/>
      <c r="B85" s="106"/>
      <c r="C85" s="106"/>
      <c r="D85" s="106" t="s">
        <v>6</v>
      </c>
      <c r="E85" s="162"/>
      <c r="F85" s="174" t="str">
        <f>IF(B83="Incluir",IF(OR(E85="",E85=0),"Rellene el presupuesto",IF(OR(NOT(ISNUMBER(E85)),E85&lt;=0),"Rellene con un valor positivo","")),
    IF(OR(E85="",E85=0),"",
        "No rellene el presupuesto sin seleccionar que quiere incluir el subtipo de acción"))</f>
        <v/>
      </c>
      <c r="G85" s="175"/>
      <c r="H85" s="175"/>
      <c r="I85" s="107"/>
      <c r="J85" s="115"/>
    </row>
    <row r="86" spans="1:10" x14ac:dyDescent="0.35">
      <c r="A86" s="106"/>
      <c r="B86" s="106"/>
      <c r="C86" s="106"/>
      <c r="D86" s="106"/>
      <c r="E86" s="106"/>
      <c r="F86" s="107"/>
      <c r="G86" s="106"/>
      <c r="H86" s="106"/>
      <c r="I86" s="107"/>
      <c r="J86" s="115"/>
    </row>
    <row r="87" spans="1:10" x14ac:dyDescent="0.35">
      <c r="A87" s="106"/>
      <c r="B87" s="106"/>
      <c r="C87" s="106"/>
      <c r="D87" s="106" t="s">
        <v>270</v>
      </c>
      <c r="E87" s="106"/>
      <c r="F87" s="107"/>
      <c r="G87" s="106"/>
      <c r="H87" s="106"/>
      <c r="I87" s="107"/>
      <c r="J87" s="115"/>
    </row>
    <row r="88" spans="1:10" x14ac:dyDescent="0.35">
      <c r="A88" s="106"/>
      <c r="B88" s="106"/>
      <c r="C88" s="106"/>
      <c r="D88" s="7" t="s">
        <v>271</v>
      </c>
      <c r="E88" s="7" t="s">
        <v>272</v>
      </c>
      <c r="F88" s="11" t="s">
        <v>156</v>
      </c>
      <c r="G88" s="11" t="s">
        <v>159</v>
      </c>
      <c r="H88" s="8" t="s">
        <v>273</v>
      </c>
      <c r="I88" s="11" t="s">
        <v>274</v>
      </c>
      <c r="J88" s="115"/>
    </row>
    <row r="89" spans="1:10" ht="43.5" x14ac:dyDescent="0.35">
      <c r="A89" s="106"/>
      <c r="B89" s="106"/>
      <c r="C89" s="106"/>
      <c r="D89" s="155" t="s">
        <v>160</v>
      </c>
      <c r="E89" s="156" t="s">
        <v>168</v>
      </c>
      <c r="F89" s="153" t="str">
        <f>IFERROR(VLOOKUP(E89,TablaIndicadores[[Código]:[Unidad de medida]],2,0),"")</f>
        <v>Capacidad de producción adicional
de energía renovable (de la cual: electricidad,
térmica)*</v>
      </c>
      <c r="G89" s="153" t="str">
        <f>IFERROR(VLOOKUP(E89,TablaIndicadores[[Código]:[Unidad de medida]],3,0),"")</f>
        <v>KW  </v>
      </c>
      <c r="H89" s="116"/>
      <c r="I89" s="153" t="str">
        <f>IF(B83="Incluir",IF(OR(H89="",E89="",NOT(ISNUMBER(H89)),H89&lt;=0,H89&lt;=0.0000001,H89&gt;1000000000),"Rellene con un valor positivo","SI"),"")</f>
        <v/>
      </c>
      <c r="J89" s="115"/>
    </row>
    <row r="90" spans="1:10" ht="29" x14ac:dyDescent="0.35">
      <c r="A90" s="106"/>
      <c r="B90" s="106"/>
      <c r="C90" s="106"/>
      <c r="D90" s="153" t="s">
        <v>162</v>
      </c>
      <c r="E90" s="154" t="s">
        <v>169</v>
      </c>
      <c r="F90" s="153" t="str">
        <f>IFERROR(VLOOKUP(E90,TablaIndicadores[[Código]:[Unidad de medida]],2,0),"")</f>
        <v>RCR 32: Capacidad operativa adicional instalada para energía renovable*</v>
      </c>
      <c r="G90" s="153" t="str">
        <f>IFERROR(VLOOKUP(E90,TablaIndicadores[[Código]:[Unidad de medida]],3,0),"")</f>
        <v>MW</v>
      </c>
      <c r="H90" s="157"/>
      <c r="I90" s="153" t="str">
        <f>IF(B83="Incluir",IF(OR(H90="",E90="",NOT(ISNUMBER(H90)),H90&lt;=0,H90&lt;=0.0000001,H90&gt;1000000000),"Rellene con un valor positivo","SI"),"")</f>
        <v/>
      </c>
      <c r="J90" s="115"/>
    </row>
    <row r="91" spans="1:10" x14ac:dyDescent="0.35">
      <c r="A91" s="106"/>
      <c r="B91" s="106"/>
      <c r="C91" s="106"/>
      <c r="D91" s="107"/>
      <c r="E91" s="106"/>
      <c r="F91" s="107"/>
      <c r="G91" s="106"/>
      <c r="H91" s="106"/>
      <c r="I91" s="107"/>
      <c r="J91" s="115"/>
    </row>
    <row r="92" spans="1:10" x14ac:dyDescent="0.35">
      <c r="A92" s="106"/>
      <c r="B92" s="116" t="s">
        <v>400</v>
      </c>
      <c r="C92" s="106"/>
      <c r="D92" s="112" t="s">
        <v>284</v>
      </c>
      <c r="E92" s="112"/>
      <c r="F92" s="113"/>
      <c r="G92" s="113"/>
      <c r="H92" s="113"/>
      <c r="I92" s="113"/>
      <c r="J92" s="115"/>
    </row>
    <row r="93" spans="1:10" x14ac:dyDescent="0.35">
      <c r="A93" s="106"/>
      <c r="B93" s="106"/>
      <c r="C93" s="106"/>
      <c r="D93" s="106"/>
      <c r="E93" s="106"/>
      <c r="F93" s="107"/>
      <c r="G93" s="106"/>
      <c r="H93" s="106"/>
      <c r="I93" s="107"/>
      <c r="J93" s="115"/>
    </row>
    <row r="94" spans="1:10" x14ac:dyDescent="0.35">
      <c r="A94" s="106"/>
      <c r="B94" s="106"/>
      <c r="C94" s="106"/>
      <c r="D94" s="106" t="s">
        <v>6</v>
      </c>
      <c r="E94" s="162"/>
      <c r="F94" s="174" t="str">
        <f>IF(B92="Incluir",IF(OR(E94="",E94=0),"Rellene el presupuesto",IF(OR(NOT(ISNUMBER(E94)),E94&lt;=0),"Rellene con un valor positivo","")),
    IF(OR(E94="",E94=0),"",
        "No rellene el presupuesto sin seleccionar que quiere incluir el subtipo de acción"))</f>
        <v/>
      </c>
      <c r="G94" s="175"/>
      <c r="H94" s="175"/>
      <c r="I94" s="107"/>
      <c r="J94" s="115"/>
    </row>
    <row r="95" spans="1:10" x14ac:dyDescent="0.35">
      <c r="A95" s="106"/>
      <c r="B95" s="106"/>
      <c r="C95" s="106"/>
      <c r="D95" s="106"/>
      <c r="E95" s="106"/>
      <c r="F95" s="107"/>
      <c r="G95" s="106"/>
      <c r="H95" s="106"/>
      <c r="I95" s="107"/>
      <c r="J95" s="115"/>
    </row>
    <row r="96" spans="1:10" x14ac:dyDescent="0.35">
      <c r="A96" s="106"/>
      <c r="B96" s="106"/>
      <c r="C96" s="106"/>
      <c r="D96" s="106" t="s">
        <v>270</v>
      </c>
      <c r="E96" s="106"/>
      <c r="F96" s="107"/>
      <c r="G96" s="106"/>
      <c r="H96" s="106"/>
      <c r="I96" s="107"/>
      <c r="J96" s="115"/>
    </row>
    <row r="97" spans="1:10" x14ac:dyDescent="0.35">
      <c r="A97" s="106"/>
      <c r="B97" s="106"/>
      <c r="C97" s="106"/>
      <c r="D97" s="7" t="s">
        <v>271</v>
      </c>
      <c r="E97" s="7" t="s">
        <v>272</v>
      </c>
      <c r="F97" s="11" t="s">
        <v>156</v>
      </c>
      <c r="G97" s="11" t="s">
        <v>159</v>
      </c>
      <c r="H97" s="8" t="s">
        <v>273</v>
      </c>
      <c r="I97" s="11" t="s">
        <v>274</v>
      </c>
      <c r="J97" s="115"/>
    </row>
    <row r="98" spans="1:10" ht="43.5" x14ac:dyDescent="0.35">
      <c r="A98" s="106"/>
      <c r="B98" s="106"/>
      <c r="C98" s="106"/>
      <c r="D98" s="155" t="s">
        <v>160</v>
      </c>
      <c r="E98" s="156" t="s">
        <v>168</v>
      </c>
      <c r="F98" s="153" t="str">
        <f>IFERROR(VLOOKUP(E98,TablaIndicadores[[Código]:[Unidad de medida]],2,0),"")</f>
        <v>Capacidad de producción adicional
de energía renovable (de la cual: electricidad,
térmica)*</v>
      </c>
      <c r="G98" s="153" t="str">
        <f>IFERROR(VLOOKUP(E98,TablaIndicadores[[Código]:[Unidad de medida]],3,0),"")</f>
        <v>KW  </v>
      </c>
      <c r="H98" s="116"/>
      <c r="I98" s="153" t="str">
        <f>IF(B92="Incluir",IF(OR(H98="",E98="",NOT(ISNUMBER(H98)),H98&lt;=0,H98&lt;=0.0000001,H98&gt;1000000000),"Rellene con un valor positivo","SI"),"")</f>
        <v/>
      </c>
      <c r="J98" s="115"/>
    </row>
    <row r="99" spans="1:10" ht="29" x14ac:dyDescent="0.35">
      <c r="A99" s="106"/>
      <c r="B99" s="106"/>
      <c r="C99" s="106"/>
      <c r="D99" s="153" t="s">
        <v>162</v>
      </c>
      <c r="E99" s="154" t="s">
        <v>169</v>
      </c>
      <c r="F99" s="153" t="str">
        <f>IFERROR(VLOOKUP(E99,TablaIndicadores[[Código]:[Unidad de medida]],2,0),"")</f>
        <v>RCR 32: Capacidad operativa adicional instalada para energía renovable*</v>
      </c>
      <c r="G99" s="153" t="str">
        <f>IFERROR(VLOOKUP(E99,TablaIndicadores[[Código]:[Unidad de medida]],3,0),"")</f>
        <v>MW</v>
      </c>
      <c r="H99" s="157"/>
      <c r="I99" s="153" t="str">
        <f>IF(B92="Incluir",IF(OR(H99="",E99="",NOT(ISNUMBER(H99)),H99&lt;=0,H99&lt;=0.0000001,H99&gt;1000000000),"Rellene con un valor positivo","SI"),"")</f>
        <v/>
      </c>
      <c r="J99" s="115"/>
    </row>
    <row r="100" spans="1:10" x14ac:dyDescent="0.35">
      <c r="A100" s="106"/>
      <c r="B100" s="106"/>
      <c r="C100" s="106"/>
      <c r="D100" s="106"/>
      <c r="E100" s="106"/>
      <c r="F100" s="107"/>
      <c r="G100" s="106"/>
      <c r="H100" s="106"/>
      <c r="I100" s="107"/>
      <c r="J100" s="115"/>
    </row>
    <row r="101" spans="1:10" x14ac:dyDescent="0.35">
      <c r="A101" s="106"/>
      <c r="B101" s="116" t="s">
        <v>400</v>
      </c>
      <c r="C101" s="106"/>
      <c r="D101" s="112" t="s">
        <v>285</v>
      </c>
      <c r="E101" s="112"/>
      <c r="F101" s="113"/>
      <c r="G101" s="113"/>
      <c r="H101" s="113"/>
      <c r="I101" s="113"/>
      <c r="J101" s="115"/>
    </row>
    <row r="102" spans="1:10" x14ac:dyDescent="0.35">
      <c r="A102" s="106"/>
      <c r="B102" s="106"/>
      <c r="C102" s="106"/>
      <c r="D102" s="106"/>
      <c r="E102" s="106"/>
      <c r="F102" s="107"/>
      <c r="G102" s="106"/>
      <c r="H102" s="106"/>
      <c r="I102" s="107"/>
      <c r="J102" s="115"/>
    </row>
    <row r="103" spans="1:10" x14ac:dyDescent="0.35">
      <c r="A103" s="106"/>
      <c r="B103" s="106"/>
      <c r="C103" s="106"/>
      <c r="D103" s="106" t="s">
        <v>6</v>
      </c>
      <c r="E103" s="162"/>
      <c r="F103" s="174" t="str">
        <f>IF(B101="Incluir",IF(OR(E103="",E103=0),"Rellene el presupuesto",IF(OR(NOT(ISNUMBER(E103)),E103&lt;=0),"Rellene con un valor positivo","")),
    IF(OR(E103="",E103=0),"",
        "No rellene el presupuesto sin seleccionar que quiere incluir el subtipo de acción"))</f>
        <v/>
      </c>
      <c r="G103" s="175"/>
      <c r="H103" s="175"/>
      <c r="I103" s="107"/>
      <c r="J103" s="115"/>
    </row>
    <row r="104" spans="1:10" x14ac:dyDescent="0.35">
      <c r="A104" s="106"/>
      <c r="B104" s="106"/>
      <c r="C104" s="106"/>
      <c r="D104" s="106"/>
      <c r="E104" s="106"/>
      <c r="F104" s="107"/>
      <c r="G104" s="106"/>
      <c r="H104" s="106"/>
      <c r="I104" s="107"/>
      <c r="J104" s="115"/>
    </row>
    <row r="105" spans="1:10" x14ac:dyDescent="0.35">
      <c r="A105" s="106"/>
      <c r="B105" s="106"/>
      <c r="C105" s="106"/>
      <c r="D105" s="106" t="s">
        <v>270</v>
      </c>
      <c r="E105" s="106"/>
      <c r="F105" s="107"/>
      <c r="G105" s="106"/>
      <c r="H105" s="106"/>
      <c r="I105" s="107"/>
      <c r="J105" s="115"/>
    </row>
    <row r="106" spans="1:10" x14ac:dyDescent="0.35">
      <c r="A106" s="106"/>
      <c r="B106" s="106"/>
      <c r="C106" s="106"/>
      <c r="D106" s="7" t="s">
        <v>271</v>
      </c>
      <c r="E106" s="7" t="s">
        <v>272</v>
      </c>
      <c r="F106" s="11" t="s">
        <v>156</v>
      </c>
      <c r="G106" s="11" t="s">
        <v>159</v>
      </c>
      <c r="H106" s="8" t="s">
        <v>273</v>
      </c>
      <c r="I106" s="11" t="s">
        <v>274</v>
      </c>
      <c r="J106" s="115"/>
    </row>
    <row r="107" spans="1:10" ht="43.5" x14ac:dyDescent="0.35">
      <c r="A107" s="106"/>
      <c r="B107" s="106"/>
      <c r="C107" s="106"/>
      <c r="D107" s="155" t="s">
        <v>160</v>
      </c>
      <c r="E107" s="156" t="s">
        <v>168</v>
      </c>
      <c r="F107" s="153" t="str">
        <f>IFERROR(VLOOKUP(E107,TablaIndicadores[[Código]:[Unidad de medida]],2,0),"")</f>
        <v>Capacidad de producción adicional
de energía renovable (de la cual: electricidad,
térmica)*</v>
      </c>
      <c r="G107" s="153" t="str">
        <f>IFERROR(VLOOKUP(E107,TablaIndicadores[[Código]:[Unidad de medida]],3,0),"")</f>
        <v>KW  </v>
      </c>
      <c r="H107" s="116"/>
      <c r="I107" s="153" t="str">
        <f>IF(B101="Incluir",IF(OR(H107="",E107="",NOT(ISNUMBER(H107)),H107&lt;=0,H107&lt;=0.0000001,H107&gt;1000000000),"Rellene con un valor positivo","SI"),"")</f>
        <v/>
      </c>
      <c r="J107" s="115"/>
    </row>
    <row r="108" spans="1:10" ht="29" x14ac:dyDescent="0.35">
      <c r="A108" s="106"/>
      <c r="B108" s="106"/>
      <c r="C108" s="106"/>
      <c r="D108" s="153" t="s">
        <v>162</v>
      </c>
      <c r="E108" s="154" t="s">
        <v>169</v>
      </c>
      <c r="F108" s="153" t="str">
        <f>IFERROR(VLOOKUP(E108,TablaIndicadores[[Código]:[Unidad de medida]],2,0),"")</f>
        <v>RCR 32: Capacidad operativa adicional instalada para energía renovable*</v>
      </c>
      <c r="G108" s="153" t="str">
        <f>IFERROR(VLOOKUP(E108,TablaIndicadores[[Código]:[Unidad de medida]],3,0),"")</f>
        <v>MW</v>
      </c>
      <c r="H108" s="157"/>
      <c r="I108" s="153" t="str">
        <f>IF(B101="Incluir",IF(OR(H108="",E108="",NOT(ISNUMBER(H108)),H108&lt;=0,H108&lt;=0.0000001,H108&gt;1000000000),"Rellene con un valor positivo","SI"),"")</f>
        <v/>
      </c>
      <c r="J108" s="115"/>
    </row>
    <row r="109" spans="1:10" x14ac:dyDescent="0.35">
      <c r="A109" s="106"/>
      <c r="B109" s="106"/>
      <c r="C109" s="106"/>
      <c r="D109" s="106"/>
      <c r="E109" s="106"/>
      <c r="F109" s="107"/>
      <c r="G109" s="106"/>
      <c r="H109" s="106"/>
      <c r="I109" s="107"/>
      <c r="J109" s="115"/>
    </row>
    <row r="110" spans="1:10" x14ac:dyDescent="0.35">
      <c r="A110" s="106"/>
      <c r="B110" s="116" t="s">
        <v>400</v>
      </c>
      <c r="C110" s="106"/>
      <c r="D110" s="112" t="s">
        <v>286</v>
      </c>
      <c r="E110" s="112"/>
      <c r="F110" s="113"/>
      <c r="G110" s="151"/>
      <c r="H110" s="151"/>
      <c r="I110" s="151"/>
      <c r="J110" s="115"/>
    </row>
    <row r="111" spans="1:10" x14ac:dyDescent="0.35">
      <c r="A111" s="106"/>
      <c r="B111" s="106"/>
      <c r="C111" s="106"/>
      <c r="D111" s="106"/>
      <c r="E111" s="106"/>
      <c r="F111" s="107"/>
      <c r="G111" s="106"/>
      <c r="H111" s="106"/>
      <c r="I111" s="107"/>
      <c r="J111" s="115"/>
    </row>
    <row r="112" spans="1:10" x14ac:dyDescent="0.35">
      <c r="A112" s="106"/>
      <c r="B112" s="106"/>
      <c r="C112" s="106"/>
      <c r="D112" s="106" t="s">
        <v>6</v>
      </c>
      <c r="E112" s="162"/>
      <c r="F112" s="174" t="str">
        <f>IF(B110="Incluir",IF(OR(E112="",E112=0),"Rellene el presupuesto",IF(OR(NOT(ISNUMBER(E112)),E112&lt;=0),"Rellene con un valor positivo","")),
    IF(OR(E112="",E112=0),"",
        "No rellene el presupuesto sin seleccionar que quiere incluir el subtipo de acción"))</f>
        <v/>
      </c>
      <c r="G112" s="175"/>
      <c r="H112" s="175"/>
      <c r="I112" s="107"/>
      <c r="J112" s="115"/>
    </row>
    <row r="113" spans="1:10" x14ac:dyDescent="0.35">
      <c r="A113" s="106"/>
      <c r="B113" s="106"/>
      <c r="C113" s="106"/>
      <c r="D113" s="106"/>
      <c r="E113" s="106"/>
      <c r="F113" s="107"/>
      <c r="G113" s="106"/>
      <c r="H113" s="106"/>
      <c r="I113" s="107"/>
      <c r="J113" s="115"/>
    </row>
    <row r="114" spans="1:10" x14ac:dyDescent="0.35">
      <c r="A114" s="106"/>
      <c r="B114" s="106"/>
      <c r="C114" s="106"/>
      <c r="D114" s="106" t="s">
        <v>270</v>
      </c>
      <c r="E114" s="106"/>
      <c r="F114" s="107"/>
      <c r="G114" s="106"/>
      <c r="H114" s="106"/>
      <c r="I114" s="107"/>
      <c r="J114" s="115"/>
    </row>
    <row r="115" spans="1:10" x14ac:dyDescent="0.35">
      <c r="A115" s="106"/>
      <c r="B115" s="106"/>
      <c r="C115" s="106"/>
      <c r="D115" s="7" t="s">
        <v>271</v>
      </c>
      <c r="E115" s="7" t="s">
        <v>272</v>
      </c>
      <c r="F115" s="11" t="s">
        <v>156</v>
      </c>
      <c r="G115" s="11" t="s">
        <v>159</v>
      </c>
      <c r="H115" s="8" t="s">
        <v>273</v>
      </c>
      <c r="I115" s="11" t="s">
        <v>274</v>
      </c>
      <c r="J115" s="115"/>
    </row>
    <row r="116" spans="1:10" ht="43.5" x14ac:dyDescent="0.35">
      <c r="A116" s="106"/>
      <c r="B116" s="106"/>
      <c r="C116" s="106"/>
      <c r="D116" s="155" t="s">
        <v>160</v>
      </c>
      <c r="E116" s="156" t="s">
        <v>168</v>
      </c>
      <c r="F116" s="153" t="str">
        <f>IFERROR(VLOOKUP(E116,TablaIndicadores[[Código]:[Unidad de medida]],2,0),"")</f>
        <v>Capacidad de producción adicional
de energía renovable (de la cual: electricidad,
térmica)*</v>
      </c>
      <c r="G116" s="153" t="str">
        <f>IFERROR(VLOOKUP(E116,TablaIndicadores[[Código]:[Unidad de medida]],3,0),"")</f>
        <v>KW  </v>
      </c>
      <c r="H116" s="116"/>
      <c r="I116" s="153" t="str">
        <f>IF(B110="Incluir",IF(OR(H116="",E116="",NOT(ISNUMBER(H116)),H116&lt;=0,H116&lt;=0.0000001,H116&gt;1000000000),"Rellene con un valor positivo","SI"),"")</f>
        <v/>
      </c>
      <c r="J116" s="115"/>
    </row>
    <row r="117" spans="1:10" ht="29" x14ac:dyDescent="0.35">
      <c r="A117" s="106"/>
      <c r="B117" s="106"/>
      <c r="C117" s="106"/>
      <c r="D117" s="153" t="s">
        <v>162</v>
      </c>
      <c r="E117" s="154" t="s">
        <v>169</v>
      </c>
      <c r="F117" s="153" t="str">
        <f>IFERROR(VLOOKUP(E117,TablaIndicadores[[Código]:[Unidad de medida]],2,0),"")</f>
        <v>RCR 32: Capacidad operativa adicional instalada para energía renovable*</v>
      </c>
      <c r="G117" s="153" t="str">
        <f>IFERROR(VLOOKUP(E117,TablaIndicadores[[Código]:[Unidad de medida]],3,0),"")</f>
        <v>MW</v>
      </c>
      <c r="H117" s="157"/>
      <c r="I117" s="153" t="str">
        <f>IF(B110="Incluir",IF(OR(H117="",E117="",NOT(ISNUMBER(H117)),H117&lt;=0,H117&lt;=0.0000001,H117&gt;1000000000),"Rellene con un valor positivo","SI"),"")</f>
        <v/>
      </c>
      <c r="J117" s="115"/>
    </row>
    <row r="118" spans="1:10" x14ac:dyDescent="0.35">
      <c r="A118" s="106"/>
      <c r="B118" s="106"/>
      <c r="C118" s="106"/>
      <c r="D118" s="106"/>
      <c r="E118" s="106"/>
      <c r="F118" s="107"/>
      <c r="G118" s="106"/>
      <c r="H118" s="106"/>
      <c r="I118" s="107"/>
      <c r="J118" s="115"/>
    </row>
    <row r="119" spans="1:10" x14ac:dyDescent="0.35">
      <c r="A119" s="106"/>
      <c r="B119" s="116" t="s">
        <v>400</v>
      </c>
      <c r="C119" s="106"/>
      <c r="D119" s="112" t="s">
        <v>287</v>
      </c>
      <c r="E119" s="112"/>
      <c r="F119" s="113"/>
      <c r="G119" s="113"/>
      <c r="H119" s="113"/>
      <c r="I119" s="113"/>
      <c r="J119" s="115"/>
    </row>
    <row r="120" spans="1:10" x14ac:dyDescent="0.35">
      <c r="A120" s="106"/>
      <c r="B120" s="106"/>
      <c r="C120" s="106"/>
      <c r="D120" s="106"/>
      <c r="E120" s="106"/>
      <c r="F120" s="107"/>
      <c r="G120" s="106"/>
      <c r="H120" s="106"/>
      <c r="I120" s="107"/>
      <c r="J120" s="115"/>
    </row>
    <row r="121" spans="1:10" x14ac:dyDescent="0.35">
      <c r="A121" s="106"/>
      <c r="B121" s="106"/>
      <c r="C121" s="106"/>
      <c r="D121" s="106" t="s">
        <v>6</v>
      </c>
      <c r="E121" s="162"/>
      <c r="F121" s="174" t="str">
        <f>IF(B119="Incluir",IF(OR(E121="",E121=0),"Rellene el presupuesto",IF(OR(NOT(ISNUMBER(E121)),E121&lt;=0),"Rellene con un valor positivo","")),
    IF(OR(E121="",E121=0),"",
        "No rellene el presupuesto sin seleccionar que quiere incluir el subtipo de acción"))</f>
        <v/>
      </c>
      <c r="G121" s="175"/>
      <c r="H121" s="175"/>
      <c r="I121" s="107"/>
      <c r="J121" s="115"/>
    </row>
    <row r="122" spans="1:10" x14ac:dyDescent="0.35">
      <c r="A122" s="106"/>
      <c r="B122" s="106"/>
      <c r="C122" s="106"/>
      <c r="D122" s="106"/>
      <c r="E122" s="106"/>
      <c r="F122" s="107"/>
      <c r="G122" s="106"/>
      <c r="H122" s="106"/>
      <c r="I122" s="107"/>
      <c r="J122" s="115"/>
    </row>
    <row r="123" spans="1:10" x14ac:dyDescent="0.35">
      <c r="A123" s="106"/>
      <c r="B123" s="106"/>
      <c r="C123" s="106"/>
      <c r="D123" s="106" t="s">
        <v>270</v>
      </c>
      <c r="E123" s="106"/>
      <c r="F123" s="107"/>
      <c r="G123" s="106"/>
      <c r="H123" s="106"/>
      <c r="I123" s="107"/>
      <c r="J123" s="115"/>
    </row>
    <row r="124" spans="1:10" x14ac:dyDescent="0.35">
      <c r="A124" s="106"/>
      <c r="B124" s="106"/>
      <c r="C124" s="106"/>
      <c r="D124" s="7" t="s">
        <v>271</v>
      </c>
      <c r="E124" s="7" t="s">
        <v>272</v>
      </c>
      <c r="F124" s="11" t="s">
        <v>156</v>
      </c>
      <c r="G124" s="11" t="s">
        <v>159</v>
      </c>
      <c r="H124" s="8" t="s">
        <v>273</v>
      </c>
      <c r="I124" s="11" t="s">
        <v>274</v>
      </c>
      <c r="J124" s="115"/>
    </row>
    <row r="125" spans="1:10" ht="43.5" x14ac:dyDescent="0.35">
      <c r="A125" s="106"/>
      <c r="B125" s="106"/>
      <c r="C125" s="106"/>
      <c r="D125" s="155" t="s">
        <v>160</v>
      </c>
      <c r="E125" s="156" t="s">
        <v>168</v>
      </c>
      <c r="F125" s="153" t="str">
        <f>IFERROR(VLOOKUP(E125,TablaIndicadores[[Código]:[Unidad de medida]],2,0),"")</f>
        <v>Capacidad de producción adicional
de energía renovable (de la cual: electricidad,
térmica)*</v>
      </c>
      <c r="G125" s="153" t="str">
        <f>IFERROR(VLOOKUP(E125,TablaIndicadores[[Código]:[Unidad de medida]],3,0),"")</f>
        <v>KW  </v>
      </c>
      <c r="H125" s="116"/>
      <c r="I125" s="153" t="str">
        <f>IF(B119="Incluir",IF(OR(H125="",E125="",NOT(ISNUMBER(H125)),H125&lt;=0,H125&lt;=0.0000001,H125&gt;1000000000),"Rellene con un valor positivo","SI"),"")</f>
        <v/>
      </c>
      <c r="J125" s="115"/>
    </row>
    <row r="126" spans="1:10" ht="29" x14ac:dyDescent="0.35">
      <c r="A126" s="106"/>
      <c r="B126" s="106"/>
      <c r="C126" s="106"/>
      <c r="D126" s="153" t="s">
        <v>162</v>
      </c>
      <c r="E126" s="154" t="s">
        <v>169</v>
      </c>
      <c r="F126" s="153" t="str">
        <f>IFERROR(VLOOKUP(E126,TablaIndicadores[[Código]:[Unidad de medida]],2,0),"")</f>
        <v>RCR 32: Capacidad operativa adicional instalada para energía renovable*</v>
      </c>
      <c r="G126" s="153" t="str">
        <f>IFERROR(VLOOKUP(E126,TablaIndicadores[[Código]:[Unidad de medida]],3,0),"")</f>
        <v>MW</v>
      </c>
      <c r="H126" s="157"/>
      <c r="I126" s="153" t="str">
        <f>IF(B119="Incluir",IF(OR(H126="",E126="",NOT(ISNUMBER(H126)),H126&lt;=0,H126&lt;=0.0000001,H126&gt;1000000000),"Rellene con un valor positivo","SI"),"")</f>
        <v/>
      </c>
      <c r="J126" s="115"/>
    </row>
    <row r="127" spans="1:10" x14ac:dyDescent="0.35">
      <c r="A127" s="106"/>
      <c r="B127" s="106"/>
      <c r="C127" s="106"/>
      <c r="D127" s="106"/>
      <c r="E127" s="106"/>
      <c r="F127" s="107"/>
      <c r="G127" s="106"/>
      <c r="H127" s="106"/>
      <c r="I127" s="107"/>
      <c r="J127" s="115"/>
    </row>
    <row r="128" spans="1:10" x14ac:dyDescent="0.35">
      <c r="A128" s="106"/>
      <c r="B128" s="116" t="s">
        <v>400</v>
      </c>
      <c r="C128" s="106"/>
      <c r="D128" s="112" t="s">
        <v>288</v>
      </c>
      <c r="E128" s="112"/>
      <c r="F128" s="113"/>
      <c r="G128" s="113"/>
      <c r="H128" s="113"/>
      <c r="I128" s="113"/>
      <c r="J128" s="115"/>
    </row>
    <row r="129" spans="1:10" x14ac:dyDescent="0.35">
      <c r="A129" s="106"/>
      <c r="B129" s="106"/>
      <c r="C129" s="106"/>
      <c r="D129" s="106"/>
      <c r="E129" s="106"/>
      <c r="F129" s="107"/>
      <c r="G129" s="106"/>
      <c r="H129" s="106"/>
      <c r="I129" s="107"/>
      <c r="J129" s="115"/>
    </row>
    <row r="130" spans="1:10" x14ac:dyDescent="0.35">
      <c r="A130" s="106"/>
      <c r="B130" s="106"/>
      <c r="C130" s="106"/>
      <c r="D130" s="106" t="s">
        <v>6</v>
      </c>
      <c r="E130" s="162"/>
      <c r="F130" s="174" t="str">
        <f>IF(B128="Incluir",IF(OR(E130="",E130=0),"Rellene el presupuesto",IF(OR(NOT(ISNUMBER(E130)),E130&lt;=0),"Rellene con un valor positivo","")),
    IF(OR(E130="",E130=0),"",
        "No rellene el presupuesto sin seleccionar que quiere incluir el subtipo de acción"))</f>
        <v/>
      </c>
      <c r="G130" s="175"/>
      <c r="H130" s="175"/>
      <c r="I130" s="107"/>
      <c r="J130" s="115"/>
    </row>
    <row r="131" spans="1:10" x14ac:dyDescent="0.35">
      <c r="A131" s="106"/>
      <c r="B131" s="106"/>
      <c r="C131" s="106"/>
      <c r="D131" s="106"/>
      <c r="E131" s="106"/>
      <c r="F131" s="107"/>
      <c r="G131" s="106"/>
      <c r="H131" s="106"/>
      <c r="I131" s="107"/>
      <c r="J131" s="115"/>
    </row>
    <row r="132" spans="1:10" x14ac:dyDescent="0.35">
      <c r="A132" s="106"/>
      <c r="B132" s="106"/>
      <c r="C132" s="106"/>
      <c r="D132" s="106" t="s">
        <v>270</v>
      </c>
      <c r="E132" s="106"/>
      <c r="F132" s="107"/>
      <c r="G132" s="106"/>
      <c r="H132" s="106"/>
      <c r="I132" s="107"/>
      <c r="J132" s="115"/>
    </row>
    <row r="133" spans="1:10" x14ac:dyDescent="0.35">
      <c r="A133" s="106"/>
      <c r="B133" s="106"/>
      <c r="C133" s="106"/>
      <c r="D133" s="7" t="s">
        <v>271</v>
      </c>
      <c r="E133" s="7" t="s">
        <v>272</v>
      </c>
      <c r="F133" s="11" t="s">
        <v>156</v>
      </c>
      <c r="G133" s="11" t="s">
        <v>159</v>
      </c>
      <c r="H133" s="8" t="s">
        <v>273</v>
      </c>
      <c r="I133" s="11" t="s">
        <v>274</v>
      </c>
      <c r="J133" s="115"/>
    </row>
    <row r="134" spans="1:10" ht="43.5" x14ac:dyDescent="0.35">
      <c r="A134" s="106"/>
      <c r="B134" s="106"/>
      <c r="C134" s="106"/>
      <c r="D134" s="155" t="s">
        <v>160</v>
      </c>
      <c r="E134" s="156" t="s">
        <v>168</v>
      </c>
      <c r="F134" s="153" t="str">
        <f>IFERROR(VLOOKUP(E134,TablaIndicadores[[Código]:[Unidad de medida]],2,0),"")</f>
        <v>Capacidad de producción adicional
de energía renovable (de la cual: electricidad,
térmica)*</v>
      </c>
      <c r="G134" s="153" t="str">
        <f>IFERROR(VLOOKUP(E134,TablaIndicadores[[Código]:[Unidad de medida]],3,0),"")</f>
        <v>KW  </v>
      </c>
      <c r="H134" s="116"/>
      <c r="I134" s="153" t="str">
        <f>IF(B128="Incluir",IF(OR(H134="",E134="",NOT(ISNUMBER(H134)),H134&lt;=0,H134&lt;=0.0000001,H134&gt;1000000000),"Rellene con un valor positivo","SI"),"")</f>
        <v/>
      </c>
      <c r="J134" s="115"/>
    </row>
    <row r="135" spans="1:10" ht="29" x14ac:dyDescent="0.35">
      <c r="A135" s="106"/>
      <c r="B135" s="106"/>
      <c r="C135" s="106"/>
      <c r="D135" s="153" t="s">
        <v>162</v>
      </c>
      <c r="E135" s="154" t="s">
        <v>169</v>
      </c>
      <c r="F135" s="153" t="str">
        <f>IFERROR(VLOOKUP(E135,TablaIndicadores[[Código]:[Unidad de medida]],2,0),"")</f>
        <v>RCR 32: Capacidad operativa adicional instalada para energía renovable*</v>
      </c>
      <c r="G135" s="153" t="str">
        <f>IFERROR(VLOOKUP(E135,TablaIndicadores[[Código]:[Unidad de medida]],3,0),"")</f>
        <v>MW</v>
      </c>
      <c r="H135" s="157"/>
      <c r="I135" s="153" t="str">
        <f>IF(B128="Incluir",IF(OR(H135="",E135="",NOT(ISNUMBER(H135)),H135&lt;=0,H135&lt;=0.0000001,H135&gt;1000000000),"Rellene con un valor positivo","SI"),"")</f>
        <v/>
      </c>
      <c r="J135" s="115"/>
    </row>
    <row r="136" spans="1:10" x14ac:dyDescent="0.35">
      <c r="A136" s="106"/>
      <c r="B136" s="106"/>
      <c r="C136" s="106"/>
      <c r="D136" s="107"/>
      <c r="E136" s="106"/>
      <c r="F136" s="107"/>
      <c r="G136" s="106"/>
      <c r="H136" s="106"/>
      <c r="I136" s="107"/>
      <c r="J136" s="115"/>
    </row>
    <row r="137" spans="1:10" ht="15" thickBot="1" x14ac:dyDescent="0.4">
      <c r="A137" s="106"/>
      <c r="B137" s="160" t="s">
        <v>46</v>
      </c>
      <c r="C137" s="109"/>
      <c r="D137" s="109"/>
      <c r="E137" s="109"/>
      <c r="F137" s="110"/>
      <c r="G137" s="109"/>
      <c r="H137" s="109"/>
      <c r="I137" s="110"/>
      <c r="J137" s="115"/>
    </row>
    <row r="138" spans="1:10" x14ac:dyDescent="0.35">
      <c r="A138" s="106"/>
      <c r="B138" s="106"/>
      <c r="C138" s="106"/>
      <c r="D138" s="106"/>
      <c r="E138" s="106"/>
      <c r="F138" s="107"/>
      <c r="G138" s="106"/>
      <c r="H138" s="106"/>
      <c r="I138" s="107"/>
      <c r="J138" s="115"/>
    </row>
    <row r="139" spans="1:10" x14ac:dyDescent="0.35">
      <c r="A139" s="106"/>
      <c r="B139" s="116" t="s">
        <v>400</v>
      </c>
      <c r="C139" s="106"/>
      <c r="D139" s="112" t="s">
        <v>289</v>
      </c>
      <c r="E139" s="112"/>
      <c r="F139" s="113"/>
      <c r="G139" s="113"/>
      <c r="H139" s="113"/>
      <c r="I139" s="113"/>
      <c r="J139" s="115"/>
    </row>
    <row r="140" spans="1:10" x14ac:dyDescent="0.35">
      <c r="A140" s="106"/>
      <c r="B140" s="106"/>
      <c r="C140" s="106"/>
      <c r="D140" s="106"/>
      <c r="E140" s="106"/>
      <c r="F140" s="107"/>
      <c r="G140" s="106"/>
      <c r="H140" s="106"/>
      <c r="I140" s="107"/>
      <c r="J140" s="115"/>
    </row>
    <row r="141" spans="1:10" x14ac:dyDescent="0.35">
      <c r="A141" s="106"/>
      <c r="B141" s="106"/>
      <c r="C141" s="106"/>
      <c r="D141" s="106" t="s">
        <v>6</v>
      </c>
      <c r="E141" s="162"/>
      <c r="F141" s="174" t="str">
        <f>IF(B139="Incluir",IF(OR(E141="",E141=0),"Rellene el presupuesto",IF(OR(NOT(ISNUMBER(E141)),E141&lt;=0),"Rellene con un valor positivo","")),
    IF(OR(E141="",E141=0),"",
        "No rellene el presupuesto sin seleccionar que quiere incluir el subtipo de acción"))</f>
        <v/>
      </c>
      <c r="G141" s="175"/>
      <c r="H141" s="175"/>
      <c r="I141" s="107"/>
      <c r="J141" s="115"/>
    </row>
    <row r="142" spans="1:10" x14ac:dyDescent="0.35">
      <c r="A142" s="106"/>
      <c r="B142" s="106"/>
      <c r="C142" s="106"/>
      <c r="D142" s="106"/>
      <c r="E142" s="106"/>
      <c r="F142" s="107"/>
      <c r="G142" s="106"/>
      <c r="H142" s="106"/>
      <c r="I142" s="107"/>
      <c r="J142" s="115"/>
    </row>
    <row r="143" spans="1:10" x14ac:dyDescent="0.35">
      <c r="A143" s="106"/>
      <c r="B143" s="106"/>
      <c r="C143" s="106"/>
      <c r="D143" s="106" t="s">
        <v>270</v>
      </c>
      <c r="E143" s="106"/>
      <c r="F143" s="107"/>
      <c r="G143" s="106"/>
      <c r="H143" s="106"/>
      <c r="I143" s="107"/>
      <c r="J143" s="115"/>
    </row>
    <row r="144" spans="1:10" x14ac:dyDescent="0.35">
      <c r="A144" s="106"/>
      <c r="B144" s="106"/>
      <c r="C144" s="106"/>
      <c r="D144" s="7" t="s">
        <v>271</v>
      </c>
      <c r="E144" s="7" t="s">
        <v>272</v>
      </c>
      <c r="F144" s="11" t="s">
        <v>156</v>
      </c>
      <c r="G144" s="11" t="s">
        <v>159</v>
      </c>
      <c r="H144" s="8" t="s">
        <v>273</v>
      </c>
      <c r="I144" s="11" t="s">
        <v>274</v>
      </c>
      <c r="J144" s="115"/>
    </row>
    <row r="145" spans="1:10" ht="29" x14ac:dyDescent="0.35">
      <c r="A145" s="106"/>
      <c r="B145" s="106"/>
      <c r="C145" s="106"/>
      <c r="D145" s="155" t="s">
        <v>160</v>
      </c>
      <c r="E145" s="156" t="s">
        <v>170</v>
      </c>
      <c r="F145" s="153" t="str">
        <f>IFERROR(VLOOKUP(E145,TablaIndicadores[[Código]:[Unidad de medida]],2,0),"")</f>
        <v>RCO54 Intermodal</v>
      </c>
      <c r="G145" s="153" t="str">
        <f>IFERROR(VLOOKUP(E145,TablaIndicadores[[Código]:[Unidad de medida]],3,0),"")</f>
        <v>RCO54:Conexiones intermodales</v>
      </c>
      <c r="H145" s="116"/>
      <c r="I145" s="153" t="str">
        <f>IF(B139="Incluir",IF(OR(H145="",E145="",NOT(ISNUMBER(H145)),H145&lt;=0,H145&lt;=0.0000001,H145&gt;1000000000),"Rellene con un valor positivo","SI"),"")</f>
        <v/>
      </c>
      <c r="J145" s="115"/>
    </row>
    <row r="146" spans="1:10" ht="29" x14ac:dyDescent="0.35">
      <c r="A146" s="106"/>
      <c r="B146" s="106"/>
      <c r="C146" s="106"/>
      <c r="D146" s="153" t="s">
        <v>162</v>
      </c>
      <c r="E146" s="154" t="s">
        <v>173</v>
      </c>
      <c r="F146" s="153" t="str">
        <f>IFERROR(VLOOKUP(E146,TablaIndicadores[[Código]:[Unidad de medida]],2,0),"")</f>
        <v>RCR 62: Pasajeros anuales de transporte
público nuevo o modernizado</v>
      </c>
      <c r="G146" s="153" t="str">
        <f>IFERROR(VLOOKUP(E146,TablaIndicadores[[Código]:[Unidad de medida]],3,0),"")</f>
        <v>RCR 62: Usuarios / año</v>
      </c>
      <c r="H146" s="157"/>
      <c r="I146" s="153" t="str">
        <f>IF(B139="Incluir",IF(OR(H146="",E146="",NOT(ISNUMBER(H146)),H146&lt;=0,H146&lt;=0.0000001,H146&gt;1000000000),"Rellene con un valor positivo","SI"),"")</f>
        <v/>
      </c>
      <c r="J146" s="115"/>
    </row>
    <row r="147" spans="1:10" x14ac:dyDescent="0.35">
      <c r="A147" s="106"/>
      <c r="B147" s="106"/>
      <c r="C147" s="106"/>
      <c r="D147" s="107"/>
      <c r="E147" s="106"/>
      <c r="F147" s="107"/>
      <c r="G147" s="106"/>
      <c r="H147" s="106"/>
      <c r="I147" s="107"/>
      <c r="J147" s="115"/>
    </row>
    <row r="148" spans="1:10" x14ac:dyDescent="0.35">
      <c r="A148" s="106"/>
      <c r="B148" s="116" t="s">
        <v>400</v>
      </c>
      <c r="C148" s="106"/>
      <c r="D148" s="112" t="s">
        <v>290</v>
      </c>
      <c r="E148" s="112"/>
      <c r="F148" s="113"/>
      <c r="G148" s="113"/>
      <c r="H148" s="113"/>
      <c r="I148" s="113"/>
      <c r="J148" s="115"/>
    </row>
    <row r="149" spans="1:10" x14ac:dyDescent="0.35">
      <c r="A149" s="106"/>
      <c r="B149" s="106"/>
      <c r="C149" s="106"/>
      <c r="D149" s="106"/>
      <c r="E149" s="106"/>
      <c r="F149" s="107"/>
      <c r="G149" s="106"/>
      <c r="H149" s="106"/>
      <c r="I149" s="107"/>
      <c r="J149" s="115"/>
    </row>
    <row r="150" spans="1:10" x14ac:dyDescent="0.35">
      <c r="A150" s="106"/>
      <c r="B150" s="106"/>
      <c r="C150" s="106"/>
      <c r="D150" s="106" t="s">
        <v>6</v>
      </c>
      <c r="E150" s="162"/>
      <c r="F150" s="174" t="str">
        <f>IF(B148="Incluir",IF(OR(E150="",E150=0),"Rellene el presupuesto",IF(OR(NOT(ISNUMBER(E150)),E150&lt;=0),"Rellene con un valor positivo","")),
    IF(OR(E150="",E150=0),"",
        "No rellene el presupuesto sin seleccionar que quiere incluir el subtipo de acción"))</f>
        <v/>
      </c>
      <c r="G150" s="175"/>
      <c r="H150" s="175"/>
      <c r="I150" s="107"/>
      <c r="J150" s="115"/>
    </row>
    <row r="151" spans="1:10" x14ac:dyDescent="0.35">
      <c r="A151" s="106"/>
      <c r="B151" s="106"/>
      <c r="C151" s="106"/>
      <c r="D151" s="106"/>
      <c r="E151" s="106"/>
      <c r="F151" s="107"/>
      <c r="G151" s="106"/>
      <c r="H151" s="106"/>
      <c r="I151" s="107"/>
      <c r="J151" s="115"/>
    </row>
    <row r="152" spans="1:10" x14ac:dyDescent="0.35">
      <c r="A152" s="106"/>
      <c r="B152" s="106"/>
      <c r="C152" s="106"/>
      <c r="D152" s="106" t="s">
        <v>270</v>
      </c>
      <c r="E152" s="106"/>
      <c r="F152" s="107"/>
      <c r="G152" s="106"/>
      <c r="H152" s="106"/>
      <c r="I152" s="107"/>
      <c r="J152" s="115"/>
    </row>
    <row r="153" spans="1:10" x14ac:dyDescent="0.35">
      <c r="A153" s="106"/>
      <c r="B153" s="106"/>
      <c r="C153" s="106"/>
      <c r="D153" s="7" t="s">
        <v>271</v>
      </c>
      <c r="E153" s="7" t="s">
        <v>272</v>
      </c>
      <c r="F153" s="11" t="s">
        <v>156</v>
      </c>
      <c r="G153" s="11" t="s">
        <v>159</v>
      </c>
      <c r="H153" s="8" t="s">
        <v>273</v>
      </c>
      <c r="I153" s="11" t="s">
        <v>274</v>
      </c>
      <c r="J153" s="115"/>
    </row>
    <row r="154" spans="1:10" ht="29" x14ac:dyDescent="0.35">
      <c r="A154" s="106"/>
      <c r="B154" s="106"/>
      <c r="C154" s="106"/>
      <c r="D154" s="155" t="s">
        <v>160</v>
      </c>
      <c r="E154" s="156" t="s">
        <v>171</v>
      </c>
      <c r="F154" s="153" t="str">
        <f>IFERROR(VLOOKUP(E154,TablaIndicadores[[Código]:[Unidad de medida]],2,0),"")</f>
        <v>RCO 57: Capacidad del material rodante respetuoso con el medio ambiente para el transporte público colectivo*</v>
      </c>
      <c r="G154" s="153" t="str">
        <f>IFERROR(VLOOKUP(E154,TablaIndicadores[[Código]:[Unidad de medida]],3,0),"")</f>
        <v>RCO 57:Pasajeros</v>
      </c>
      <c r="H154" s="116"/>
      <c r="I154" s="153" t="str">
        <f>IF(B148="Incluir",IF(OR(H154="",E154="",NOT(ISNUMBER(H154)),H154&lt;=0,H154&lt;=0.0000001,H154&gt;1000000000),"Rellene con un valor positivo","SI"),"")</f>
        <v/>
      </c>
      <c r="J154" s="115"/>
    </row>
    <row r="155" spans="1:10" ht="29" x14ac:dyDescent="0.35">
      <c r="A155" s="106"/>
      <c r="B155" s="106"/>
      <c r="C155" s="106"/>
      <c r="D155" s="153" t="s">
        <v>162</v>
      </c>
      <c r="E155" s="154" t="s">
        <v>173</v>
      </c>
      <c r="F155" s="153" t="str">
        <f>IFERROR(VLOOKUP(E155,TablaIndicadores[[Código]:[Unidad de medida]],2,0),"")</f>
        <v>RCR 62: Pasajeros anuales de transporte
público nuevo o modernizado</v>
      </c>
      <c r="G155" s="153" t="str">
        <f>IFERROR(VLOOKUP(E155,TablaIndicadores[[Código]:[Unidad de medida]],3,0),"")</f>
        <v>RCR 62: Usuarios / año</v>
      </c>
      <c r="H155" s="157"/>
      <c r="I155" s="153" t="str">
        <f>IF(B148="Incluir",IF(OR(H155="",E155="",NOT(ISNUMBER(H155)),H155&lt;=0,H155&lt;=0.0000001,H155&gt;1000000000),"Rellene con un valor positivo","SI"),"")</f>
        <v/>
      </c>
      <c r="J155" s="115"/>
    </row>
    <row r="156" spans="1:10" x14ac:dyDescent="0.35">
      <c r="A156" s="106"/>
      <c r="B156" s="106"/>
      <c r="C156" s="106"/>
      <c r="D156" s="106"/>
      <c r="E156" s="106"/>
      <c r="F156" s="107"/>
      <c r="G156" s="106"/>
      <c r="H156" s="106"/>
      <c r="I156" s="107"/>
      <c r="J156" s="115"/>
    </row>
    <row r="157" spans="1:10" x14ac:dyDescent="0.35">
      <c r="A157" s="106"/>
      <c r="B157" s="116" t="s">
        <v>400</v>
      </c>
      <c r="C157" s="106"/>
      <c r="D157" s="112" t="s">
        <v>291</v>
      </c>
      <c r="E157" s="112"/>
      <c r="F157" s="113"/>
      <c r="G157" s="113"/>
      <c r="H157" s="113"/>
      <c r="I157" s="113"/>
      <c r="J157" s="115"/>
    </row>
    <row r="158" spans="1:10" x14ac:dyDescent="0.35">
      <c r="A158" s="106"/>
      <c r="B158" s="106"/>
      <c r="C158" s="106"/>
      <c r="D158" s="106"/>
      <c r="E158" s="106"/>
      <c r="F158" s="107"/>
      <c r="G158" s="106"/>
      <c r="H158" s="106"/>
      <c r="I158" s="107"/>
      <c r="J158" s="115"/>
    </row>
    <row r="159" spans="1:10" x14ac:dyDescent="0.35">
      <c r="A159" s="106"/>
      <c r="B159" s="106"/>
      <c r="C159" s="106"/>
      <c r="D159" s="106" t="s">
        <v>6</v>
      </c>
      <c r="E159" s="162"/>
      <c r="F159" s="174" t="str">
        <f>IF(B157="Incluir",IF(OR(E159="",E159=0),"Rellene el presupuesto",IF(OR(NOT(ISNUMBER(E159)),E159&lt;=0),"Rellene con un valor positivo","")),
    IF(OR(E159="",E159=0),"",
        "No rellene el presupuesto sin seleccionar que quiere incluir el subtipo de acción"))</f>
        <v/>
      </c>
      <c r="G159" s="175"/>
      <c r="H159" s="175"/>
      <c r="I159" s="107"/>
      <c r="J159" s="115"/>
    </row>
    <row r="160" spans="1:10" x14ac:dyDescent="0.35">
      <c r="A160" s="106"/>
      <c r="B160" s="106"/>
      <c r="C160" s="106"/>
      <c r="D160" s="106"/>
      <c r="E160" s="106"/>
      <c r="F160" s="107"/>
      <c r="G160" s="106"/>
      <c r="H160" s="106"/>
      <c r="I160" s="107"/>
      <c r="J160" s="115"/>
    </row>
    <row r="161" spans="1:10" x14ac:dyDescent="0.35">
      <c r="A161" s="106"/>
      <c r="B161" s="106"/>
      <c r="C161" s="106"/>
      <c r="D161" s="106" t="s">
        <v>270</v>
      </c>
      <c r="E161" s="106"/>
      <c r="F161" s="107"/>
      <c r="G161" s="106"/>
      <c r="H161" s="106"/>
      <c r="I161" s="107"/>
      <c r="J161" s="115"/>
    </row>
    <row r="162" spans="1:10" x14ac:dyDescent="0.35">
      <c r="A162" s="106"/>
      <c r="B162" s="106"/>
      <c r="C162" s="106"/>
      <c r="D162" s="7" t="s">
        <v>271</v>
      </c>
      <c r="E162" s="7" t="s">
        <v>272</v>
      </c>
      <c r="F162" s="11" t="s">
        <v>156</v>
      </c>
      <c r="G162" s="11" t="s">
        <v>159</v>
      </c>
      <c r="H162" s="8" t="s">
        <v>273</v>
      </c>
      <c r="I162" s="11" t="s">
        <v>274</v>
      </c>
      <c r="J162" s="115"/>
    </row>
    <row r="163" spans="1:10" ht="29" x14ac:dyDescent="0.35">
      <c r="A163" s="106"/>
      <c r="B163" s="106"/>
      <c r="C163" s="106"/>
      <c r="D163" s="155" t="s">
        <v>160</v>
      </c>
      <c r="E163" s="156" t="s">
        <v>174</v>
      </c>
      <c r="F163" s="153" t="str">
        <f>IFERROR(VLOOKUP(E163,TablaIndicadores[[Código]:[Unidad de medida]],2,0),"")</f>
        <v>RCO 58: Infraestructuras específicamente para ciclistas apoyadas*</v>
      </c>
      <c r="G163" s="153" t="str">
        <f>IFERROR(VLOOKUP(E163,TablaIndicadores[[Código]:[Unidad de medida]],3,0),"")</f>
        <v>RCO 58:  Km</v>
      </c>
      <c r="H163" s="116"/>
      <c r="I163" s="153" t="str">
        <f>IF(B157="Incluir",IF(OR(H163="",E163="",NOT(ISNUMBER(H163)),H163&lt;=0,H163&lt;=0.0000001,H163&gt;1000000000),"Rellene con un valor positivo","SI"),"")</f>
        <v/>
      </c>
      <c r="J163" s="115"/>
    </row>
    <row r="164" spans="1:10" ht="29" x14ac:dyDescent="0.35">
      <c r="A164" s="106"/>
      <c r="B164" s="106"/>
      <c r="C164" s="106"/>
      <c r="D164" s="153" t="s">
        <v>162</v>
      </c>
      <c r="E164" s="154" t="s">
        <v>175</v>
      </c>
      <c r="F164" s="153" t="str">
        <f>IFERROR(VLOOKUP(E164,TablaIndicadores[[Código]:[Unidad de medida]],2,0),"")</f>
        <v>RCR 64: Usuarios anuales de infraestructuras
específicas para ciclistas</v>
      </c>
      <c r="G164" s="153" t="str">
        <f>IFERROR(VLOOKUP(E164,TablaIndicadores[[Código]:[Unidad de medida]],3,0),"")</f>
        <v>RCR 64: Usuarios /año</v>
      </c>
      <c r="H164" s="157"/>
      <c r="I164" s="153" t="str">
        <f>IF(B157="Incluir",IF(OR(H164="",E164="",NOT(ISNUMBER(H164)),H164&lt;=0,H164&lt;=0.0000001,H164&gt;1000000000),"Rellene con un valor positivo","SI"),"")</f>
        <v/>
      </c>
      <c r="J164" s="115"/>
    </row>
    <row r="165" spans="1:10" x14ac:dyDescent="0.35">
      <c r="A165" s="106"/>
      <c r="B165" s="106"/>
      <c r="C165" s="106"/>
      <c r="D165" s="106"/>
      <c r="E165" s="107"/>
      <c r="F165" s="107"/>
      <c r="G165" s="106"/>
      <c r="H165" s="107"/>
      <c r="I165" s="107"/>
      <c r="J165" s="115"/>
    </row>
    <row r="166" spans="1:10" x14ac:dyDescent="0.35">
      <c r="A166" s="106"/>
      <c r="B166" s="116" t="s">
        <v>400</v>
      </c>
      <c r="C166" s="106"/>
      <c r="D166" s="112" t="s">
        <v>292</v>
      </c>
      <c r="E166" s="112"/>
      <c r="F166" s="113"/>
      <c r="G166" s="113"/>
      <c r="H166" s="113"/>
      <c r="I166" s="113"/>
      <c r="J166" s="115"/>
    </row>
    <row r="167" spans="1:10" x14ac:dyDescent="0.35">
      <c r="A167" s="106"/>
      <c r="B167" s="106"/>
      <c r="C167" s="106"/>
      <c r="D167" s="106"/>
      <c r="E167" s="106"/>
      <c r="F167" s="107"/>
      <c r="G167" s="106"/>
      <c r="H167" s="106"/>
      <c r="I167" s="107"/>
      <c r="J167" s="115"/>
    </row>
    <row r="168" spans="1:10" x14ac:dyDescent="0.35">
      <c r="A168" s="106"/>
      <c r="B168" s="106"/>
      <c r="C168" s="106"/>
      <c r="D168" s="106" t="s">
        <v>6</v>
      </c>
      <c r="E168" s="162"/>
      <c r="F168" s="174" t="str">
        <f>IF(B166="Incluir",IF(OR(E168="",E168=0),"Rellene el presupuesto",IF(OR(NOT(ISNUMBER(E168)),E168&lt;=0),"Rellene con un valor positivo","")),
    IF(OR(E168="",E168=0),"",
        "No rellene el presupuesto sin seleccionar que quiere incluir el subtipo de acción"))</f>
        <v/>
      </c>
      <c r="G168" s="175"/>
      <c r="H168" s="175"/>
      <c r="I168" s="107"/>
      <c r="J168" s="115"/>
    </row>
    <row r="169" spans="1:10" x14ac:dyDescent="0.35">
      <c r="A169" s="106"/>
      <c r="B169" s="106"/>
      <c r="C169" s="106"/>
      <c r="D169" s="106"/>
      <c r="E169" s="106"/>
      <c r="F169" s="107"/>
      <c r="G169" s="106"/>
      <c r="H169" s="106"/>
      <c r="I169" s="107"/>
      <c r="J169" s="115"/>
    </row>
    <row r="170" spans="1:10" x14ac:dyDescent="0.35">
      <c r="A170" s="106"/>
      <c r="B170" s="106"/>
      <c r="C170" s="106"/>
      <c r="D170" s="106" t="s">
        <v>270</v>
      </c>
      <c r="E170" s="106"/>
      <c r="F170" s="107"/>
      <c r="G170" s="106"/>
      <c r="H170" s="106"/>
      <c r="I170" s="107"/>
      <c r="J170" s="115"/>
    </row>
    <row r="171" spans="1:10" x14ac:dyDescent="0.35">
      <c r="A171" s="106"/>
      <c r="B171" s="106"/>
      <c r="C171" s="106"/>
      <c r="D171" s="7" t="s">
        <v>271</v>
      </c>
      <c r="E171" s="7" t="s">
        <v>272</v>
      </c>
      <c r="F171" s="11" t="s">
        <v>156</v>
      </c>
      <c r="G171" s="11" t="s">
        <v>159</v>
      </c>
      <c r="H171" s="8" t="s">
        <v>273</v>
      </c>
      <c r="I171" s="11" t="s">
        <v>274</v>
      </c>
      <c r="J171" s="115"/>
    </row>
    <row r="172" spans="1:10" ht="29" x14ac:dyDescent="0.35">
      <c r="A172" s="106"/>
      <c r="B172" s="106"/>
      <c r="C172" s="106"/>
      <c r="D172" s="155" t="s">
        <v>160</v>
      </c>
      <c r="E172" s="156" t="s">
        <v>170</v>
      </c>
      <c r="F172" s="153" t="str">
        <f>IFERROR(VLOOKUP(E172,TablaIndicadores[[Código]:[Unidad de medida]],2,0),"")</f>
        <v>RCO54 Intermodal</v>
      </c>
      <c r="G172" s="153" t="str">
        <f>IFERROR(VLOOKUP(E172,TablaIndicadores[[Código]:[Unidad de medida]],3,0),"")</f>
        <v>RCO54:Conexiones intermodales</v>
      </c>
      <c r="H172" s="116"/>
      <c r="I172" s="153" t="str">
        <f>IF(B166="Incluir",IF(OR(H172="",E172="",NOT(ISNUMBER(H172)),H172&lt;=0,H172&lt;=0.0000001,H172&gt;1000000000),"Rellene con un valor positivo","SI"),"")</f>
        <v/>
      </c>
      <c r="J172" s="115"/>
    </row>
    <row r="173" spans="1:10" ht="29" x14ac:dyDescent="0.35">
      <c r="A173" s="106"/>
      <c r="B173" s="106"/>
      <c r="C173" s="106"/>
      <c r="D173" s="153" t="s">
        <v>162</v>
      </c>
      <c r="E173" s="154" t="s">
        <v>173</v>
      </c>
      <c r="F173" s="153" t="str">
        <f>IFERROR(VLOOKUP(E173,TablaIndicadores[[Código]:[Unidad de medida]],2,0),"")</f>
        <v>RCR 62: Pasajeros anuales de transporte
público nuevo o modernizado</v>
      </c>
      <c r="G173" s="153" t="str">
        <f>IFERROR(VLOOKUP(E173,TablaIndicadores[[Código]:[Unidad de medida]],3,0),"")</f>
        <v>RCR 62: Usuarios / año</v>
      </c>
      <c r="H173" s="157"/>
      <c r="I173" s="153" t="str">
        <f>IF(B166="Incluir",IF(OR(H173="",E173="",NOT(ISNUMBER(H173)),H173&lt;=0,H173&lt;=0.0000001,H173&gt;1000000000),"Rellene con un valor positivo","SI"),"")</f>
        <v/>
      </c>
      <c r="J173" s="115"/>
    </row>
    <row r="174" spans="1:10" x14ac:dyDescent="0.35">
      <c r="A174" s="106"/>
      <c r="B174" s="106"/>
      <c r="C174" s="106"/>
      <c r="D174" s="106"/>
      <c r="E174" s="106"/>
      <c r="F174" s="107"/>
      <c r="G174" s="106"/>
      <c r="H174" s="106"/>
      <c r="I174" s="107"/>
      <c r="J174" s="115"/>
    </row>
    <row r="175" spans="1:10" x14ac:dyDescent="0.35">
      <c r="A175" s="106"/>
      <c r="B175" s="116" t="s">
        <v>400</v>
      </c>
      <c r="C175" s="106"/>
      <c r="D175" s="187" t="s">
        <v>293</v>
      </c>
      <c r="E175" s="187"/>
      <c r="F175" s="187"/>
      <c r="G175" s="187"/>
      <c r="H175" s="187"/>
      <c r="I175" s="187"/>
      <c r="J175" s="118"/>
    </row>
    <row r="176" spans="1:10" x14ac:dyDescent="0.35">
      <c r="A176" s="106"/>
      <c r="B176" s="106"/>
      <c r="C176" s="106"/>
      <c r="D176" s="106"/>
      <c r="E176" s="106"/>
      <c r="F176" s="107"/>
      <c r="G176" s="106"/>
      <c r="H176" s="106"/>
      <c r="I176" s="107"/>
      <c r="J176" s="115"/>
    </row>
    <row r="177" spans="1:10" x14ac:dyDescent="0.35">
      <c r="A177" s="106"/>
      <c r="B177" s="106"/>
      <c r="C177" s="106"/>
      <c r="D177" s="106" t="s">
        <v>6</v>
      </c>
      <c r="E177" s="162"/>
      <c r="F177" s="174" t="str">
        <f>IF(B175="Incluir",IF(OR(E177="",E177=0),"Rellene el presupuesto",IF(OR(NOT(ISNUMBER(E177)),E177&lt;=0),"Rellene con un valor positivo","")),
    IF(OR(E177="",E177=0),"",
        "No rellene el presupuesto sin seleccionar que quiere incluir el subtipo de acción"))</f>
        <v/>
      </c>
      <c r="G177" s="175"/>
      <c r="H177" s="175"/>
      <c r="I177" s="107"/>
      <c r="J177" s="115"/>
    </row>
    <row r="178" spans="1:10" x14ac:dyDescent="0.35">
      <c r="A178" s="106"/>
      <c r="B178" s="106"/>
      <c r="C178" s="106"/>
      <c r="D178" s="106"/>
      <c r="E178" s="106"/>
      <c r="F178" s="107"/>
      <c r="G178" s="106"/>
      <c r="H178" s="106"/>
      <c r="I178" s="107"/>
      <c r="J178" s="115"/>
    </row>
    <row r="179" spans="1:10" x14ac:dyDescent="0.35">
      <c r="A179" s="106"/>
      <c r="B179" s="106"/>
      <c r="C179" s="106"/>
      <c r="D179" s="106" t="s">
        <v>270</v>
      </c>
      <c r="E179" s="106"/>
      <c r="F179" s="107"/>
      <c r="G179" s="106"/>
      <c r="H179" s="106"/>
      <c r="I179" s="107"/>
      <c r="J179" s="115"/>
    </row>
    <row r="180" spans="1:10" x14ac:dyDescent="0.35">
      <c r="A180" s="106"/>
      <c r="B180" s="106"/>
      <c r="C180" s="106"/>
      <c r="D180" s="7" t="s">
        <v>271</v>
      </c>
      <c r="E180" s="7" t="s">
        <v>272</v>
      </c>
      <c r="F180" s="11" t="s">
        <v>156</v>
      </c>
      <c r="G180" s="11" t="s">
        <v>159</v>
      </c>
      <c r="H180" s="8" t="s">
        <v>273</v>
      </c>
      <c r="I180" s="11" t="s">
        <v>274</v>
      </c>
      <c r="J180" s="115"/>
    </row>
    <row r="181" spans="1:10" ht="29" x14ac:dyDescent="0.35">
      <c r="A181" s="106"/>
      <c r="B181" s="106"/>
      <c r="C181" s="106"/>
      <c r="D181" s="155" t="s">
        <v>160</v>
      </c>
      <c r="E181" s="156" t="s">
        <v>171</v>
      </c>
      <c r="F181" s="153" t="str">
        <f>IFERROR(VLOOKUP(E181,TablaIndicadores[[Código]:[Unidad de medida]],2,0),"")</f>
        <v>RCO 57: Capacidad del material rodante respetuoso con el medio ambiente para el transporte público colectivo*</v>
      </c>
      <c r="G181" s="153" t="str">
        <f>IFERROR(VLOOKUP(E181,TablaIndicadores[[Código]:[Unidad de medida]],3,0),"")</f>
        <v>RCO 57:Pasajeros</v>
      </c>
      <c r="H181" s="116"/>
      <c r="I181" s="153" t="str">
        <f>IF(B175="Incluir",IF(OR(H181="",E181="",NOT(ISNUMBER(H181)),H181&lt;=0,H181&lt;=0.0000001,H181&gt;1000000000),"Rellene con un valor positivo","SI"),"")</f>
        <v/>
      </c>
      <c r="J181" s="115"/>
    </row>
    <row r="182" spans="1:10" ht="29" x14ac:dyDescent="0.35">
      <c r="A182" s="106"/>
      <c r="B182" s="106"/>
      <c r="C182" s="106"/>
      <c r="D182" s="153" t="s">
        <v>162</v>
      </c>
      <c r="E182" s="154" t="s">
        <v>173</v>
      </c>
      <c r="F182" s="153" t="str">
        <f>IFERROR(VLOOKUP(E182,TablaIndicadores[[Código]:[Unidad de medida]],2,0),"")</f>
        <v>RCR 62: Pasajeros anuales de transporte
público nuevo o modernizado</v>
      </c>
      <c r="G182" s="153" t="str">
        <f>IFERROR(VLOOKUP(E182,TablaIndicadores[[Código]:[Unidad de medida]],3,0),"")</f>
        <v>RCR 62: Usuarios / año</v>
      </c>
      <c r="H182" s="157"/>
      <c r="I182" s="153" t="str">
        <f>IF(B175="Incluir",IF(OR(H182="",E182="",NOT(ISNUMBER(H182)),H182&lt;=0,H182&lt;=0.0000001,H182&gt;1000000000),"Rellene con un valor positivo","SI"),"")</f>
        <v/>
      </c>
      <c r="J182" s="115"/>
    </row>
    <row r="183" spans="1:10" x14ac:dyDescent="0.35">
      <c r="A183" s="106"/>
      <c r="B183" s="106"/>
      <c r="C183" s="106"/>
      <c r="D183" s="106"/>
      <c r="E183" s="106"/>
      <c r="F183" s="107"/>
      <c r="G183" s="106"/>
      <c r="H183" s="106"/>
      <c r="I183" s="107"/>
      <c r="J183" s="115"/>
    </row>
    <row r="184" spans="1:10" ht="15" thickBot="1" x14ac:dyDescent="0.4">
      <c r="A184" s="106"/>
      <c r="B184" s="160" t="s">
        <v>48</v>
      </c>
      <c r="C184" s="109"/>
      <c r="D184" s="109"/>
      <c r="E184" s="109"/>
      <c r="F184" s="110"/>
      <c r="G184" s="109"/>
      <c r="H184" s="109"/>
      <c r="I184" s="110"/>
      <c r="J184" s="115"/>
    </row>
    <row r="185" spans="1:10" x14ac:dyDescent="0.35">
      <c r="A185" s="106"/>
      <c r="B185" s="106"/>
      <c r="C185" s="106"/>
      <c r="D185" s="106"/>
      <c r="E185" s="106"/>
      <c r="F185" s="107"/>
      <c r="G185" s="106"/>
      <c r="H185" s="106"/>
      <c r="I185" s="107"/>
      <c r="J185" s="115"/>
    </row>
    <row r="186" spans="1:10" ht="29.25" customHeight="1" x14ac:dyDescent="0.35">
      <c r="A186" s="106"/>
      <c r="B186" s="116" t="s">
        <v>400</v>
      </c>
      <c r="C186" s="106"/>
      <c r="D186" s="176" t="s">
        <v>294</v>
      </c>
      <c r="E186" s="176"/>
      <c r="F186" s="176"/>
      <c r="G186" s="176"/>
      <c r="H186" s="176"/>
      <c r="I186" s="176"/>
      <c r="J186" s="150"/>
    </row>
    <row r="187" spans="1:10" x14ac:dyDescent="0.35">
      <c r="A187" s="106"/>
      <c r="B187" s="106"/>
      <c r="C187" s="106"/>
      <c r="D187" s="106"/>
      <c r="E187" s="106"/>
      <c r="F187" s="107"/>
      <c r="G187" s="106"/>
      <c r="H187" s="106"/>
      <c r="I187" s="107"/>
      <c r="J187" s="115"/>
    </row>
    <row r="188" spans="1:10" x14ac:dyDescent="0.35">
      <c r="A188" s="106"/>
      <c r="B188" s="106"/>
      <c r="C188" s="106"/>
      <c r="D188" s="106" t="s">
        <v>6</v>
      </c>
      <c r="E188" s="162"/>
      <c r="F188" s="174" t="str">
        <f>IF(B186="Incluir",IF(OR(E188="",E188=0),"Rellene el presupuesto",IF(OR(NOT(ISNUMBER(E188)),E188&lt;=0),"Rellene con un valor positivo","")),
    IF(OR(E188="",E188=0),"",
        "No rellene el presupuesto sin seleccionar que quiere incluir el subtipo de acción"))</f>
        <v/>
      </c>
      <c r="G188" s="175"/>
      <c r="H188" s="175"/>
      <c r="I188" s="107"/>
      <c r="J188" s="115"/>
    </row>
    <row r="189" spans="1:10" x14ac:dyDescent="0.35">
      <c r="A189" s="106"/>
      <c r="B189" s="106"/>
      <c r="C189" s="106"/>
      <c r="D189" s="106"/>
      <c r="E189" s="106"/>
      <c r="F189" s="107"/>
      <c r="G189" s="106"/>
      <c r="H189" s="106"/>
      <c r="I189" s="107"/>
      <c r="J189" s="115"/>
    </row>
    <row r="190" spans="1:10" x14ac:dyDescent="0.35">
      <c r="A190" s="106"/>
      <c r="B190" s="106"/>
      <c r="C190" s="106"/>
      <c r="D190" s="106" t="s">
        <v>270</v>
      </c>
      <c r="E190" s="106"/>
      <c r="F190" s="107"/>
      <c r="G190" s="106"/>
      <c r="H190" s="106"/>
      <c r="I190" s="107"/>
      <c r="J190" s="115"/>
    </row>
    <row r="191" spans="1:10" x14ac:dyDescent="0.35">
      <c r="A191" s="106"/>
      <c r="B191" s="106"/>
      <c r="C191" s="106"/>
      <c r="D191" s="7" t="s">
        <v>271</v>
      </c>
      <c r="E191" s="7" t="s">
        <v>272</v>
      </c>
      <c r="F191" s="11" t="s">
        <v>156</v>
      </c>
      <c r="G191" s="11" t="s">
        <v>159</v>
      </c>
      <c r="H191" s="8" t="s">
        <v>273</v>
      </c>
      <c r="I191" s="11" t="s">
        <v>274</v>
      </c>
      <c r="J191" s="115"/>
    </row>
    <row r="192" spans="1:10" ht="43.5" x14ac:dyDescent="0.35">
      <c r="A192" s="106"/>
      <c r="B192" s="106"/>
      <c r="C192" s="106"/>
      <c r="D192" s="155" t="s">
        <v>160</v>
      </c>
      <c r="E192" s="156" t="s">
        <v>177</v>
      </c>
      <c r="F192" s="153" t="str">
        <f>IFERROR(VLOOKUP(E192,TablaIndicadores[[Código]:[Unidad de medida]],2,0),"")</f>
        <v>RCO 26: Infraestructuras verdes construidas
o mejoradas para la adaptación al cambio
climático*</v>
      </c>
      <c r="G192" s="153" t="str">
        <f>IFERROR(VLOOKUP(E192,TablaIndicadores[[Código]:[Unidad de medida]],3,0),"")</f>
        <v>RCO 26: Hectáreas</v>
      </c>
      <c r="H192" s="116"/>
      <c r="I192" s="153" t="str">
        <f>IF(B186="Incluir",IF(OR(H192="",E192="",NOT(ISNUMBER(H192)),H192&lt;=0,H192&lt;=0.0000001,H192&gt;1000000000),"Rellene con un valor positivo","SI"),"")</f>
        <v/>
      </c>
      <c r="J192" s="115"/>
    </row>
    <row r="193" spans="1:10" ht="43.5" x14ac:dyDescent="0.35">
      <c r="A193" s="106"/>
      <c r="B193" s="106"/>
      <c r="C193" s="106"/>
      <c r="D193" s="153" t="s">
        <v>162</v>
      </c>
      <c r="E193" s="154" t="s">
        <v>178</v>
      </c>
      <c r="F193" s="153" t="str">
        <f>IFERROR(VLOOKUP(E193,TablaIndicadores[[Código]:[Unidad de medida]],2,0),"")</f>
        <v>RCR 35: Población que se beneficia de las
medidas de protección frente a las
inundaciones</v>
      </c>
      <c r="G193" s="153" t="str">
        <f>IFERROR(VLOOKUP(E193,TablaIndicadores[[Código]:[Unidad de medida]],3,0),"")</f>
        <v>RCR 35:Personas</v>
      </c>
      <c r="H193" s="157"/>
      <c r="I193" s="153" t="str">
        <f>IF(B186="Incluir",IF(OR(H193="",E193="",NOT(ISNUMBER(H193)),H193&lt;=0,H193&lt;=0.0000001,H193&gt;1000000000),"Rellene con un valor positivo","SI"),"")</f>
        <v/>
      </c>
      <c r="J193" s="115"/>
    </row>
    <row r="194" spans="1:10" x14ac:dyDescent="0.35">
      <c r="A194" s="106"/>
      <c r="B194" s="106"/>
      <c r="C194" s="106"/>
      <c r="D194" s="106"/>
      <c r="E194" s="106"/>
      <c r="F194" s="107"/>
      <c r="G194" s="106"/>
      <c r="H194" s="106"/>
      <c r="I194" s="107"/>
      <c r="J194" s="115"/>
    </row>
    <row r="195" spans="1:10" ht="29.25" customHeight="1" x14ac:dyDescent="0.35">
      <c r="A195" s="106"/>
      <c r="B195" s="116" t="s">
        <v>400</v>
      </c>
      <c r="C195" s="106"/>
      <c r="D195" s="176" t="s">
        <v>295</v>
      </c>
      <c r="E195" s="176"/>
      <c r="F195" s="176"/>
      <c r="G195" s="176"/>
      <c r="H195" s="176"/>
      <c r="I195" s="176"/>
      <c r="J195" s="150"/>
    </row>
    <row r="196" spans="1:10" x14ac:dyDescent="0.35">
      <c r="A196" s="106"/>
      <c r="B196" s="106"/>
      <c r="C196" s="106"/>
      <c r="D196" s="106"/>
      <c r="E196" s="106"/>
      <c r="F196" s="107"/>
      <c r="G196" s="106"/>
      <c r="H196" s="106"/>
      <c r="I196" s="107"/>
      <c r="J196" s="115"/>
    </row>
    <row r="197" spans="1:10" x14ac:dyDescent="0.35">
      <c r="A197" s="106"/>
      <c r="B197" s="106"/>
      <c r="C197" s="106"/>
      <c r="D197" s="106" t="s">
        <v>6</v>
      </c>
      <c r="E197" s="162"/>
      <c r="F197" s="174" t="str">
        <f>IF(B195="Incluir",IF(OR(E197="",E197=0),"Rellene el presupuesto",IF(OR(NOT(ISNUMBER(E197)),E197&lt;=0),"Rellene con un valor positivo","")),
    IF(OR(E197="",E197=0),"",
        "No rellene el presupuesto sin seleccionar que quiere incluir el subtipo de acción"))</f>
        <v/>
      </c>
      <c r="G197" s="175"/>
      <c r="H197" s="175"/>
      <c r="I197" s="107"/>
      <c r="J197" s="115"/>
    </row>
    <row r="198" spans="1:10" x14ac:dyDescent="0.35">
      <c r="A198" s="106"/>
      <c r="B198" s="106"/>
      <c r="C198" s="106"/>
      <c r="D198" s="106"/>
      <c r="E198" s="106"/>
      <c r="F198" s="107"/>
      <c r="G198" s="106"/>
      <c r="H198" s="106"/>
      <c r="I198" s="107"/>
      <c r="J198" s="115"/>
    </row>
    <row r="199" spans="1:10" x14ac:dyDescent="0.35">
      <c r="A199" s="106"/>
      <c r="B199" s="106"/>
      <c r="C199" s="106"/>
      <c r="D199" s="106" t="s">
        <v>270</v>
      </c>
      <c r="E199" s="106"/>
      <c r="F199" s="107"/>
      <c r="G199" s="106"/>
      <c r="H199" s="106"/>
      <c r="I199" s="107"/>
      <c r="J199" s="115"/>
    </row>
    <row r="200" spans="1:10" x14ac:dyDescent="0.35">
      <c r="A200" s="106"/>
      <c r="B200" s="106"/>
      <c r="C200" s="106"/>
      <c r="D200" s="7" t="s">
        <v>271</v>
      </c>
      <c r="E200" s="7" t="s">
        <v>272</v>
      </c>
      <c r="F200" s="11" t="s">
        <v>156</v>
      </c>
      <c r="G200" s="11" t="s">
        <v>159</v>
      </c>
      <c r="H200" s="8" t="s">
        <v>273</v>
      </c>
      <c r="I200" s="11" t="s">
        <v>274</v>
      </c>
      <c r="J200" s="115"/>
    </row>
    <row r="201" spans="1:10" ht="43.5" x14ac:dyDescent="0.35">
      <c r="A201" s="106"/>
      <c r="B201" s="106"/>
      <c r="C201" s="106"/>
      <c r="D201" s="155" t="s">
        <v>160</v>
      </c>
      <c r="E201" s="156" t="s">
        <v>176</v>
      </c>
      <c r="F201" s="153" t="str">
        <f>IFERROR(VLOOKUP(E201,TablaIndicadores[[Código]:[Unidad de medida]],2,0),"")</f>
        <v>RCO 24: Inversiones en sistemas nuevos o
mejorados de seguimiento, preparación,
alerta y respuesta ante catástrofes*</v>
      </c>
      <c r="G201" s="153" t="str">
        <f>IFERROR(VLOOKUP(E201,TablaIndicadores[[Código]:[Unidad de medida]],3,0),"")</f>
        <v>RCO 24: Euro</v>
      </c>
      <c r="H201" s="116"/>
      <c r="I201" s="153" t="str">
        <f>IF(B195="Incluir",IF(OR(H201="",E201="",NOT(ISNUMBER(H201)),H201&lt;=0,H201&lt;=0.0000001,H201&gt;1000000000),"Rellene con un valor positivo","SI"),"")</f>
        <v/>
      </c>
      <c r="J201" s="115"/>
    </row>
    <row r="202" spans="1:10" ht="29" x14ac:dyDescent="0.35">
      <c r="A202" s="106"/>
      <c r="B202" s="106"/>
      <c r="C202" s="106"/>
      <c r="D202" s="153" t="s">
        <v>162</v>
      </c>
      <c r="E202" s="154" t="s">
        <v>179</v>
      </c>
      <c r="F202" s="153" t="str">
        <f>IFERROR(VLOOKUP(E202,TablaIndicadores[[Código]:[Unidad de medida]],2,0),"")</f>
        <v>RCR 36: Población que se beneficia de la
protección frente a los incendios forestales</v>
      </c>
      <c r="G202" s="153" t="str">
        <f>IFERROR(VLOOKUP(E202,TablaIndicadores[[Código]:[Unidad de medida]],3,0),"")</f>
        <v>RCR 36: Personas</v>
      </c>
      <c r="H202" s="157"/>
      <c r="I202" s="153" t="str">
        <f>IF(B195="Incluir",IF(OR(H202="",E202="",NOT(ISNUMBER(H202)),H202&lt;=0,H202&lt;=0.0000001,H202&gt;1000000000),"Rellene con un valor positivo","SI"),"")</f>
        <v/>
      </c>
      <c r="J202" s="115"/>
    </row>
    <row r="203" spans="1:10" x14ac:dyDescent="0.35">
      <c r="A203" s="106"/>
      <c r="B203" s="106"/>
      <c r="C203" s="106"/>
      <c r="D203" s="106"/>
      <c r="E203" s="106"/>
      <c r="F203" s="107"/>
      <c r="G203" s="106"/>
      <c r="H203" s="106"/>
      <c r="I203" s="107"/>
      <c r="J203" s="115"/>
    </row>
    <row r="204" spans="1:10" ht="29.25" customHeight="1" x14ac:dyDescent="0.35">
      <c r="A204" s="106"/>
      <c r="B204" s="116" t="s">
        <v>400</v>
      </c>
      <c r="C204" s="106"/>
      <c r="D204" s="176" t="s">
        <v>296</v>
      </c>
      <c r="E204" s="176"/>
      <c r="F204" s="176"/>
      <c r="G204" s="176"/>
      <c r="H204" s="176"/>
      <c r="I204" s="176"/>
      <c r="J204" s="150"/>
    </row>
    <row r="205" spans="1:10" x14ac:dyDescent="0.35">
      <c r="A205" s="106"/>
      <c r="B205" s="106"/>
      <c r="C205" s="106"/>
      <c r="D205" s="106"/>
      <c r="E205" s="106"/>
      <c r="F205" s="107"/>
      <c r="G205" s="106"/>
      <c r="H205" s="106"/>
      <c r="I205" s="107"/>
      <c r="J205" s="115"/>
    </row>
    <row r="206" spans="1:10" x14ac:dyDescent="0.35">
      <c r="A206" s="106"/>
      <c r="B206" s="106"/>
      <c r="C206" s="106"/>
      <c r="D206" s="106" t="s">
        <v>6</v>
      </c>
      <c r="E206" s="162"/>
      <c r="F206" s="174" t="str">
        <f>IF(B204="Incluir",IF(OR(E206="",E206=0),"Rellene el presupuesto",IF(OR(NOT(ISNUMBER(E206)),E206&lt;=0),"Rellene con un valor positivo","")),
    IF(OR(E206="",E206=0),"",
        "No rellene el presupuesto sin seleccionar que quiere incluir el subtipo de acción"))</f>
        <v/>
      </c>
      <c r="G206" s="175"/>
      <c r="H206" s="175"/>
      <c r="I206" s="107"/>
      <c r="J206" s="115"/>
    </row>
    <row r="207" spans="1:10" x14ac:dyDescent="0.35">
      <c r="A207" s="106"/>
      <c r="B207" s="106"/>
      <c r="C207" s="106"/>
      <c r="D207" s="106"/>
      <c r="E207" s="106"/>
      <c r="F207" s="107"/>
      <c r="G207" s="106"/>
      <c r="H207" s="106"/>
      <c r="I207" s="107"/>
      <c r="J207" s="115"/>
    </row>
    <row r="208" spans="1:10" x14ac:dyDescent="0.35">
      <c r="A208" s="106"/>
      <c r="B208" s="106"/>
      <c r="C208" s="106"/>
      <c r="D208" s="106" t="s">
        <v>270</v>
      </c>
      <c r="E208" s="106"/>
      <c r="F208" s="107"/>
      <c r="G208" s="106"/>
      <c r="H208" s="106"/>
      <c r="I208" s="107"/>
      <c r="J208" s="115"/>
    </row>
    <row r="209" spans="1:10" x14ac:dyDescent="0.35">
      <c r="A209" s="106"/>
      <c r="B209" s="106"/>
      <c r="C209" s="106"/>
      <c r="D209" s="7" t="s">
        <v>271</v>
      </c>
      <c r="E209" s="7" t="s">
        <v>272</v>
      </c>
      <c r="F209" s="11" t="s">
        <v>156</v>
      </c>
      <c r="G209" s="11" t="s">
        <v>159</v>
      </c>
      <c r="H209" s="8" t="s">
        <v>273</v>
      </c>
      <c r="I209" s="11" t="s">
        <v>274</v>
      </c>
      <c r="J209" s="115"/>
    </row>
    <row r="210" spans="1:10" ht="43.5" x14ac:dyDescent="0.35">
      <c r="A210" s="106"/>
      <c r="B210" s="106"/>
      <c r="C210" s="106"/>
      <c r="D210" s="155" t="s">
        <v>160</v>
      </c>
      <c r="E210" s="156" t="s">
        <v>176</v>
      </c>
      <c r="F210" s="153" t="str">
        <f>IFERROR(VLOOKUP(E210,TablaIndicadores[[Código]:[Unidad de medida]],2,0),"")</f>
        <v>RCO 24: Inversiones en sistemas nuevos o
mejorados de seguimiento, preparación,
alerta y respuesta ante catástrofes*</v>
      </c>
      <c r="G210" s="153" t="str">
        <f>IFERROR(VLOOKUP(E210,TablaIndicadores[[Código]:[Unidad de medida]],3,0),"")</f>
        <v>RCO 24: Euro</v>
      </c>
      <c r="H210" s="116"/>
      <c r="I210" s="153" t="str">
        <f>IF(B204="Incluir",IF(OR(H210="",E210="",NOT(ISNUMBER(H210)),H210&lt;=0,H210&lt;=0.0000001,H210&gt;1000000000),"Rellene con un valor positivo","SI"),"")</f>
        <v/>
      </c>
      <c r="J210" s="115"/>
    </row>
    <row r="211" spans="1:10" ht="72.5" x14ac:dyDescent="0.35">
      <c r="A211" s="106"/>
      <c r="B211" s="106"/>
      <c r="C211" s="106"/>
      <c r="D211" s="153" t="s">
        <v>162</v>
      </c>
      <c r="E211" s="154" t="s">
        <v>180</v>
      </c>
      <c r="F211" s="153" t="str">
        <f>IFERROR(VLOOKUP(E211,TablaIndicadores[[Código]:[Unidad de medida]],2,0),"")</f>
        <v>RCR 37: Población que se beneficia de
medidas de protección frente a catástrofes
naturales relacionadas con el clima (distintas
de las inundaciones o los incendios
forestales)</v>
      </c>
      <c r="G211" s="153" t="str">
        <f>IFERROR(VLOOKUP(E211,TablaIndicadores[[Código]:[Unidad de medida]],3,0),"")</f>
        <v>RCR 37:Personas</v>
      </c>
      <c r="H211" s="157"/>
      <c r="I211" s="153" t="str">
        <f>IF(B204="Incluir",IF(OR(H211="",E211="",NOT(ISNUMBER(H211)),H211&lt;=0,H211&lt;=0.0000001,H211&gt;1000000000),"Rellene con un valor positivo","SI"),"")</f>
        <v/>
      </c>
      <c r="J211" s="115"/>
    </row>
    <row r="212" spans="1:10" x14ac:dyDescent="0.35">
      <c r="A212" s="106"/>
      <c r="B212" s="106"/>
      <c r="C212" s="106"/>
      <c r="D212" s="106"/>
      <c r="E212" s="106"/>
      <c r="F212" s="107"/>
      <c r="G212" s="106"/>
      <c r="H212" s="106"/>
      <c r="I212" s="107"/>
      <c r="J212" s="115"/>
    </row>
    <row r="213" spans="1:10" ht="15" thickBot="1" x14ac:dyDescent="0.4">
      <c r="A213" s="106"/>
      <c r="B213" s="160" t="s">
        <v>50</v>
      </c>
      <c r="C213" s="109"/>
      <c r="D213" s="109"/>
      <c r="E213" s="109"/>
      <c r="F213" s="110"/>
      <c r="G213" s="109"/>
      <c r="H213" s="109"/>
      <c r="I213" s="110"/>
      <c r="J213" s="115"/>
    </row>
    <row r="214" spans="1:10" x14ac:dyDescent="0.35">
      <c r="A214" s="106"/>
      <c r="B214" s="106"/>
      <c r="C214" s="106"/>
      <c r="D214" s="106"/>
      <c r="E214" s="106"/>
      <c r="F214" s="107"/>
      <c r="G214" s="106"/>
      <c r="H214" s="106"/>
      <c r="I214" s="107"/>
      <c r="J214" s="115"/>
    </row>
    <row r="215" spans="1:10" ht="29.25" customHeight="1" x14ac:dyDescent="0.35">
      <c r="A215" s="106"/>
      <c r="B215" s="116" t="s">
        <v>400</v>
      </c>
      <c r="C215" s="106"/>
      <c r="D215" s="176" t="s">
        <v>297</v>
      </c>
      <c r="E215" s="176"/>
      <c r="F215" s="176"/>
      <c r="G215" s="176"/>
      <c r="H215" s="176"/>
      <c r="I215" s="176"/>
      <c r="J215" s="150"/>
    </row>
    <row r="216" spans="1:10" x14ac:dyDescent="0.35">
      <c r="A216" s="106"/>
      <c r="B216" s="106"/>
      <c r="C216" s="106"/>
      <c r="D216" s="106"/>
      <c r="E216" s="106"/>
      <c r="F216" s="107"/>
      <c r="G216" s="106"/>
      <c r="H216" s="106"/>
      <c r="I216" s="107"/>
      <c r="J216" s="115"/>
    </row>
    <row r="217" spans="1:10" x14ac:dyDescent="0.35">
      <c r="A217" s="106"/>
      <c r="B217" s="106"/>
      <c r="C217" s="106"/>
      <c r="D217" s="106" t="s">
        <v>6</v>
      </c>
      <c r="E217" s="162"/>
      <c r="F217" s="174" t="str">
        <f>IF(B215="Incluir",IF(OR(E217="",E217=0),"Rellene el presupuesto",IF(OR(NOT(ISNUMBER(E217)),E217&lt;=0),"Rellene con un valor positivo","")),
    IF(OR(E217="",E217=0),"",
        "No rellene el presupuesto sin seleccionar que quiere incluir el subtipo de acción"))</f>
        <v/>
      </c>
      <c r="G217" s="175"/>
      <c r="H217" s="175"/>
      <c r="I217" s="107"/>
      <c r="J217" s="115"/>
    </row>
    <row r="218" spans="1:10" x14ac:dyDescent="0.35">
      <c r="A218" s="106"/>
      <c r="B218" s="106"/>
      <c r="C218" s="106"/>
      <c r="D218" s="106"/>
      <c r="E218" s="106"/>
      <c r="F218" s="107"/>
      <c r="G218" s="106"/>
      <c r="H218" s="106"/>
      <c r="I218" s="107"/>
      <c r="J218" s="115"/>
    </row>
    <row r="219" spans="1:10" x14ac:dyDescent="0.35">
      <c r="A219" s="106"/>
      <c r="B219" s="106"/>
      <c r="C219" s="106"/>
      <c r="D219" s="106" t="s">
        <v>270</v>
      </c>
      <c r="E219" s="106"/>
      <c r="F219" s="107"/>
      <c r="G219" s="106"/>
      <c r="H219" s="106"/>
      <c r="I219" s="107"/>
      <c r="J219" s="115"/>
    </row>
    <row r="220" spans="1:10" x14ac:dyDescent="0.35">
      <c r="A220" s="106"/>
      <c r="B220" s="106"/>
      <c r="C220" s="106"/>
      <c r="D220" s="7" t="s">
        <v>271</v>
      </c>
      <c r="E220" s="7" t="s">
        <v>272</v>
      </c>
      <c r="F220" s="11" t="s">
        <v>156</v>
      </c>
      <c r="G220" s="11" t="s">
        <v>159</v>
      </c>
      <c r="H220" s="8" t="s">
        <v>273</v>
      </c>
      <c r="I220" s="11" t="s">
        <v>274</v>
      </c>
      <c r="J220" s="115"/>
    </row>
    <row r="221" spans="1:10" ht="43.5" x14ac:dyDescent="0.35">
      <c r="A221" s="106"/>
      <c r="B221" s="106"/>
      <c r="C221" s="106"/>
      <c r="D221" s="155" t="s">
        <v>160</v>
      </c>
      <c r="E221" s="156" t="s">
        <v>181</v>
      </c>
      <c r="F221" s="153" t="str">
        <f>IFERROR(VLOOKUP(E221,TablaIndicadores[[Código]:[Unidad de medida]],2,0),"")</f>
        <v>RCO 30: Longitud de las tuberías nuevas o
mejoradas para los sistemas de distribución
para el abastecimiento público de agua</v>
      </c>
      <c r="G221" s="153" t="str">
        <f>IFERROR(VLOOKUP(E221,TablaIndicadores[[Código]:[Unidad de medida]],3,0),"")</f>
        <v>RCO 30: Km</v>
      </c>
      <c r="H221" s="116"/>
      <c r="I221" s="153" t="str">
        <f>IF(B215="Incluir",IF(OR(H221="",E221="",NOT(ISNUMBER(H221)),H221&lt;=0,H221&lt;=0.0000001,H221&gt;1000000000),"Rellene con un valor positivo","SI"),"")</f>
        <v/>
      </c>
      <c r="J221" s="115"/>
    </row>
    <row r="222" spans="1:10" ht="29" x14ac:dyDescent="0.35">
      <c r="A222" s="106"/>
      <c r="B222" s="106"/>
      <c r="C222" s="106"/>
      <c r="D222" s="153" t="s">
        <v>162</v>
      </c>
      <c r="E222" s="154" t="s">
        <v>182</v>
      </c>
      <c r="F222" s="153" t="str">
        <f>IFERROR(VLOOKUP(E222,TablaIndicadores[[Código]:[Unidad de medida]],2,0),"")</f>
        <v>RCR 41: Población conectada a un
abastecimiento de agua mejorado</v>
      </c>
      <c r="G222" s="153" t="str">
        <f>IFERROR(VLOOKUP(E222,TablaIndicadores[[Código]:[Unidad de medida]],3,0),"")</f>
        <v>RCR 41: Personas</v>
      </c>
      <c r="H222" s="157"/>
      <c r="I222" s="153" t="str">
        <f>IF(B215="Incluir",IF(OR(H222="",E222="",NOT(ISNUMBER(H222)),H222&lt;=0,H222&lt;=0.0000001,H222&gt;1000000000),"Rellene con un valor positivo","SI"),"")</f>
        <v/>
      </c>
      <c r="J222" s="115"/>
    </row>
    <row r="223" spans="1:10" x14ac:dyDescent="0.35">
      <c r="A223" s="106"/>
      <c r="B223" s="106"/>
      <c r="C223" s="106"/>
      <c r="D223" s="106"/>
      <c r="E223" s="106"/>
      <c r="F223" s="107"/>
      <c r="G223" s="106"/>
      <c r="H223" s="106"/>
      <c r="I223" s="107"/>
      <c r="J223" s="115"/>
    </row>
    <row r="224" spans="1:10" ht="29.25" customHeight="1" x14ac:dyDescent="0.35">
      <c r="A224" s="106"/>
      <c r="B224" s="116" t="s">
        <v>400</v>
      </c>
      <c r="C224" s="106"/>
      <c r="D224" s="176" t="s">
        <v>298</v>
      </c>
      <c r="E224" s="176"/>
      <c r="F224" s="176"/>
      <c r="G224" s="176"/>
      <c r="H224" s="176"/>
      <c r="I224" s="176"/>
      <c r="J224" s="150"/>
    </row>
    <row r="225" spans="1:10" x14ac:dyDescent="0.35">
      <c r="A225" s="106"/>
      <c r="B225" s="106"/>
      <c r="C225" s="106"/>
      <c r="D225" s="106"/>
      <c r="E225" s="106"/>
      <c r="F225" s="107"/>
      <c r="G225" s="106"/>
      <c r="H225" s="106"/>
      <c r="I225" s="107"/>
      <c r="J225" s="115"/>
    </row>
    <row r="226" spans="1:10" x14ac:dyDescent="0.35">
      <c r="A226" s="106"/>
      <c r="B226" s="106"/>
      <c r="C226" s="106"/>
      <c r="D226" s="106" t="s">
        <v>6</v>
      </c>
      <c r="E226" s="162"/>
      <c r="F226" s="174" t="str">
        <f>IF(B224="Incluir",IF(OR(E226="",E226=0),"Rellene el presupuesto",IF(OR(NOT(ISNUMBER(E226)),E226&lt;=0),"Rellene con un valor positivo","")),
    IF(OR(E226="",E226=0),"",
        "No rellene el presupuesto sin seleccionar que quiere incluir el subtipo de acción"))</f>
        <v/>
      </c>
      <c r="G226" s="175"/>
      <c r="H226" s="175"/>
      <c r="I226" s="107"/>
      <c r="J226" s="115"/>
    </row>
    <row r="227" spans="1:10" x14ac:dyDescent="0.35">
      <c r="A227" s="106"/>
      <c r="B227" s="106"/>
      <c r="C227" s="106"/>
      <c r="D227" s="106"/>
      <c r="E227" s="106"/>
      <c r="F227" s="107"/>
      <c r="G227" s="106"/>
      <c r="H227" s="106"/>
      <c r="I227" s="107"/>
      <c r="J227" s="115"/>
    </row>
    <row r="228" spans="1:10" x14ac:dyDescent="0.35">
      <c r="A228" s="106"/>
      <c r="B228" s="106"/>
      <c r="C228" s="106"/>
      <c r="D228" s="106" t="s">
        <v>270</v>
      </c>
      <c r="E228" s="106"/>
      <c r="F228" s="107"/>
      <c r="G228" s="106"/>
      <c r="H228" s="106"/>
      <c r="I228" s="107"/>
      <c r="J228" s="115"/>
    </row>
    <row r="229" spans="1:10" x14ac:dyDescent="0.35">
      <c r="A229" s="106"/>
      <c r="B229" s="106"/>
      <c r="C229" s="106"/>
      <c r="D229" s="7" t="s">
        <v>271</v>
      </c>
      <c r="E229" s="7" t="s">
        <v>272</v>
      </c>
      <c r="F229" s="11" t="s">
        <v>156</v>
      </c>
      <c r="G229" s="11" t="s">
        <v>159</v>
      </c>
      <c r="H229" s="8" t="s">
        <v>273</v>
      </c>
      <c r="I229" s="11" t="s">
        <v>274</v>
      </c>
      <c r="J229" s="115"/>
    </row>
    <row r="230" spans="1:10" ht="43.5" x14ac:dyDescent="0.35">
      <c r="A230" s="106"/>
      <c r="B230" s="106"/>
      <c r="C230" s="106"/>
      <c r="D230" s="155" t="s">
        <v>160</v>
      </c>
      <c r="E230" s="156" t="s">
        <v>181</v>
      </c>
      <c r="F230" s="153" t="str">
        <f>IFERROR(VLOOKUP(E230,TablaIndicadores[[Código]:[Unidad de medida]],2,0),"")</f>
        <v>RCO 30: Longitud de las tuberías nuevas o
mejoradas para los sistemas de distribución
para el abastecimiento público de agua</v>
      </c>
      <c r="G230" s="153" t="str">
        <f>IFERROR(VLOOKUP(E230,TablaIndicadores[[Código]:[Unidad de medida]],3,0),"")</f>
        <v>RCO 30: Km</v>
      </c>
      <c r="H230" s="116"/>
      <c r="I230" s="153" t="str">
        <f>IF(B224="Incluir",IF(OR(H230="",E230="",NOT(ISNUMBER(H230)),H230&lt;=0,H230&lt;=0.0000001,H230&gt;1000000000),"Rellene con un valor positivo","SI"),"")</f>
        <v/>
      </c>
      <c r="J230" s="115"/>
    </row>
    <row r="231" spans="1:10" ht="29" x14ac:dyDescent="0.35">
      <c r="A231" s="106"/>
      <c r="B231" s="106"/>
      <c r="C231" s="106"/>
      <c r="D231" s="153" t="s">
        <v>162</v>
      </c>
      <c r="E231" s="154" t="s">
        <v>182</v>
      </c>
      <c r="F231" s="153" t="str">
        <f>IFERROR(VLOOKUP(E231,TablaIndicadores[[Código]:[Unidad de medida]],2,0),"")</f>
        <v>RCR 41: Población conectada a un
abastecimiento de agua mejorado</v>
      </c>
      <c r="G231" s="153" t="str">
        <f>IFERROR(VLOOKUP(E231,TablaIndicadores[[Código]:[Unidad de medida]],3,0),"")</f>
        <v>RCR 41: Personas</v>
      </c>
      <c r="H231" s="157"/>
      <c r="I231" s="153" t="str">
        <f>IF(B224="Incluir",IF(OR(H231="",E231="",NOT(ISNUMBER(H231)),H231&lt;=0,H231&lt;=0.0000001,H231&gt;1000000000),"Rellene con un valor positivo","SI"),"")</f>
        <v/>
      </c>
      <c r="J231" s="115"/>
    </row>
    <row r="232" spans="1:10" x14ac:dyDescent="0.35">
      <c r="A232" s="106"/>
      <c r="B232" s="106"/>
      <c r="C232" s="106"/>
      <c r="D232" s="106"/>
      <c r="E232" s="106"/>
      <c r="F232" s="107"/>
      <c r="G232" s="106"/>
      <c r="H232" s="106"/>
      <c r="I232" s="107"/>
      <c r="J232" s="115"/>
    </row>
    <row r="233" spans="1:10" ht="29.25" customHeight="1" x14ac:dyDescent="0.35">
      <c r="A233" s="106"/>
      <c r="B233" s="116" t="s">
        <v>400</v>
      </c>
      <c r="C233" s="106"/>
      <c r="D233" s="176" t="s">
        <v>299</v>
      </c>
      <c r="E233" s="176"/>
      <c r="F233" s="176"/>
      <c r="G233" s="176"/>
      <c r="H233" s="176"/>
      <c r="I233" s="176"/>
      <c r="J233" s="150"/>
    </row>
    <row r="234" spans="1:10" x14ac:dyDescent="0.35">
      <c r="A234" s="106"/>
      <c r="B234" s="106"/>
      <c r="C234" s="106"/>
      <c r="D234" s="106"/>
      <c r="E234" s="106"/>
      <c r="F234" s="107"/>
      <c r="G234" s="106"/>
      <c r="H234" s="106"/>
      <c r="I234" s="107"/>
      <c r="J234" s="115"/>
    </row>
    <row r="235" spans="1:10" x14ac:dyDescent="0.35">
      <c r="A235" s="106"/>
      <c r="B235" s="106"/>
      <c r="C235" s="106"/>
      <c r="D235" s="106" t="s">
        <v>6</v>
      </c>
      <c r="E235" s="162"/>
      <c r="F235" s="174" t="str">
        <f>IF(B233="Incluir",IF(OR(E235="",E235=0),"Rellene el presupuesto",IF(OR(NOT(ISNUMBER(E235)),E235&lt;=0),"Rellene con un valor positivo","")),
    IF(OR(E235="",E235=0),"",
        "No rellene el presupuesto sin seleccionar que quiere incluir el subtipo de acción"))</f>
        <v/>
      </c>
      <c r="G235" s="175"/>
      <c r="H235" s="175"/>
      <c r="I235" s="107"/>
      <c r="J235" s="115"/>
    </row>
    <row r="236" spans="1:10" x14ac:dyDescent="0.35">
      <c r="A236" s="106"/>
      <c r="B236" s="106"/>
      <c r="C236" s="106"/>
      <c r="D236" s="106"/>
      <c r="E236" s="106"/>
      <c r="F236" s="107"/>
      <c r="G236" s="106"/>
      <c r="H236" s="106"/>
      <c r="I236" s="107"/>
      <c r="J236" s="115"/>
    </row>
    <row r="237" spans="1:10" x14ac:dyDescent="0.35">
      <c r="A237" s="106"/>
      <c r="B237" s="106"/>
      <c r="C237" s="106"/>
      <c r="D237" s="106" t="s">
        <v>270</v>
      </c>
      <c r="E237" s="106"/>
      <c r="F237" s="107"/>
      <c r="G237" s="106"/>
      <c r="H237" s="106"/>
      <c r="I237" s="107"/>
      <c r="J237" s="115"/>
    </row>
    <row r="238" spans="1:10" x14ac:dyDescent="0.35">
      <c r="A238" s="106"/>
      <c r="B238" s="106"/>
      <c r="C238" s="106"/>
      <c r="D238" s="7" t="s">
        <v>271</v>
      </c>
      <c r="E238" s="7" t="s">
        <v>272</v>
      </c>
      <c r="F238" s="11" t="s">
        <v>156</v>
      </c>
      <c r="G238" s="11" t="s">
        <v>159</v>
      </c>
      <c r="H238" s="8" t="s">
        <v>273</v>
      </c>
      <c r="I238" s="11" t="s">
        <v>274</v>
      </c>
      <c r="J238" s="115"/>
    </row>
    <row r="239" spans="1:10" ht="29" x14ac:dyDescent="0.35">
      <c r="A239" s="106"/>
      <c r="B239" s="106"/>
      <c r="C239" s="106"/>
      <c r="D239" s="155" t="s">
        <v>160</v>
      </c>
      <c r="E239" s="156" t="s">
        <v>183</v>
      </c>
      <c r="F239" s="153" t="str">
        <f>IFERROR(VLOOKUP(E239,TablaIndicadores[[Código]:[Unidad de medida]],2,0),"")</f>
        <v>RCO31 Longitud de tuberías nuevas o mejoradas para la red pública de recogida de aguas residuales</v>
      </c>
      <c r="G239" s="153" t="str">
        <f>IFERROR(VLOOKUP(E239,TablaIndicadores[[Código]:[Unidad de medida]],3,0),"")</f>
        <v>RCO31: Km</v>
      </c>
      <c r="H239" s="116"/>
      <c r="I239" s="153" t="str">
        <f>IF(B233="Incluir",IF(OR(H239="",E239="",NOT(ISNUMBER(H239)),H239&lt;=0,H239&lt;=0.0000001,H239&gt;1000000000),"Rellene con un valor positivo","SI"),"")</f>
        <v/>
      </c>
      <c r="J239" s="115"/>
    </row>
    <row r="240" spans="1:10" ht="43.5" x14ac:dyDescent="0.35">
      <c r="A240" s="106"/>
      <c r="B240" s="106"/>
      <c r="C240" s="106"/>
      <c r="D240" s="153" t="s">
        <v>162</v>
      </c>
      <c r="E240" s="154" t="s">
        <v>185</v>
      </c>
      <c r="F240" s="153" t="str">
        <f>IFERROR(VLOOKUP(E240,TablaIndicadores[[Código]:[Unidad de medida]],2,0),"")</f>
        <v>RCR 42: Población conectada, como mínimo,
a una planta secundaria de tratamiento de
aguas residuales</v>
      </c>
      <c r="G240" s="153" t="str">
        <f>IFERROR(VLOOKUP(E240,TablaIndicadores[[Código]:[Unidad de medida]],3,0),"")</f>
        <v>RCR 42:  Personas</v>
      </c>
      <c r="H240" s="157"/>
      <c r="I240" s="153" t="str">
        <f>IF(B233="Incluir",IF(OR(H240="",E240="",NOT(ISNUMBER(H240)),H240&lt;=0,H240&lt;=0.0000001,H240&gt;1000000000),"Rellene con un valor positivo","SI"),"")</f>
        <v/>
      </c>
      <c r="J240" s="115"/>
    </row>
    <row r="241" spans="1:10" x14ac:dyDescent="0.35">
      <c r="A241" s="106"/>
      <c r="B241" s="106"/>
      <c r="C241" s="106"/>
      <c r="D241" s="106"/>
      <c r="E241" s="106"/>
      <c r="F241" s="107"/>
      <c r="G241" s="106"/>
      <c r="H241" s="106"/>
      <c r="I241" s="107"/>
      <c r="J241" s="115"/>
    </row>
    <row r="242" spans="1:10" x14ac:dyDescent="0.35">
      <c r="A242" s="106"/>
      <c r="B242" s="116" t="s">
        <v>400</v>
      </c>
      <c r="C242" s="106"/>
      <c r="D242" s="112" t="s">
        <v>300</v>
      </c>
      <c r="E242" s="112"/>
      <c r="F242" s="113"/>
      <c r="G242" s="113"/>
      <c r="H242" s="113"/>
      <c r="I242" s="113"/>
      <c r="J242" s="115"/>
    </row>
    <row r="243" spans="1:10" x14ac:dyDescent="0.35">
      <c r="A243" s="106"/>
      <c r="B243" s="106"/>
      <c r="C243" s="106"/>
      <c r="D243" s="106"/>
      <c r="E243" s="106"/>
      <c r="F243" s="107"/>
      <c r="G243" s="106"/>
      <c r="H243" s="106"/>
      <c r="I243" s="107"/>
      <c r="J243" s="115"/>
    </row>
    <row r="244" spans="1:10" x14ac:dyDescent="0.35">
      <c r="A244" s="106"/>
      <c r="B244" s="106"/>
      <c r="C244" s="106"/>
      <c r="D244" s="106" t="s">
        <v>6</v>
      </c>
      <c r="E244" s="162"/>
      <c r="F244" s="174" t="str">
        <f>IF(B242="Incluir",IF(OR(E244="",E244=0),"Rellene el presupuesto",IF(OR(NOT(ISNUMBER(E244)),E244&lt;=0),"Rellene con un valor positivo","")),
    IF(OR(E244="",E244=0),"",
        "No rellene el presupuesto sin seleccionar que quiere incluir el subtipo de acción"))</f>
        <v/>
      </c>
      <c r="G244" s="175"/>
      <c r="H244" s="175"/>
      <c r="I244" s="107"/>
      <c r="J244" s="115"/>
    </row>
    <row r="245" spans="1:10" x14ac:dyDescent="0.35">
      <c r="A245" s="106"/>
      <c r="B245" s="106"/>
      <c r="C245" s="106"/>
      <c r="D245" s="106"/>
      <c r="E245" s="106"/>
      <c r="F245" s="107"/>
      <c r="G245" s="106"/>
      <c r="H245" s="106"/>
      <c r="I245" s="107"/>
      <c r="J245" s="115"/>
    </row>
    <row r="246" spans="1:10" x14ac:dyDescent="0.35">
      <c r="A246" s="106"/>
      <c r="B246" s="106"/>
      <c r="C246" s="106"/>
      <c r="D246" s="106" t="s">
        <v>270</v>
      </c>
      <c r="E246" s="106"/>
      <c r="F246" s="107"/>
      <c r="G246" s="106"/>
      <c r="H246" s="106"/>
      <c r="I246" s="107"/>
      <c r="J246" s="115"/>
    </row>
    <row r="247" spans="1:10" x14ac:dyDescent="0.35">
      <c r="A247" s="106"/>
      <c r="B247" s="106"/>
      <c r="C247" s="106"/>
      <c r="D247" s="7" t="s">
        <v>271</v>
      </c>
      <c r="E247" s="7" t="s">
        <v>272</v>
      </c>
      <c r="F247" s="11" t="s">
        <v>156</v>
      </c>
      <c r="G247" s="11" t="s">
        <v>159</v>
      </c>
      <c r="H247" s="8" t="s">
        <v>273</v>
      </c>
      <c r="I247" s="11" t="s">
        <v>274</v>
      </c>
      <c r="J247" s="115"/>
    </row>
    <row r="248" spans="1:10" ht="29" x14ac:dyDescent="0.35">
      <c r="A248" s="106"/>
      <c r="B248" s="106"/>
      <c r="C248" s="106"/>
      <c r="D248" s="155" t="s">
        <v>160</v>
      </c>
      <c r="E248" s="156" t="s">
        <v>184</v>
      </c>
      <c r="F248" s="153" t="str">
        <f>IFERROR(VLOOKUP(E248,TablaIndicadores[[Código]:[Unidad de medida]],2,0),"")</f>
        <v>RCO 32: Capacidad nueva o mejorada para el
tratamiento de aguas residuales</v>
      </c>
      <c r="G248" s="153" t="str">
        <f>IFERROR(VLOOKUP(E248,TablaIndicadores[[Código]:[Unidad de medida]],3,0),"")</f>
        <v>RCO32: Equivalente de población</v>
      </c>
      <c r="H248" s="116"/>
      <c r="I248" s="153" t="str">
        <f>IF(B242="Incluir",IF(OR(H248="",E248="",NOT(ISNUMBER(H248)),H248&lt;=0,H248&lt;=0.0000001,H248&gt;1000000000),"Rellene con un valor positivo","SI"),"")</f>
        <v/>
      </c>
      <c r="J248" s="115"/>
    </row>
    <row r="249" spans="1:10" ht="43.5" x14ac:dyDescent="0.35">
      <c r="A249" s="106"/>
      <c r="B249" s="106"/>
      <c r="C249" s="106"/>
      <c r="D249" s="153" t="s">
        <v>162</v>
      </c>
      <c r="E249" s="154" t="s">
        <v>185</v>
      </c>
      <c r="F249" s="153" t="str">
        <f>IFERROR(VLOOKUP(E249,TablaIndicadores[[Código]:[Unidad de medida]],2,0),"")</f>
        <v>RCR 42: Población conectada, como mínimo,
a una planta secundaria de tratamiento de
aguas residuales</v>
      </c>
      <c r="G249" s="153" t="str">
        <f>IFERROR(VLOOKUP(E249,TablaIndicadores[[Código]:[Unidad de medida]],3,0),"")</f>
        <v>RCR 42:  Personas</v>
      </c>
      <c r="H249" s="157"/>
      <c r="I249" s="153" t="str">
        <f>IF(B242="Incluir",IF(OR(H249="",E249="",NOT(ISNUMBER(H249)),H249&lt;=0,H249&lt;=0.0000001,H249&gt;1000000000),"Rellene con un valor positivo","SI"),"")</f>
        <v/>
      </c>
      <c r="J249" s="115"/>
    </row>
    <row r="250" spans="1:10" x14ac:dyDescent="0.35">
      <c r="A250" s="106"/>
      <c r="B250" s="106"/>
      <c r="C250" s="106"/>
      <c r="D250" s="106"/>
      <c r="E250" s="106"/>
      <c r="F250" s="107"/>
      <c r="G250" s="106"/>
      <c r="H250" s="106"/>
      <c r="I250" s="107"/>
      <c r="J250" s="115"/>
    </row>
    <row r="251" spans="1:10" x14ac:dyDescent="0.35">
      <c r="A251" s="106"/>
      <c r="B251" s="116" t="s">
        <v>400</v>
      </c>
      <c r="C251" s="106"/>
      <c r="D251" s="112" t="s">
        <v>301</v>
      </c>
      <c r="E251" s="112"/>
      <c r="F251" s="113"/>
      <c r="G251" s="151"/>
      <c r="H251" s="151"/>
      <c r="I251" s="151"/>
      <c r="J251" s="115"/>
    </row>
    <row r="252" spans="1:10" x14ac:dyDescent="0.35">
      <c r="A252" s="106"/>
      <c r="B252" s="106"/>
      <c r="C252" s="106"/>
      <c r="D252" s="106"/>
      <c r="E252" s="106"/>
      <c r="F252" s="107"/>
      <c r="G252" s="106"/>
      <c r="H252" s="106"/>
      <c r="I252" s="107"/>
      <c r="J252" s="115"/>
    </row>
    <row r="253" spans="1:10" x14ac:dyDescent="0.35">
      <c r="A253" s="106"/>
      <c r="B253" s="106"/>
      <c r="C253" s="106"/>
      <c r="D253" s="106" t="s">
        <v>6</v>
      </c>
      <c r="E253" s="162"/>
      <c r="F253" s="174" t="str">
        <f>IF(B251="Incluir",IF(OR(E253="",E253=0),"Rellene el presupuesto",IF(OR(NOT(ISNUMBER(E253)),E253&lt;=0),"Rellene con un valor positivo","")),
    IF(OR(E253="",E253=0),"",
        "No rellene el presupuesto sin seleccionar que quiere incluir el subtipo de acción"))</f>
        <v/>
      </c>
      <c r="G253" s="175"/>
      <c r="H253" s="175"/>
      <c r="I253" s="107"/>
      <c r="J253" s="115"/>
    </row>
    <row r="254" spans="1:10" x14ac:dyDescent="0.35">
      <c r="A254" s="106"/>
      <c r="B254" s="106"/>
      <c r="C254" s="106"/>
      <c r="D254" s="106"/>
      <c r="E254" s="106"/>
      <c r="F254" s="107"/>
      <c r="G254" s="106"/>
      <c r="H254" s="106"/>
      <c r="I254" s="107"/>
      <c r="J254" s="115"/>
    </row>
    <row r="255" spans="1:10" x14ac:dyDescent="0.35">
      <c r="A255" s="106"/>
      <c r="B255" s="106"/>
      <c r="C255" s="106"/>
      <c r="D255" s="106" t="s">
        <v>270</v>
      </c>
      <c r="E255" s="106"/>
      <c r="F255" s="107"/>
      <c r="G255" s="106"/>
      <c r="H255" s="106"/>
      <c r="I255" s="107"/>
      <c r="J255" s="115"/>
    </row>
    <row r="256" spans="1:10" x14ac:dyDescent="0.35">
      <c r="A256" s="106"/>
      <c r="B256" s="106"/>
      <c r="C256" s="106"/>
      <c r="D256" s="7" t="s">
        <v>271</v>
      </c>
      <c r="E256" s="7" t="s">
        <v>272</v>
      </c>
      <c r="F256" s="11" t="s">
        <v>156</v>
      </c>
      <c r="G256" s="11" t="s">
        <v>159</v>
      </c>
      <c r="H256" s="8" t="s">
        <v>273</v>
      </c>
      <c r="I256" s="11" t="s">
        <v>274</v>
      </c>
      <c r="J256" s="115"/>
    </row>
    <row r="257" spans="1:10" ht="29" x14ac:dyDescent="0.35">
      <c r="A257" s="106"/>
      <c r="B257" s="106"/>
      <c r="C257" s="106"/>
      <c r="D257" s="155" t="s">
        <v>160</v>
      </c>
      <c r="E257" s="156" t="s">
        <v>183</v>
      </c>
      <c r="F257" s="153" t="str">
        <f>IFERROR(VLOOKUP(E257,TablaIndicadores[[Código]:[Unidad de medida]],2,0),"")</f>
        <v>RCO31 Longitud de tuberías nuevas o mejoradas para la red pública de recogida de aguas residuales</v>
      </c>
      <c r="G257" s="153" t="str">
        <f>IFERROR(VLOOKUP(E257,TablaIndicadores[[Código]:[Unidad de medida]],3,0),"")</f>
        <v>RCO31: Km</v>
      </c>
      <c r="H257" s="116"/>
      <c r="I257" s="153" t="str">
        <f>IF(B251="Incluir",IF(OR(H257="",E257="",NOT(ISNUMBER(H257)),H257&lt;=0,H257&lt;=0.0000001,H257&gt;1000000000),"Rellene con un valor positivo","SI"),"")</f>
        <v/>
      </c>
      <c r="J257" s="115"/>
    </row>
    <row r="258" spans="1:10" ht="43.5" x14ac:dyDescent="0.35">
      <c r="A258" s="106"/>
      <c r="B258" s="106"/>
      <c r="C258" s="106"/>
      <c r="D258" s="153" t="s">
        <v>162</v>
      </c>
      <c r="E258" s="154" t="s">
        <v>185</v>
      </c>
      <c r="F258" s="153" t="str">
        <f>IFERROR(VLOOKUP(E258,TablaIndicadores[[Código]:[Unidad de medida]],2,0),"")</f>
        <v>RCR 42: Población conectada, como mínimo,
a una planta secundaria de tratamiento de
aguas residuales</v>
      </c>
      <c r="G258" s="153" t="str">
        <f>IFERROR(VLOOKUP(E258,TablaIndicadores[[Código]:[Unidad de medida]],3,0),"")</f>
        <v>RCR 42:  Personas</v>
      </c>
      <c r="H258" s="157"/>
      <c r="I258" s="153" t="str">
        <f>IF(B251="Incluir",IF(OR(H258="",E258="",NOT(ISNUMBER(H258)),H258&lt;=0,H258&lt;=0.0000001,H258&gt;1000000000),"Rellene con un valor positivo","SI"),"")</f>
        <v/>
      </c>
      <c r="J258" s="115"/>
    </row>
    <row r="259" spans="1:10" x14ac:dyDescent="0.35">
      <c r="A259" s="106"/>
      <c r="B259" s="106"/>
      <c r="C259" s="106"/>
      <c r="D259" s="106"/>
      <c r="E259" s="106"/>
      <c r="F259" s="107"/>
      <c r="G259" s="106"/>
      <c r="H259" s="106"/>
      <c r="I259" s="107"/>
      <c r="J259" s="115"/>
    </row>
    <row r="260" spans="1:10" ht="15" thickBot="1" x14ac:dyDescent="0.4">
      <c r="A260" s="106"/>
      <c r="B260" s="160" t="s">
        <v>52</v>
      </c>
      <c r="C260" s="109"/>
      <c r="D260" s="109"/>
      <c r="E260" s="109"/>
      <c r="F260" s="110"/>
      <c r="G260" s="109"/>
      <c r="H260" s="109"/>
      <c r="I260" s="110"/>
      <c r="J260" s="115"/>
    </row>
    <row r="261" spans="1:10" x14ac:dyDescent="0.35">
      <c r="A261" s="106"/>
      <c r="B261" s="106"/>
      <c r="C261" s="106"/>
      <c r="D261" s="106"/>
      <c r="E261" s="106"/>
      <c r="F261" s="107"/>
      <c r="G261" s="106"/>
      <c r="H261" s="106"/>
      <c r="I261" s="107"/>
      <c r="J261" s="115"/>
    </row>
    <row r="262" spans="1:10" x14ac:dyDescent="0.35">
      <c r="A262" s="106"/>
      <c r="B262" s="116" t="s">
        <v>400</v>
      </c>
      <c r="C262" s="106"/>
      <c r="D262" s="112" t="s">
        <v>302</v>
      </c>
      <c r="E262" s="112"/>
      <c r="F262" s="113"/>
      <c r="G262" s="151"/>
      <c r="H262" s="151"/>
      <c r="I262" s="151"/>
      <c r="J262" s="115"/>
    </row>
    <row r="263" spans="1:10" x14ac:dyDescent="0.35">
      <c r="A263" s="106"/>
      <c r="B263" s="106"/>
      <c r="C263" s="106"/>
      <c r="D263" s="106"/>
      <c r="E263" s="106"/>
      <c r="F263" s="107"/>
      <c r="G263" s="106"/>
      <c r="H263" s="106"/>
      <c r="I263" s="107"/>
      <c r="J263" s="115"/>
    </row>
    <row r="264" spans="1:10" x14ac:dyDescent="0.35">
      <c r="A264" s="106"/>
      <c r="B264" s="106"/>
      <c r="C264" s="106"/>
      <c r="D264" s="106" t="s">
        <v>6</v>
      </c>
      <c r="E264" s="162"/>
      <c r="F264" s="174" t="str">
        <f>IF(B262="Incluir",IF(OR(E264="",E264=0),"Rellene el presupuesto",IF(OR(NOT(ISNUMBER(E264)),E264&lt;=0),"Rellene con un valor positivo","")),
    IF(OR(E264="",E264=0),"",
        "No rellene el presupuesto sin seleccionar que quiere incluir el subtipo de acción"))</f>
        <v/>
      </c>
      <c r="G264" s="175"/>
      <c r="H264" s="175"/>
      <c r="I264" s="107"/>
      <c r="J264" s="115"/>
    </row>
    <row r="265" spans="1:10" x14ac:dyDescent="0.35">
      <c r="A265" s="106"/>
      <c r="B265" s="106"/>
      <c r="C265" s="106"/>
      <c r="D265" s="106"/>
      <c r="E265" s="106"/>
      <c r="F265" s="107"/>
      <c r="G265" s="106"/>
      <c r="H265" s="106"/>
      <c r="I265" s="107"/>
      <c r="J265" s="115"/>
    </row>
    <row r="266" spans="1:10" x14ac:dyDescent="0.35">
      <c r="A266" s="106"/>
      <c r="B266" s="106"/>
      <c r="C266" s="106"/>
      <c r="D266" s="106" t="s">
        <v>270</v>
      </c>
      <c r="E266" s="106"/>
      <c r="F266" s="107"/>
      <c r="G266" s="106"/>
      <c r="H266" s="106"/>
      <c r="I266" s="107"/>
      <c r="J266" s="115"/>
    </row>
    <row r="267" spans="1:10" x14ac:dyDescent="0.35">
      <c r="A267" s="106"/>
      <c r="B267" s="106"/>
      <c r="C267" s="106"/>
      <c r="D267" s="7" t="s">
        <v>271</v>
      </c>
      <c r="E267" s="7" t="s">
        <v>272</v>
      </c>
      <c r="F267" s="11" t="s">
        <v>156</v>
      </c>
      <c r="G267" s="11" t="s">
        <v>159</v>
      </c>
      <c r="H267" s="8" t="s">
        <v>273</v>
      </c>
      <c r="I267" s="11" t="s">
        <v>274</v>
      </c>
      <c r="J267" s="115"/>
    </row>
    <row r="268" spans="1:10" ht="30" customHeight="1" x14ac:dyDescent="0.35">
      <c r="A268" s="106"/>
      <c r="B268" s="106"/>
      <c r="C268" s="106"/>
      <c r="D268" s="155" t="s">
        <v>160</v>
      </c>
      <c r="E268" s="156" t="s">
        <v>186</v>
      </c>
      <c r="F268" s="153" t="str">
        <f>IFERROR(VLOOKUP(E268,TablaIndicadores[[Código]:[Unidad de medida]],2,0),"")</f>
        <v>RCO 34: Capacidad adicional para el reciclaje
de residuos</v>
      </c>
      <c r="G268" s="153" t="str">
        <f>IFERROR(VLOOKUP(E268,TablaIndicadores[[Código]:[Unidad de medida]],3,0),"")</f>
        <v>RCO 34: Toneladas/año</v>
      </c>
      <c r="H268" s="116"/>
      <c r="I268" s="153" t="str">
        <f>IF(B262="Incluir",IF(OR(H268="",E268="",NOT(ISNUMBER(H268)),H268&lt;=0,H268&lt;=0.0000001,H268&gt;1000000000),"Rellene con un valor positivo","SI"),"")</f>
        <v/>
      </c>
      <c r="J268" s="115"/>
    </row>
    <row r="269" spans="1:10" ht="30" customHeight="1" x14ac:dyDescent="0.35">
      <c r="A269" s="106"/>
      <c r="B269" s="106"/>
      <c r="C269" s="106"/>
      <c r="D269" s="153" t="s">
        <v>162</v>
      </c>
      <c r="E269" s="154" t="s">
        <v>189</v>
      </c>
      <c r="F269" s="153" t="str">
        <f>IFERROR(VLOOKUP(E269,TablaIndicadores[[Código]:[Unidad de medida]],2,0),"")</f>
        <v>RCR103 Residuos recogidos de manera selectiva</v>
      </c>
      <c r="G269" s="153" t="str">
        <f>IFERROR(VLOOKUP(E269,TablaIndicadores[[Código]:[Unidad de medida]],3,0),"")</f>
        <v>RCR 103: Toneladas/ año</v>
      </c>
      <c r="H269" s="157"/>
      <c r="I269" s="153" t="str">
        <f>IF(B262="Incluir",IF(OR(H269="",E269="",NOT(ISNUMBER(H269)),H269&lt;=0,H269&lt;=0.0000001,H269&gt;1000000000),"Rellene con un valor positivo","SI"),"")</f>
        <v/>
      </c>
      <c r="J269" s="115"/>
    </row>
    <row r="270" spans="1:10" x14ac:dyDescent="0.35">
      <c r="A270" s="106"/>
      <c r="B270" s="106"/>
      <c r="C270" s="106"/>
      <c r="D270" s="106"/>
      <c r="E270" s="106"/>
      <c r="F270" s="107"/>
      <c r="G270" s="106"/>
      <c r="H270" s="106"/>
      <c r="I270" s="107"/>
      <c r="J270" s="115"/>
    </row>
    <row r="271" spans="1:10" x14ac:dyDescent="0.35">
      <c r="A271" s="106"/>
      <c r="B271" s="116" t="s">
        <v>400</v>
      </c>
      <c r="C271" s="106"/>
      <c r="D271" s="112" t="s">
        <v>303</v>
      </c>
      <c r="E271" s="112"/>
      <c r="F271" s="113"/>
      <c r="G271" s="113"/>
      <c r="H271" s="113"/>
      <c r="I271" s="113"/>
      <c r="J271" s="115"/>
    </row>
    <row r="272" spans="1:10" x14ac:dyDescent="0.35">
      <c r="A272" s="106"/>
      <c r="B272" s="106"/>
      <c r="C272" s="106"/>
      <c r="D272" s="106"/>
      <c r="E272" s="106"/>
      <c r="F272" s="107"/>
      <c r="G272" s="106"/>
      <c r="H272" s="106"/>
      <c r="I272" s="107"/>
      <c r="J272" s="115"/>
    </row>
    <row r="273" spans="1:10" x14ac:dyDescent="0.35">
      <c r="A273" s="106"/>
      <c r="B273" s="106"/>
      <c r="C273" s="106"/>
      <c r="D273" s="106" t="s">
        <v>6</v>
      </c>
      <c r="E273" s="162"/>
      <c r="F273" s="174" t="str">
        <f>IF(B271="Incluir",IF(OR(E273="",E273=0),"Rellene el presupuesto",IF(OR(NOT(ISNUMBER(E273)),E273&lt;=0),"Rellene con un valor positivo","")),
    IF(OR(E273="",E273=0),"",
        "No rellene el presupuesto sin seleccionar que quiere incluir el subtipo de acción"))</f>
        <v/>
      </c>
      <c r="G273" s="175"/>
      <c r="H273" s="175"/>
      <c r="I273" s="107"/>
      <c r="J273" s="115"/>
    </row>
    <row r="274" spans="1:10" x14ac:dyDescent="0.35">
      <c r="A274" s="106"/>
      <c r="B274" s="106"/>
      <c r="C274" s="106"/>
      <c r="D274" s="106"/>
      <c r="E274" s="106"/>
      <c r="F274" s="107"/>
      <c r="G274" s="106"/>
      <c r="H274" s="106"/>
      <c r="I274" s="107"/>
      <c r="J274" s="115"/>
    </row>
    <row r="275" spans="1:10" x14ac:dyDescent="0.35">
      <c r="A275" s="106"/>
      <c r="B275" s="106"/>
      <c r="C275" s="106"/>
      <c r="D275" s="106" t="s">
        <v>270</v>
      </c>
      <c r="E275" s="106"/>
      <c r="F275" s="107"/>
      <c r="G275" s="106"/>
      <c r="H275" s="106"/>
      <c r="I275" s="107"/>
      <c r="J275" s="115"/>
    </row>
    <row r="276" spans="1:10" x14ac:dyDescent="0.35">
      <c r="A276" s="106"/>
      <c r="B276" s="106"/>
      <c r="C276" s="106"/>
      <c r="D276" s="7" t="s">
        <v>271</v>
      </c>
      <c r="E276" s="7" t="s">
        <v>272</v>
      </c>
      <c r="F276" s="11" t="s">
        <v>156</v>
      </c>
      <c r="G276" s="11" t="s">
        <v>159</v>
      </c>
      <c r="H276" s="8" t="s">
        <v>273</v>
      </c>
      <c r="I276" s="11" t="s">
        <v>274</v>
      </c>
      <c r="J276" s="115"/>
    </row>
    <row r="277" spans="1:10" ht="30" customHeight="1" x14ac:dyDescent="0.35">
      <c r="A277" s="106"/>
      <c r="B277" s="106"/>
      <c r="C277" s="106"/>
      <c r="D277" s="155" t="s">
        <v>160</v>
      </c>
      <c r="E277" s="156" t="s">
        <v>186</v>
      </c>
      <c r="F277" s="153" t="str">
        <f>IFERROR(VLOOKUP(E277,TablaIndicadores[[Código]:[Unidad de medida]],2,0),"")</f>
        <v>RCO 34: Capacidad adicional para el reciclaje
de residuos</v>
      </c>
      <c r="G277" s="153" t="str">
        <f>IFERROR(VLOOKUP(E277,TablaIndicadores[[Código]:[Unidad de medida]],3,0),"")</f>
        <v>RCO 34: Toneladas/año</v>
      </c>
      <c r="H277" s="116"/>
      <c r="I277" s="153" t="str">
        <f>IF(B271="Incluir",IF(OR(H277="",E277="",NOT(ISNUMBER(H277)),H277&lt;=0,H277&lt;=0.0000001,H277&gt;1000000000),"Rellene con un valor positivo","SI"),"")</f>
        <v/>
      </c>
      <c r="J277" s="115"/>
    </row>
    <row r="278" spans="1:10" ht="30" customHeight="1" x14ac:dyDescent="0.35">
      <c r="A278" s="106"/>
      <c r="B278" s="106"/>
      <c r="C278" s="106"/>
      <c r="D278" s="153" t="s">
        <v>162</v>
      </c>
      <c r="E278" s="154" t="s">
        <v>189</v>
      </c>
      <c r="F278" s="153" t="str">
        <f>IFERROR(VLOOKUP(E278,TablaIndicadores[[Código]:[Unidad de medida]],2,0),"")</f>
        <v>RCR103 Residuos recogidos de manera selectiva</v>
      </c>
      <c r="G278" s="153" t="str">
        <f>IFERROR(VLOOKUP(E278,TablaIndicadores[[Código]:[Unidad de medida]],3,0),"")</f>
        <v>RCR 103: Toneladas/ año</v>
      </c>
      <c r="H278" s="157"/>
      <c r="I278" s="153" t="str">
        <f>IF(B271="Incluir",IF(OR(H278="",E278="",NOT(ISNUMBER(H278)),H278&lt;=0,H278&lt;=0.0000001,H278&gt;1000000000),"Rellene con un valor positivo","SI"),"")</f>
        <v/>
      </c>
      <c r="J278" s="115"/>
    </row>
    <row r="279" spans="1:10" x14ac:dyDescent="0.35">
      <c r="A279" s="106"/>
      <c r="B279" s="106"/>
      <c r="C279" s="106"/>
      <c r="D279" s="106"/>
      <c r="E279" s="106"/>
      <c r="F279" s="107"/>
      <c r="G279" s="106"/>
      <c r="H279" s="106"/>
      <c r="I279" s="107"/>
      <c r="J279" s="115"/>
    </row>
    <row r="280" spans="1:10" x14ac:dyDescent="0.35">
      <c r="A280" s="106"/>
      <c r="B280" s="116" t="s">
        <v>400</v>
      </c>
      <c r="C280" s="106"/>
      <c r="D280" s="112" t="s">
        <v>304</v>
      </c>
      <c r="E280" s="112"/>
      <c r="F280" s="113"/>
      <c r="G280" s="151"/>
      <c r="H280" s="151"/>
      <c r="I280" s="151"/>
      <c r="J280" s="115"/>
    </row>
    <row r="281" spans="1:10" x14ac:dyDescent="0.35">
      <c r="A281" s="106"/>
      <c r="B281" s="106"/>
      <c r="C281" s="106"/>
      <c r="D281" s="106"/>
      <c r="E281" s="106"/>
      <c r="F281" s="107"/>
      <c r="G281" s="106"/>
      <c r="H281" s="106"/>
      <c r="I281" s="107"/>
      <c r="J281" s="115"/>
    </row>
    <row r="282" spans="1:10" x14ac:dyDescent="0.35">
      <c r="A282" s="106"/>
      <c r="B282" s="106"/>
      <c r="C282" s="106"/>
      <c r="D282" s="106" t="s">
        <v>6</v>
      </c>
      <c r="E282" s="162"/>
      <c r="F282" s="174" t="str">
        <f>IF(B280="Incluir",IF(OR(E282="",E282=0),"Rellene el presupuesto",IF(OR(NOT(ISNUMBER(E282)),E282&lt;=0),"Rellene con un valor positivo","")),
    IF(OR(E282="",E282=0),"",
        "No rellene el presupuesto sin seleccionar que quiere incluir el subtipo de acción"))</f>
        <v/>
      </c>
      <c r="G282" s="175"/>
      <c r="H282" s="175"/>
      <c r="I282" s="107"/>
      <c r="J282" s="115"/>
    </row>
    <row r="283" spans="1:10" x14ac:dyDescent="0.35">
      <c r="A283" s="106"/>
      <c r="B283" s="106"/>
      <c r="C283" s="106"/>
      <c r="D283" s="106"/>
      <c r="E283" s="106"/>
      <c r="F283" s="107"/>
      <c r="G283" s="106"/>
      <c r="H283" s="106"/>
      <c r="I283" s="107"/>
      <c r="J283" s="115"/>
    </row>
    <row r="284" spans="1:10" x14ac:dyDescent="0.35">
      <c r="A284" s="106"/>
      <c r="B284" s="106"/>
      <c r="C284" s="106"/>
      <c r="D284" s="106" t="s">
        <v>270</v>
      </c>
      <c r="E284" s="106"/>
      <c r="F284" s="107"/>
      <c r="G284" s="106"/>
      <c r="H284" s="106"/>
      <c r="I284" s="107"/>
      <c r="J284" s="115"/>
    </row>
    <row r="285" spans="1:10" x14ac:dyDescent="0.35">
      <c r="A285" s="106"/>
      <c r="B285" s="106"/>
      <c r="C285" s="106"/>
      <c r="D285" s="7" t="s">
        <v>271</v>
      </c>
      <c r="E285" s="7" t="s">
        <v>272</v>
      </c>
      <c r="F285" s="11" t="s">
        <v>156</v>
      </c>
      <c r="G285" s="11" t="s">
        <v>159</v>
      </c>
      <c r="H285" s="8" t="s">
        <v>273</v>
      </c>
      <c r="I285" s="11" t="s">
        <v>274</v>
      </c>
      <c r="J285" s="115"/>
    </row>
    <row r="286" spans="1:10" ht="30" customHeight="1" x14ac:dyDescent="0.35">
      <c r="A286" s="106"/>
      <c r="B286" s="106"/>
      <c r="C286" s="106"/>
      <c r="D286" s="155" t="s">
        <v>160</v>
      </c>
      <c r="E286" s="156" t="s">
        <v>186</v>
      </c>
      <c r="F286" s="153" t="str">
        <f>IFERROR(VLOOKUP(E286,TablaIndicadores[[Código]:[Unidad de medida]],2,0),"")</f>
        <v>RCO 34: Capacidad adicional para el reciclaje
de residuos</v>
      </c>
      <c r="G286" s="153" t="str">
        <f>IFERROR(VLOOKUP(E286,TablaIndicadores[[Código]:[Unidad de medida]],3,0),"")</f>
        <v>RCO 34: Toneladas/año</v>
      </c>
      <c r="H286" s="116"/>
      <c r="I286" s="153" t="str">
        <f>IF(B280="Incluir",IF(OR(H286="",E286="",NOT(ISNUMBER(H286)),H286&lt;=0,H286&lt;=0.0000001,H286&gt;1000000000),"Rellene con un valor positivo","SI"),"")</f>
        <v/>
      </c>
      <c r="J286" s="115"/>
    </row>
    <row r="287" spans="1:10" ht="30" customHeight="1" x14ac:dyDescent="0.35">
      <c r="A287" s="106"/>
      <c r="B287" s="106"/>
      <c r="C287" s="106"/>
      <c r="D287" s="153" t="s">
        <v>162</v>
      </c>
      <c r="E287" s="154" t="s">
        <v>189</v>
      </c>
      <c r="F287" s="153" t="str">
        <f>IFERROR(VLOOKUP(E287,TablaIndicadores[[Código]:[Unidad de medida]],2,0),"")</f>
        <v>RCR103 Residuos recogidos de manera selectiva</v>
      </c>
      <c r="G287" s="153" t="str">
        <f>IFERROR(VLOOKUP(E287,TablaIndicadores[[Código]:[Unidad de medida]],3,0),"")</f>
        <v>RCR 103: Toneladas/ año</v>
      </c>
      <c r="H287" s="157"/>
      <c r="I287" s="153" t="str">
        <f>IF(B280="Incluir",IF(OR(H287="",E287="",NOT(ISNUMBER(H287)),H287&lt;=0,H287&lt;=0.0000001,H287&gt;1000000000),"Rellene con un valor positivo","SI"),"")</f>
        <v/>
      </c>
      <c r="J287" s="115"/>
    </row>
    <row r="288" spans="1:10" x14ac:dyDescent="0.35">
      <c r="A288" s="106"/>
      <c r="B288" s="106"/>
      <c r="C288" s="106"/>
      <c r="D288" s="106"/>
      <c r="E288" s="106"/>
      <c r="F288" s="107"/>
      <c r="G288" s="106"/>
      <c r="H288" s="106"/>
      <c r="I288" s="107"/>
      <c r="J288" s="115"/>
    </row>
    <row r="289" spans="1:10" x14ac:dyDescent="0.35">
      <c r="A289" s="106"/>
      <c r="B289" s="116" t="s">
        <v>400</v>
      </c>
      <c r="C289" s="106"/>
      <c r="D289" s="112" t="s">
        <v>305</v>
      </c>
      <c r="E289" s="112"/>
      <c r="F289" s="113"/>
      <c r="G289" s="113"/>
      <c r="H289" s="113"/>
      <c r="I289" s="113"/>
      <c r="J289" s="115"/>
    </row>
    <row r="290" spans="1:10" x14ac:dyDescent="0.35">
      <c r="A290" s="106"/>
      <c r="B290" s="106"/>
      <c r="C290" s="106"/>
      <c r="D290" s="106"/>
      <c r="E290" s="106"/>
      <c r="F290" s="107"/>
      <c r="G290" s="106"/>
      <c r="H290" s="106"/>
      <c r="I290" s="107"/>
      <c r="J290" s="115"/>
    </row>
    <row r="291" spans="1:10" x14ac:dyDescent="0.35">
      <c r="A291" s="106"/>
      <c r="B291" s="106"/>
      <c r="C291" s="106"/>
      <c r="D291" s="106" t="s">
        <v>6</v>
      </c>
      <c r="E291" s="162"/>
      <c r="F291" s="174" t="str">
        <f>IF(B289="Incluir",IF(OR(E291="",E291=0),"Rellene el presupuesto",IF(OR(NOT(ISNUMBER(E291)),E291&lt;=0),"Rellene con un valor positivo","")),
    IF(OR(E291="",E291=0),"",
        "No rellene el presupuesto sin seleccionar que quiere incluir el subtipo de acción"))</f>
        <v/>
      </c>
      <c r="G291" s="175"/>
      <c r="H291" s="175"/>
      <c r="I291" s="107"/>
      <c r="J291" s="115"/>
    </row>
    <row r="292" spans="1:10" x14ac:dyDescent="0.35">
      <c r="A292" s="106"/>
      <c r="B292" s="106"/>
      <c r="C292" s="106"/>
      <c r="D292" s="106"/>
      <c r="E292" s="106"/>
      <c r="F292" s="107"/>
      <c r="G292" s="106"/>
      <c r="H292" s="106"/>
      <c r="I292" s="107"/>
      <c r="J292" s="115"/>
    </row>
    <row r="293" spans="1:10" x14ac:dyDescent="0.35">
      <c r="A293" s="106"/>
      <c r="B293" s="106"/>
      <c r="C293" s="106"/>
      <c r="D293" s="106" t="s">
        <v>270</v>
      </c>
      <c r="E293" s="106"/>
      <c r="F293" s="107"/>
      <c r="G293" s="106"/>
      <c r="H293" s="106"/>
      <c r="I293" s="107"/>
      <c r="J293" s="115"/>
    </row>
    <row r="294" spans="1:10" x14ac:dyDescent="0.35">
      <c r="A294" s="106"/>
      <c r="B294" s="106"/>
      <c r="C294" s="106"/>
      <c r="D294" s="7" t="s">
        <v>271</v>
      </c>
      <c r="E294" s="7" t="s">
        <v>272</v>
      </c>
      <c r="F294" s="11" t="s">
        <v>156</v>
      </c>
      <c r="G294" s="11" t="s">
        <v>159</v>
      </c>
      <c r="H294" s="8" t="s">
        <v>273</v>
      </c>
      <c r="I294" s="11" t="s">
        <v>274</v>
      </c>
      <c r="J294" s="115"/>
    </row>
    <row r="295" spans="1:10" ht="29" x14ac:dyDescent="0.35">
      <c r="A295" s="106"/>
      <c r="B295" s="106"/>
      <c r="C295" s="106"/>
      <c r="D295" s="155" t="s">
        <v>160</v>
      </c>
      <c r="E295" s="156" t="s">
        <v>190</v>
      </c>
      <c r="F295" s="153" t="str">
        <f>IFERROR(VLOOKUP(E295,TablaIndicadores[[Código]:[Unidad de medida]],2,0),"")</f>
        <v>Superficie de los suelos rehabilitados
apoyados</v>
      </c>
      <c r="G295" s="153" t="str">
        <f>IFERROR(VLOOKUP(E295,TablaIndicadores[[Código]:[Unidad de medida]],3,0),"")</f>
        <v>RCO 38: Hectáreas</v>
      </c>
      <c r="H295" s="116"/>
      <c r="I295" s="153" t="str">
        <f>IF(B289="Incluir",IF(OR(H295="",E295="",NOT(ISNUMBER(H295)),H295&lt;=0,H295&lt;=0.0000001,H295&gt;1000000000),"Rellene con un valor positivo","SI"),"")</f>
        <v/>
      </c>
      <c r="J295" s="115"/>
    </row>
    <row r="296" spans="1:10" ht="29" x14ac:dyDescent="0.35">
      <c r="A296" s="106"/>
      <c r="B296" s="106"/>
      <c r="C296" s="106"/>
      <c r="D296" s="153" t="s">
        <v>162</v>
      </c>
      <c r="E296" s="154" t="s">
        <v>191</v>
      </c>
      <c r="F296" s="153" t="str">
        <f>IFERROR(VLOOKUP(E296,TablaIndicadores[[Código]:[Unidad de medida]],2,0),"")</f>
        <v>RCR 52: Suelos rehabilitados utilizados para zonas verdes, vivienda social, actividades económicas u otros usos</v>
      </c>
      <c r="G296" s="153" t="str">
        <f>IFERROR(VLOOKUP(E296,TablaIndicadores[[Código]:[Unidad de medida]],3,0),"")</f>
        <v>RCR 52: Hectáreas</v>
      </c>
      <c r="H296" s="157"/>
      <c r="I296" s="153" t="str">
        <f>IF(B289="Incluir",IF(OR(H296="",E296="",NOT(ISNUMBER(H296)),H296&lt;=0,H296&lt;=0.0000001,H296&gt;1000000000),"Rellene con un valor positivo","SI"),"")</f>
        <v/>
      </c>
      <c r="J296" s="115"/>
    </row>
    <row r="297" spans="1:10" x14ac:dyDescent="0.35">
      <c r="A297" s="106"/>
      <c r="B297" s="106"/>
      <c r="C297" s="106"/>
      <c r="D297" s="106"/>
      <c r="E297" s="106"/>
      <c r="F297" s="107"/>
      <c r="G297" s="106"/>
      <c r="H297" s="106"/>
      <c r="I297" s="107"/>
      <c r="J297" s="115"/>
    </row>
    <row r="298" spans="1:10" x14ac:dyDescent="0.35">
      <c r="A298" s="106"/>
      <c r="B298" s="116" t="s">
        <v>400</v>
      </c>
      <c r="C298" s="106"/>
      <c r="D298" s="112" t="s">
        <v>306</v>
      </c>
      <c r="E298" s="112"/>
      <c r="F298" s="113"/>
      <c r="G298" s="151"/>
      <c r="H298" s="151"/>
      <c r="I298" s="151"/>
      <c r="J298" s="115"/>
    </row>
    <row r="299" spans="1:10" x14ac:dyDescent="0.35">
      <c r="A299" s="106"/>
      <c r="B299" s="106"/>
      <c r="C299" s="106"/>
      <c r="D299" s="106"/>
      <c r="E299" s="106"/>
      <c r="F299" s="107"/>
      <c r="G299" s="106"/>
      <c r="H299" s="106"/>
      <c r="I299" s="107"/>
      <c r="J299" s="115"/>
    </row>
    <row r="300" spans="1:10" x14ac:dyDescent="0.35">
      <c r="A300" s="106"/>
      <c r="B300" s="106"/>
      <c r="C300" s="106"/>
      <c r="D300" s="106" t="s">
        <v>6</v>
      </c>
      <c r="E300" s="162"/>
      <c r="F300" s="174" t="str">
        <f>IF(B298="Incluir",IF(OR(E300="",E300=0),"Rellene el presupuesto",IF(OR(NOT(ISNUMBER(E300)),E300&lt;=0),"Rellene con un valor positivo","")),
    IF(OR(E300="",E300=0),"",
        "No rellene el presupuesto sin seleccionar que quiere incluir el subtipo de acción"))</f>
        <v/>
      </c>
      <c r="G300" s="175"/>
      <c r="H300" s="175"/>
      <c r="I300" s="107"/>
      <c r="J300" s="115"/>
    </row>
    <row r="301" spans="1:10" x14ac:dyDescent="0.35">
      <c r="A301" s="106"/>
      <c r="B301" s="106"/>
      <c r="C301" s="106"/>
      <c r="D301" s="106"/>
      <c r="E301" s="106"/>
      <c r="F301" s="107"/>
      <c r="G301" s="106"/>
      <c r="H301" s="106"/>
      <c r="I301" s="107"/>
      <c r="J301" s="115"/>
    </row>
    <row r="302" spans="1:10" x14ac:dyDescent="0.35">
      <c r="A302" s="106"/>
      <c r="B302" s="106"/>
      <c r="C302" s="106"/>
      <c r="D302" s="106" t="s">
        <v>270</v>
      </c>
      <c r="E302" s="106"/>
      <c r="F302" s="107"/>
      <c r="G302" s="106"/>
      <c r="H302" s="106"/>
      <c r="I302" s="107"/>
      <c r="J302" s="115"/>
    </row>
    <row r="303" spans="1:10" x14ac:dyDescent="0.35">
      <c r="A303" s="106"/>
      <c r="B303" s="106"/>
      <c r="C303" s="106"/>
      <c r="D303" s="7" t="s">
        <v>271</v>
      </c>
      <c r="E303" s="7" t="s">
        <v>272</v>
      </c>
      <c r="F303" s="11" t="s">
        <v>156</v>
      </c>
      <c r="G303" s="11" t="s">
        <v>159</v>
      </c>
      <c r="H303" s="8" t="s">
        <v>273</v>
      </c>
      <c r="I303" s="11" t="s">
        <v>274</v>
      </c>
      <c r="J303" s="115"/>
    </row>
    <row r="304" spans="1:10" ht="29" x14ac:dyDescent="0.35">
      <c r="A304" s="106"/>
      <c r="B304" s="106"/>
      <c r="C304" s="106"/>
      <c r="D304" s="155" t="s">
        <v>160</v>
      </c>
      <c r="E304" s="156" t="s">
        <v>190</v>
      </c>
      <c r="F304" s="153" t="str">
        <f>IFERROR(VLOOKUP(E304,TablaIndicadores[[Código]:[Unidad de medida]],2,0),"")</f>
        <v>Superficie de los suelos rehabilitados
apoyados</v>
      </c>
      <c r="G304" s="153" t="str">
        <f>IFERROR(VLOOKUP(E304,TablaIndicadores[[Código]:[Unidad de medida]],3,0),"")</f>
        <v>RCO 38: Hectáreas</v>
      </c>
      <c r="H304" s="116"/>
      <c r="I304" s="153" t="str">
        <f>IF(B298="Incluir",IF(OR(H304="",E304="",NOT(ISNUMBER(H304)),H304&lt;=0,H304&lt;=0.0000001,H304&gt;1000000000),"Rellene con un valor positivo","SI"),"")</f>
        <v/>
      </c>
      <c r="J304" s="115"/>
    </row>
    <row r="305" spans="1:10" ht="29" x14ac:dyDescent="0.35">
      <c r="A305" s="106"/>
      <c r="B305" s="106"/>
      <c r="C305" s="106"/>
      <c r="D305" s="153" t="s">
        <v>162</v>
      </c>
      <c r="E305" s="154" t="s">
        <v>191</v>
      </c>
      <c r="F305" s="153" t="str">
        <f>IFERROR(VLOOKUP(E305,TablaIndicadores[[Código]:[Unidad de medida]],2,0),"")</f>
        <v>RCR 52: Suelos rehabilitados utilizados para zonas verdes, vivienda social, actividades económicas u otros usos</v>
      </c>
      <c r="G305" s="153" t="str">
        <f>IFERROR(VLOOKUP(E305,TablaIndicadores[[Código]:[Unidad de medida]],3,0),"")</f>
        <v>RCR 52: Hectáreas</v>
      </c>
      <c r="H305" s="157"/>
      <c r="I305" s="153" t="str">
        <f>IF(B298="Incluir",IF(OR(H305="",E305="",NOT(ISNUMBER(H305)),H305&lt;=0,H305&lt;=0.0000001,H305&gt;1000000000),"Rellene con un valor positivo","SI"),"")</f>
        <v/>
      </c>
      <c r="J305" s="115"/>
    </row>
    <row r="306" spans="1:10" x14ac:dyDescent="0.35">
      <c r="A306" s="106"/>
      <c r="B306" s="106"/>
      <c r="C306" s="106"/>
      <c r="D306" s="106"/>
      <c r="E306" s="106"/>
      <c r="F306" s="107"/>
      <c r="G306" s="106"/>
      <c r="H306" s="106"/>
      <c r="I306" s="107"/>
      <c r="J306" s="115"/>
    </row>
    <row r="307" spans="1:10" ht="15" thickBot="1" x14ac:dyDescent="0.4">
      <c r="A307" s="106"/>
      <c r="B307" s="160" t="s">
        <v>54</v>
      </c>
      <c r="C307" s="109"/>
      <c r="D307" s="109"/>
      <c r="E307" s="109"/>
      <c r="F307" s="110"/>
      <c r="G307" s="109"/>
      <c r="H307" s="109"/>
      <c r="I307" s="110"/>
      <c r="J307" s="115"/>
    </row>
    <row r="308" spans="1:10" x14ac:dyDescent="0.35">
      <c r="A308" s="106"/>
      <c r="B308" s="106"/>
      <c r="C308" s="106"/>
      <c r="D308" s="106"/>
      <c r="E308" s="106"/>
      <c r="F308" s="107"/>
      <c r="G308" s="106"/>
      <c r="H308" s="106"/>
      <c r="I308" s="107"/>
      <c r="J308" s="115"/>
    </row>
    <row r="309" spans="1:10" x14ac:dyDescent="0.35">
      <c r="A309" s="106"/>
      <c r="B309" s="116" t="s">
        <v>400</v>
      </c>
      <c r="C309" s="106"/>
      <c r="D309" s="112" t="s">
        <v>307</v>
      </c>
      <c r="E309" s="112"/>
      <c r="F309" s="113"/>
      <c r="G309" s="113"/>
      <c r="H309" s="113"/>
      <c r="I309" s="113"/>
      <c r="J309" s="115"/>
    </row>
    <row r="310" spans="1:10" x14ac:dyDescent="0.35">
      <c r="A310" s="106"/>
      <c r="B310" s="106"/>
      <c r="C310" s="106"/>
      <c r="D310" s="106"/>
      <c r="E310" s="106"/>
      <c r="F310" s="107"/>
      <c r="G310" s="106"/>
      <c r="H310" s="106"/>
      <c r="I310" s="107"/>
      <c r="J310" s="115"/>
    </row>
    <row r="311" spans="1:10" x14ac:dyDescent="0.35">
      <c r="A311" s="106"/>
      <c r="B311" s="106"/>
      <c r="C311" s="106"/>
      <c r="D311" s="106" t="s">
        <v>6</v>
      </c>
      <c r="E311" s="162"/>
      <c r="F311" s="174" t="str">
        <f>IF(B309="Incluir",IF(OR(E311="",E311=0),"Rellene el presupuesto",IF(OR(NOT(ISNUMBER(E311)),E311&lt;=0),"Rellene con un valor positivo","")),
    IF(OR(E311="",E311=0),"",
        "No rellene el presupuesto sin seleccionar que quiere incluir el subtipo de acción"))</f>
        <v/>
      </c>
      <c r="G311" s="175"/>
      <c r="H311" s="175"/>
      <c r="I311" s="107"/>
      <c r="J311" s="115"/>
    </row>
    <row r="312" spans="1:10" x14ac:dyDescent="0.35">
      <c r="A312" s="106"/>
      <c r="B312" s="106"/>
      <c r="C312" s="106"/>
      <c r="D312" s="106"/>
      <c r="E312" s="106"/>
      <c r="F312" s="107"/>
      <c r="G312" s="106"/>
      <c r="H312" s="106"/>
      <c r="I312" s="107"/>
      <c r="J312" s="115"/>
    </row>
    <row r="313" spans="1:10" x14ac:dyDescent="0.35">
      <c r="A313" s="106"/>
      <c r="B313" s="106"/>
      <c r="C313" s="106"/>
      <c r="D313" s="106" t="s">
        <v>270</v>
      </c>
      <c r="E313" s="106"/>
      <c r="F313" s="107"/>
      <c r="G313" s="106"/>
      <c r="H313" s="106"/>
      <c r="I313" s="107"/>
      <c r="J313" s="115"/>
    </row>
    <row r="314" spans="1:10" x14ac:dyDescent="0.35">
      <c r="A314" s="106"/>
      <c r="B314" s="106"/>
      <c r="C314" s="106"/>
      <c r="D314" s="7" t="s">
        <v>271</v>
      </c>
      <c r="E314" s="7" t="s">
        <v>272</v>
      </c>
      <c r="F314" s="11" t="s">
        <v>156</v>
      </c>
      <c r="G314" s="11" t="s">
        <v>159</v>
      </c>
      <c r="H314" s="8" t="s">
        <v>273</v>
      </c>
      <c r="I314" s="11" t="s">
        <v>274</v>
      </c>
      <c r="J314" s="115"/>
    </row>
    <row r="315" spans="1:10" ht="29" x14ac:dyDescent="0.35">
      <c r="A315" s="106"/>
      <c r="B315" s="106"/>
      <c r="C315" s="106"/>
      <c r="D315" s="155" t="s">
        <v>160</v>
      </c>
      <c r="E315" s="156" t="s">
        <v>190</v>
      </c>
      <c r="F315" s="153" t="str">
        <f>IFERROR(VLOOKUP(E315,TablaIndicadores[[Código]:[Unidad de medida]],2,0),"")</f>
        <v>Superficie de los suelos rehabilitados
apoyados</v>
      </c>
      <c r="G315" s="153" t="str">
        <f>IFERROR(VLOOKUP(E315,TablaIndicadores[[Código]:[Unidad de medida]],3,0),"")</f>
        <v>RCO 38: Hectáreas</v>
      </c>
      <c r="H315" s="116"/>
      <c r="I315" s="153" t="str">
        <f>IF(B309="Incluir",IF(OR(H315="",E315="",NOT(ISNUMBER(H315)),H315&lt;=0,H315&lt;=0.0000001,H315&gt;1000000000),"Rellene con un valor positivo","SI"),"")</f>
        <v/>
      </c>
      <c r="J315" s="115"/>
    </row>
    <row r="316" spans="1:10" ht="29" x14ac:dyDescent="0.35">
      <c r="A316" s="106"/>
      <c r="B316" s="106"/>
      <c r="C316" s="106"/>
      <c r="D316" s="153" t="s">
        <v>162</v>
      </c>
      <c r="E316" s="154" t="s">
        <v>192</v>
      </c>
      <c r="F316" s="153" t="str">
        <f>IFERROR(VLOOKUP(E316,TablaIndicadores[[Código]:[Unidad de medida]],2,0),"")</f>
        <v>RCR 50: Población que se beneficia de
medidas en favor de la calidad del aire*</v>
      </c>
      <c r="G316" s="153" t="str">
        <f>IFERROR(VLOOKUP(E316,TablaIndicadores[[Código]:[Unidad de medida]],3,0),"")</f>
        <v>RCR 50: Personas</v>
      </c>
      <c r="H316" s="157"/>
      <c r="I316" s="153" t="str">
        <f>IF(B309="Incluir",IF(OR(H316="",E316="",NOT(ISNUMBER(H316)),H316&lt;=0,H316&lt;=0.0000001,H316&gt;1000000000),"Rellene con un valor positivo","SI"),"")</f>
        <v/>
      </c>
      <c r="J316" s="115"/>
    </row>
    <row r="317" spans="1:10" x14ac:dyDescent="0.35">
      <c r="A317" s="106"/>
      <c r="B317" s="106"/>
      <c r="C317" s="106"/>
      <c r="D317" s="106"/>
      <c r="E317" s="106"/>
      <c r="F317" s="107"/>
      <c r="G317" s="106"/>
      <c r="H317" s="106"/>
      <c r="I317" s="107"/>
      <c r="J317" s="115"/>
    </row>
    <row r="318" spans="1:10" x14ac:dyDescent="0.35">
      <c r="A318" s="106"/>
      <c r="B318" s="116" t="s">
        <v>400</v>
      </c>
      <c r="C318" s="106"/>
      <c r="D318" s="112" t="s">
        <v>308</v>
      </c>
      <c r="E318" s="112"/>
      <c r="F318" s="113"/>
      <c r="G318" s="151"/>
      <c r="H318" s="151"/>
      <c r="I318" s="151"/>
      <c r="J318" s="115"/>
    </row>
    <row r="319" spans="1:10" x14ac:dyDescent="0.35">
      <c r="A319" s="106"/>
      <c r="B319" s="106"/>
      <c r="C319" s="106"/>
      <c r="D319" s="106"/>
      <c r="E319" s="106"/>
      <c r="F319" s="107"/>
      <c r="G319" s="106"/>
      <c r="H319" s="106"/>
      <c r="I319" s="107"/>
      <c r="J319" s="115"/>
    </row>
    <row r="320" spans="1:10" x14ac:dyDescent="0.35">
      <c r="A320" s="106"/>
      <c r="B320" s="106"/>
      <c r="C320" s="106"/>
      <c r="D320" s="106" t="s">
        <v>6</v>
      </c>
      <c r="E320" s="162"/>
      <c r="F320" s="174" t="str">
        <f>IF(B318="Incluir",IF(OR(E320="",E320=0),"Rellene el presupuesto",IF(OR(NOT(ISNUMBER(E320)),E320&lt;=0),"Rellene con un valor positivo","")),
    IF(OR(E320="",E320=0),"",
        "No rellene el presupuesto sin seleccionar que quiere incluir el subtipo de acción"))</f>
        <v/>
      </c>
      <c r="G320" s="175"/>
      <c r="H320" s="175"/>
      <c r="I320" s="107"/>
      <c r="J320" s="115"/>
    </row>
    <row r="321" spans="1:10" x14ac:dyDescent="0.35">
      <c r="A321" s="106"/>
      <c r="B321" s="106"/>
      <c r="C321" s="106"/>
      <c r="D321" s="106"/>
      <c r="E321" s="106"/>
      <c r="F321" s="107"/>
      <c r="G321" s="106"/>
      <c r="H321" s="106"/>
      <c r="I321" s="107"/>
      <c r="J321" s="115"/>
    </row>
    <row r="322" spans="1:10" x14ac:dyDescent="0.35">
      <c r="A322" s="106"/>
      <c r="B322" s="106"/>
      <c r="C322" s="106"/>
      <c r="D322" s="106" t="s">
        <v>270</v>
      </c>
      <c r="E322" s="106"/>
      <c r="F322" s="107"/>
      <c r="G322" s="106"/>
      <c r="H322" s="106"/>
      <c r="I322" s="107"/>
      <c r="J322" s="115"/>
    </row>
    <row r="323" spans="1:10" x14ac:dyDescent="0.35">
      <c r="A323" s="106"/>
      <c r="B323" s="106"/>
      <c r="C323" s="106"/>
      <c r="D323" s="7" t="s">
        <v>271</v>
      </c>
      <c r="E323" s="7" t="s">
        <v>272</v>
      </c>
      <c r="F323" s="11" t="s">
        <v>156</v>
      </c>
      <c r="G323" s="11" t="s">
        <v>159</v>
      </c>
      <c r="H323" s="8" t="s">
        <v>273</v>
      </c>
      <c r="I323" s="11" t="s">
        <v>274</v>
      </c>
      <c r="J323" s="115"/>
    </row>
    <row r="324" spans="1:10" ht="29" x14ac:dyDescent="0.35">
      <c r="A324" s="106"/>
      <c r="B324" s="106"/>
      <c r="C324" s="106"/>
      <c r="D324" s="155" t="s">
        <v>160</v>
      </c>
      <c r="E324" s="156" t="s">
        <v>190</v>
      </c>
      <c r="F324" s="153" t="str">
        <f>IFERROR(VLOOKUP(E324,TablaIndicadores[[Código]:[Unidad de medida]],2,0),"")</f>
        <v>Superficie de los suelos rehabilitados
apoyados</v>
      </c>
      <c r="G324" s="153" t="str">
        <f>IFERROR(VLOOKUP(E324,TablaIndicadores[[Código]:[Unidad de medida]],3,0),"")</f>
        <v>RCO 38: Hectáreas</v>
      </c>
      <c r="H324" s="116"/>
      <c r="I324" s="153" t="str">
        <f>IF(B318="Incluir",IF(OR(H324="",E324="",NOT(ISNUMBER(H324)),H324&lt;=0,H324&lt;=0.0000001,H324&gt;1000000000),"Rellene con un valor positivo","SI"),"")</f>
        <v/>
      </c>
      <c r="J324" s="115"/>
    </row>
    <row r="325" spans="1:10" ht="29" x14ac:dyDescent="0.35">
      <c r="A325" s="106"/>
      <c r="B325" s="106"/>
      <c r="C325" s="106"/>
      <c r="D325" s="153" t="s">
        <v>162</v>
      </c>
      <c r="E325" s="154" t="s">
        <v>193</v>
      </c>
      <c r="F325" s="153" t="str">
        <f>IFERROR(VLOOKUP(E325,TablaIndicadores[[Código]:[Unidad de medida]],2,0),"")</f>
        <v>RCR 95: Población que tiene acceso a
infraestructuras verdes nuevas o mejoradas*</v>
      </c>
      <c r="G325" s="153" t="str">
        <f>IFERROR(VLOOKUP(E325,TablaIndicadores[[Código]:[Unidad de medida]],3,0),"")</f>
        <v>RCR 95: Personas</v>
      </c>
      <c r="H325" s="157"/>
      <c r="I325" s="153" t="str">
        <f>IF(B318="Incluir",IF(OR(H325="",E325="",NOT(ISNUMBER(H325)),H325&lt;=0,H325&lt;=0.0000001,H325&gt;1000000000),"Rellene con un valor positivo","SI"),"")</f>
        <v/>
      </c>
      <c r="J325" s="115"/>
    </row>
    <row r="326" spans="1:10" x14ac:dyDescent="0.35">
      <c r="A326" s="106"/>
      <c r="B326" s="106"/>
      <c r="C326" s="106"/>
      <c r="D326" s="106"/>
      <c r="E326" s="106"/>
      <c r="F326" s="107"/>
      <c r="G326" s="106"/>
      <c r="H326" s="106"/>
      <c r="I326" s="107"/>
      <c r="J326" s="115"/>
    </row>
    <row r="327" spans="1:10" ht="29.25" customHeight="1" x14ac:dyDescent="0.35">
      <c r="A327" s="106"/>
      <c r="B327" s="116" t="s">
        <v>400</v>
      </c>
      <c r="C327" s="106"/>
      <c r="D327" s="176" t="s">
        <v>309</v>
      </c>
      <c r="E327" s="176"/>
      <c r="F327" s="176"/>
      <c r="G327" s="176"/>
      <c r="H327" s="176"/>
      <c r="I327" s="176"/>
      <c r="J327" s="150"/>
    </row>
    <row r="328" spans="1:10" x14ac:dyDescent="0.35">
      <c r="A328" s="106"/>
      <c r="B328" s="106"/>
      <c r="C328" s="106"/>
      <c r="D328" s="106"/>
      <c r="E328" s="106"/>
      <c r="F328" s="107"/>
      <c r="G328" s="106"/>
      <c r="H328" s="106"/>
      <c r="I328" s="107"/>
      <c r="J328" s="115"/>
    </row>
    <row r="329" spans="1:10" x14ac:dyDescent="0.35">
      <c r="A329" s="106"/>
      <c r="B329" s="106"/>
      <c r="C329" s="106"/>
      <c r="D329" s="106" t="s">
        <v>6</v>
      </c>
      <c r="E329" s="162"/>
      <c r="F329" s="174" t="str">
        <f>IF(B327="Incluir",IF(OR(E329="",E329=0),"Rellene el presupuesto",IF(OR(NOT(ISNUMBER(E329)),E329&lt;=0),"Rellene con un valor positivo","")),
    IF(OR(E329="",E329=0),"",
        "No rellene el presupuesto sin seleccionar que quiere incluir el subtipo de acción"))</f>
        <v/>
      </c>
      <c r="G329" s="175"/>
      <c r="H329" s="175"/>
      <c r="I329" s="107"/>
      <c r="J329" s="115"/>
    </row>
    <row r="330" spans="1:10" x14ac:dyDescent="0.35">
      <c r="A330" s="106"/>
      <c r="B330" s="106"/>
      <c r="C330" s="106"/>
      <c r="D330" s="106"/>
      <c r="E330" s="106"/>
      <c r="F330" s="107"/>
      <c r="G330" s="106"/>
      <c r="H330" s="106"/>
      <c r="I330" s="107"/>
      <c r="J330" s="115"/>
    </row>
    <row r="331" spans="1:10" x14ac:dyDescent="0.35">
      <c r="A331" s="106"/>
      <c r="B331" s="106"/>
      <c r="C331" s="106"/>
      <c r="D331" s="106" t="s">
        <v>270</v>
      </c>
      <c r="E331" s="106"/>
      <c r="F331" s="107"/>
      <c r="G331" s="106"/>
      <c r="H331" s="106"/>
      <c r="I331" s="107"/>
      <c r="J331" s="115"/>
    </row>
    <row r="332" spans="1:10" x14ac:dyDescent="0.35">
      <c r="A332" s="106"/>
      <c r="B332" s="106"/>
      <c r="C332" s="106"/>
      <c r="D332" s="7" t="s">
        <v>271</v>
      </c>
      <c r="E332" s="7" t="s">
        <v>272</v>
      </c>
      <c r="F332" s="11" t="s">
        <v>156</v>
      </c>
      <c r="G332" s="11" t="s">
        <v>159</v>
      </c>
      <c r="H332" s="8" t="s">
        <v>273</v>
      </c>
      <c r="I332" s="11" t="s">
        <v>274</v>
      </c>
      <c r="J332" s="115"/>
    </row>
    <row r="333" spans="1:10" ht="29" x14ac:dyDescent="0.35">
      <c r="A333" s="106"/>
      <c r="B333" s="106"/>
      <c r="C333" s="106"/>
      <c r="D333" s="155" t="s">
        <v>160</v>
      </c>
      <c r="E333" s="156" t="s">
        <v>190</v>
      </c>
      <c r="F333" s="153" t="str">
        <f>IFERROR(VLOOKUP(E333,TablaIndicadores[[Código]:[Unidad de medida]],2,0),"")</f>
        <v>Superficie de los suelos rehabilitados
apoyados</v>
      </c>
      <c r="G333" s="153" t="str">
        <f>IFERROR(VLOOKUP(E333,TablaIndicadores[[Código]:[Unidad de medida]],3,0),"")</f>
        <v>RCO 38: Hectáreas</v>
      </c>
      <c r="H333" s="116"/>
      <c r="I333" s="153" t="str">
        <f>IF(B327="Incluir",IF(OR(H333="",E333="",NOT(ISNUMBER(H333)),H333&lt;=0,H333&lt;=0.0000001,H333&gt;1000000000),"Rellene con un valor positivo","SI"),"")</f>
        <v/>
      </c>
      <c r="J333" s="115"/>
    </row>
    <row r="334" spans="1:10" ht="29" x14ac:dyDescent="0.35">
      <c r="A334" s="106"/>
      <c r="B334" s="106"/>
      <c r="C334" s="106"/>
      <c r="D334" s="153" t="s">
        <v>162</v>
      </c>
      <c r="E334" s="154" t="s">
        <v>193</v>
      </c>
      <c r="F334" s="153" t="str">
        <f>IFERROR(VLOOKUP(E334,TablaIndicadores[[Código]:[Unidad de medida]],2,0),"")</f>
        <v>RCR 95: Población que tiene acceso a
infraestructuras verdes nuevas o mejoradas*</v>
      </c>
      <c r="G334" s="153" t="str">
        <f>IFERROR(VLOOKUP(E334,TablaIndicadores[[Código]:[Unidad de medida]],3,0),"")</f>
        <v>RCR 95: Personas</v>
      </c>
      <c r="H334" s="157"/>
      <c r="I334" s="153" t="str">
        <f>IF(B327="Incluir",IF(OR(H334="",E334="",NOT(ISNUMBER(H334)),H334&lt;=0,H334&lt;=0.0000001,H334&gt;1000000000),"Rellene con un valor positivo","SI"),"")</f>
        <v/>
      </c>
      <c r="J334" s="115"/>
    </row>
    <row r="335" spans="1:10" x14ac:dyDescent="0.35">
      <c r="A335" s="106"/>
      <c r="B335" s="106"/>
      <c r="C335" s="106"/>
      <c r="D335" s="106"/>
      <c r="E335" s="106"/>
      <c r="F335" s="107"/>
      <c r="G335" s="106"/>
      <c r="H335" s="106"/>
      <c r="I335" s="107"/>
      <c r="J335" s="115"/>
    </row>
    <row r="336" spans="1:10" ht="15.5" x14ac:dyDescent="0.35">
      <c r="A336" s="4"/>
      <c r="B336" s="5" t="s">
        <v>310</v>
      </c>
      <c r="C336" s="5"/>
      <c r="D336" s="5"/>
      <c r="E336" s="5"/>
      <c r="F336" s="10"/>
      <c r="G336" s="5"/>
      <c r="H336" s="4"/>
      <c r="I336" s="67"/>
      <c r="J336" s="115"/>
    </row>
    <row r="337" spans="1:10" x14ac:dyDescent="0.35">
      <c r="A337" s="106"/>
      <c r="B337" s="106"/>
      <c r="C337" s="106"/>
      <c r="D337" s="106"/>
      <c r="E337" s="106"/>
      <c r="F337" s="107"/>
      <c r="G337" s="106"/>
      <c r="H337" s="106"/>
      <c r="I337" s="107"/>
      <c r="J337" s="115"/>
    </row>
    <row r="338" spans="1:10" ht="15" thickBot="1" x14ac:dyDescent="0.4">
      <c r="A338" s="106"/>
      <c r="B338" s="160" t="s">
        <v>311</v>
      </c>
      <c r="C338" s="109"/>
      <c r="D338" s="109"/>
      <c r="E338" s="109"/>
      <c r="F338" s="110"/>
      <c r="G338" s="109"/>
      <c r="H338" s="109"/>
      <c r="I338" s="110"/>
      <c r="J338" s="115"/>
    </row>
    <row r="339" spans="1:10" x14ac:dyDescent="0.35">
      <c r="A339" s="106"/>
      <c r="B339" s="106"/>
      <c r="C339" s="106"/>
      <c r="D339" s="106"/>
      <c r="E339" s="106"/>
      <c r="F339" s="107"/>
      <c r="G339" s="106"/>
      <c r="H339" s="106"/>
      <c r="I339" s="107"/>
      <c r="J339" s="115"/>
    </row>
    <row r="340" spans="1:10" ht="27" customHeight="1" x14ac:dyDescent="0.35">
      <c r="A340" s="106"/>
      <c r="B340" s="116" t="s">
        <v>400</v>
      </c>
      <c r="C340" s="106"/>
      <c r="D340" s="176" t="s">
        <v>312</v>
      </c>
      <c r="E340" s="176"/>
      <c r="F340" s="176"/>
      <c r="G340" s="176"/>
      <c r="H340" s="176"/>
      <c r="I340" s="176"/>
      <c r="J340" s="150"/>
    </row>
    <row r="341" spans="1:10" x14ac:dyDescent="0.35">
      <c r="A341" s="106"/>
      <c r="B341" s="106"/>
      <c r="C341" s="106"/>
      <c r="D341" s="106"/>
      <c r="E341" s="106"/>
      <c r="F341" s="107"/>
      <c r="G341" s="106"/>
      <c r="H341" s="106"/>
      <c r="I341" s="107"/>
      <c r="J341" s="115"/>
    </row>
    <row r="342" spans="1:10" x14ac:dyDescent="0.35">
      <c r="A342" s="106"/>
      <c r="B342" s="106"/>
      <c r="C342" s="106"/>
      <c r="D342" s="106" t="s">
        <v>6</v>
      </c>
      <c r="E342" s="162"/>
      <c r="F342" s="174" t="str">
        <f>IF(B340="Incluir",IF(OR(E342="",E342=0),"Rellene el presupuesto",IF(OR(NOT(ISNUMBER(E342)),E342&lt;=0),"Rellene con un valor positivo","")),
    IF(OR(E342="",E342=0),"",
        "No rellene el presupuesto sin seleccionar que quiere incluir el subtipo de acción"))</f>
        <v/>
      </c>
      <c r="G342" s="175"/>
      <c r="H342" s="175"/>
      <c r="I342" s="107"/>
      <c r="J342" s="115"/>
    </row>
    <row r="343" spans="1:10" x14ac:dyDescent="0.35">
      <c r="A343" s="106"/>
      <c r="B343" s="106"/>
      <c r="C343" s="106"/>
      <c r="D343" s="106"/>
      <c r="E343" s="106"/>
      <c r="F343" s="107"/>
      <c r="G343" s="106"/>
      <c r="H343" s="106"/>
      <c r="I343" s="107"/>
      <c r="J343" s="115"/>
    </row>
    <row r="344" spans="1:10" x14ac:dyDescent="0.35">
      <c r="A344" s="106"/>
      <c r="B344" s="106"/>
      <c r="C344" s="106"/>
      <c r="D344" s="106" t="s">
        <v>270</v>
      </c>
      <c r="E344" s="106"/>
      <c r="F344" s="107"/>
      <c r="G344" s="106"/>
      <c r="H344" s="106"/>
      <c r="I344" s="107"/>
      <c r="J344" s="115"/>
    </row>
    <row r="345" spans="1:10" x14ac:dyDescent="0.35">
      <c r="A345" s="106"/>
      <c r="B345" s="106"/>
      <c r="C345" s="106"/>
      <c r="D345" s="7" t="s">
        <v>271</v>
      </c>
      <c r="E345" s="7" t="s">
        <v>272</v>
      </c>
      <c r="F345" s="11" t="s">
        <v>156</v>
      </c>
      <c r="G345" s="11" t="s">
        <v>159</v>
      </c>
      <c r="H345" s="8" t="s">
        <v>273</v>
      </c>
      <c r="I345" s="11" t="s">
        <v>274</v>
      </c>
      <c r="J345" s="115"/>
    </row>
    <row r="346" spans="1:10" ht="29" x14ac:dyDescent="0.35">
      <c r="A346" s="106"/>
      <c r="B346" s="106"/>
      <c r="C346" s="106"/>
      <c r="D346" s="155" t="s">
        <v>160</v>
      </c>
      <c r="E346" s="156" t="s">
        <v>194</v>
      </c>
      <c r="F346" s="153" t="str">
        <f>IFERROR(VLOOKUP(E346,TablaIndicadores[[Código]:[Unidad de medida]],2,0),"")</f>
        <v>RCO 65: Capacidad de las viviendas sociales nuevas o modernizadas</v>
      </c>
      <c r="G346" s="153" t="str">
        <f>IFERROR(VLOOKUP(E346,TablaIndicadores[[Código]:[Unidad de medida]],3,0),"")</f>
        <v>RCO 65: Viviendas</v>
      </c>
      <c r="H346" s="116"/>
      <c r="I346" s="153" t="str">
        <f>IF(B340="Incluir",IF(OR(H346="",E346="",NOT(ISNUMBER(H346)),H346&lt;=0,H346&lt;=0.0000001,H346&gt;1000000000),"Rellene con un valor positivo","SI"),"")</f>
        <v/>
      </c>
      <c r="J346" s="115"/>
    </row>
    <row r="347" spans="1:10" ht="29" x14ac:dyDescent="0.35">
      <c r="A347" s="106"/>
      <c r="B347" s="106"/>
      <c r="C347" s="106"/>
      <c r="D347" s="153" t="s">
        <v>162</v>
      </c>
      <c r="E347" s="154" t="s">
        <v>195</v>
      </c>
      <c r="F347" s="153" t="str">
        <f>IFERROR(VLOOKUP(E347,TablaIndicadores[[Código]:[Unidad de medida]],2,0),"")</f>
        <v>RCR 67:Usuarios anuales de las viviendas sociales nuevas o modernizadas</v>
      </c>
      <c r="G347" s="153" t="str">
        <f>IFERROR(VLOOKUP(E347,TablaIndicadores[[Código]:[Unidad de medida]],3,0),"")</f>
        <v>RCR 67: Usuarios/año</v>
      </c>
      <c r="H347" s="157"/>
      <c r="I347" s="153" t="str">
        <f>IF(B340="Incluir",IF(OR(H347="",E347="",NOT(ISNUMBER(H347)),H347&lt;=0,H347&lt;=0.0000001,H347&gt;1000000000),"Rellene con un valor positivo","SI"),"")</f>
        <v/>
      </c>
      <c r="J347" s="115"/>
    </row>
    <row r="348" spans="1:10" x14ac:dyDescent="0.35">
      <c r="A348" s="106"/>
      <c r="B348" s="106"/>
      <c r="C348" s="106"/>
      <c r="D348" s="106"/>
      <c r="E348" s="106"/>
      <c r="F348" s="107"/>
      <c r="G348" s="106"/>
      <c r="H348" s="106"/>
      <c r="I348" s="107"/>
      <c r="J348" s="115"/>
    </row>
    <row r="349" spans="1:10" x14ac:dyDescent="0.35">
      <c r="A349" s="106"/>
      <c r="B349" s="116" t="s">
        <v>400</v>
      </c>
      <c r="C349" s="106"/>
      <c r="D349" s="112" t="s">
        <v>313</v>
      </c>
      <c r="E349" s="112"/>
      <c r="F349" s="113"/>
      <c r="G349" s="113"/>
      <c r="H349" s="113"/>
      <c r="I349" s="113"/>
      <c r="J349" s="115"/>
    </row>
    <row r="350" spans="1:10" x14ac:dyDescent="0.35">
      <c r="A350" s="106"/>
      <c r="B350" s="106"/>
      <c r="C350" s="106"/>
      <c r="D350" s="106"/>
      <c r="E350" s="106"/>
      <c r="F350" s="107"/>
      <c r="G350" s="106"/>
      <c r="H350" s="106"/>
      <c r="I350" s="107"/>
      <c r="J350" s="115"/>
    </row>
    <row r="351" spans="1:10" x14ac:dyDescent="0.35">
      <c r="A351" s="106"/>
      <c r="B351" s="106"/>
      <c r="C351" s="106"/>
      <c r="D351" s="106" t="s">
        <v>6</v>
      </c>
      <c r="E351" s="162"/>
      <c r="F351" s="174" t="str">
        <f>IF(B349="Incluir",IF(OR(E351="",E351=0),"Rellene el presupuesto",IF(OR(NOT(ISNUMBER(E351)),E351&lt;=0),"Rellene con un valor positivo","")),
    IF(OR(E351="",E351=0),"",
        "No rellene el presupuesto sin seleccionar que quiere incluir el subtipo de acción"))</f>
        <v/>
      </c>
      <c r="G351" s="175"/>
      <c r="H351" s="175"/>
      <c r="I351" s="107"/>
      <c r="J351" s="115"/>
    </row>
    <row r="352" spans="1:10" x14ac:dyDescent="0.35">
      <c r="A352" s="106"/>
      <c r="B352" s="106"/>
      <c r="C352" s="106"/>
      <c r="D352" s="106"/>
      <c r="E352" s="106"/>
      <c r="F352" s="107"/>
      <c r="G352" s="106"/>
      <c r="H352" s="106"/>
      <c r="I352" s="107"/>
      <c r="J352" s="115"/>
    </row>
    <row r="353" spans="1:10" x14ac:dyDescent="0.35">
      <c r="A353" s="106"/>
      <c r="B353" s="106"/>
      <c r="C353" s="106"/>
      <c r="D353" s="106" t="s">
        <v>270</v>
      </c>
      <c r="E353" s="106"/>
      <c r="F353" s="107"/>
      <c r="G353" s="106"/>
      <c r="H353" s="106"/>
      <c r="I353" s="107"/>
      <c r="J353" s="115"/>
    </row>
    <row r="354" spans="1:10" x14ac:dyDescent="0.35">
      <c r="A354" s="106"/>
      <c r="B354" s="106"/>
      <c r="C354" s="106"/>
      <c r="D354" s="7" t="s">
        <v>271</v>
      </c>
      <c r="E354" s="7" t="s">
        <v>272</v>
      </c>
      <c r="F354" s="11" t="s">
        <v>156</v>
      </c>
      <c r="G354" s="11" t="s">
        <v>159</v>
      </c>
      <c r="H354" s="8" t="s">
        <v>273</v>
      </c>
      <c r="I354" s="11" t="s">
        <v>274</v>
      </c>
      <c r="J354" s="115"/>
    </row>
    <row r="355" spans="1:10" ht="72.5" x14ac:dyDescent="0.35">
      <c r="A355" s="106"/>
      <c r="B355" s="106"/>
      <c r="C355" s="106"/>
      <c r="D355" s="155" t="s">
        <v>160</v>
      </c>
      <c r="E355" s="156" t="s">
        <v>196</v>
      </c>
      <c r="F355" s="153" t="str">
        <f>IFERROR(VLOOKUP(E355,TablaIndicadores[[Código]:[Unidad de medida]],2,0),"")</f>
        <v>RCO 113: Población cubierta por proyectos
en el marco de la inclusión socioeconómica
de las comunidades marginadas, las familias
con bajos ingresos y los colectivos menos
favorecidos*</v>
      </c>
      <c r="G355" s="153" t="str">
        <f>IFERROR(VLOOKUP(E355,TablaIndicadores[[Código]:[Unidad de medida]],3,0),"")</f>
        <v>RCO 113:Personas</v>
      </c>
      <c r="H355" s="116"/>
      <c r="I355" s="153" t="str">
        <f>IF(B349="Incluir",IF(OR(H355="",E355="",NOT(ISNUMBER(H355)),H355&lt;=0,H355&lt;=0.0000001,H355&gt;1000000000),"Rellene con un valor positivo","SI"),"")</f>
        <v/>
      </c>
      <c r="J355" s="115"/>
    </row>
    <row r="356" spans="1:10" ht="46.5" customHeight="1" x14ac:dyDescent="0.35">
      <c r="A356" s="106"/>
      <c r="B356" s="106"/>
      <c r="C356" s="106"/>
      <c r="D356" s="153" t="s">
        <v>162</v>
      </c>
      <c r="E356" s="154" t="s">
        <v>197</v>
      </c>
      <c r="F356" s="153" t="str">
        <f>IFERROR(VLOOKUP(E356,TablaIndicadores[[Código]:[Unidad de medida]],2,0),"")</f>
        <v xml:space="preserve">ESR113: Número de personas beneficiarias de actuaciones de inclusión social </v>
      </c>
      <c r="G356" s="153" t="str">
        <f>IFERROR(VLOOKUP(E356,TablaIndicadores[[Código]:[Unidad de medida]],3,0),"")</f>
        <v>ESR113:Personas</v>
      </c>
      <c r="H356" s="157"/>
      <c r="I356" s="153" t="str">
        <f>IF(B349="Incluir",IF(OR(H356="",E356="",NOT(ISNUMBER(H356)),H356&lt;=0,H356&lt;=0.0000001,H356&gt;1000000000),"Rellene con un valor positivo","SI"),"")</f>
        <v/>
      </c>
      <c r="J356" s="115"/>
    </row>
    <row r="357" spans="1:10" x14ac:dyDescent="0.35">
      <c r="A357" s="106"/>
      <c r="B357" s="106"/>
      <c r="C357" s="106"/>
      <c r="D357" s="106"/>
      <c r="E357" s="106"/>
      <c r="F357" s="107"/>
      <c r="G357" s="106"/>
      <c r="H357" s="106"/>
      <c r="I357" s="107"/>
      <c r="J357" s="115"/>
    </row>
    <row r="358" spans="1:10" ht="29.25" customHeight="1" x14ac:dyDescent="0.35">
      <c r="A358" s="106"/>
      <c r="B358" s="116" t="s">
        <v>400</v>
      </c>
      <c r="C358" s="106"/>
      <c r="D358" s="176" t="s">
        <v>314</v>
      </c>
      <c r="E358" s="176"/>
      <c r="F358" s="176"/>
      <c r="G358" s="176"/>
      <c r="H358" s="176"/>
      <c r="I358" s="176"/>
      <c r="J358" s="150"/>
    </row>
    <row r="359" spans="1:10" x14ac:dyDescent="0.35">
      <c r="A359" s="106"/>
      <c r="B359" s="106"/>
      <c r="C359" s="106"/>
      <c r="D359" s="106"/>
      <c r="E359" s="106"/>
      <c r="F359" s="107"/>
      <c r="G359" s="106"/>
      <c r="H359" s="106"/>
      <c r="I359" s="107"/>
      <c r="J359" s="115"/>
    </row>
    <row r="360" spans="1:10" x14ac:dyDescent="0.35">
      <c r="A360" s="106"/>
      <c r="B360" s="106"/>
      <c r="C360" s="106"/>
      <c r="D360" s="106" t="s">
        <v>6</v>
      </c>
      <c r="E360" s="162"/>
      <c r="F360" s="174" t="str">
        <f>IF(B358="Incluir",IF(OR(E360="",E360=0),"Rellene el presupuesto",IF(OR(NOT(ISNUMBER(E360)),E360&lt;=0),"Rellene con un valor positivo","")),
    IF(OR(E360="",E360=0),"",
        "No rellene el presupuesto sin seleccionar que quiere incluir el subtipo de acción"))</f>
        <v/>
      </c>
      <c r="G360" s="175"/>
      <c r="H360" s="175"/>
      <c r="I360" s="107"/>
      <c r="J360" s="115"/>
    </row>
    <row r="361" spans="1:10" x14ac:dyDescent="0.35">
      <c r="A361" s="106"/>
      <c r="B361" s="106"/>
      <c r="C361" s="106"/>
      <c r="D361" s="106"/>
      <c r="E361" s="106"/>
      <c r="F361" s="107"/>
      <c r="G361" s="106"/>
      <c r="H361" s="106"/>
      <c r="I361" s="107"/>
      <c r="J361" s="115"/>
    </row>
    <row r="362" spans="1:10" x14ac:dyDescent="0.35">
      <c r="A362" s="106"/>
      <c r="B362" s="106"/>
      <c r="C362" s="106"/>
      <c r="D362" s="106" t="s">
        <v>270</v>
      </c>
      <c r="E362" s="106"/>
      <c r="F362" s="107"/>
      <c r="G362" s="106"/>
      <c r="H362" s="106"/>
      <c r="I362" s="107"/>
      <c r="J362" s="115"/>
    </row>
    <row r="363" spans="1:10" x14ac:dyDescent="0.35">
      <c r="A363" s="106"/>
      <c r="B363" s="106"/>
      <c r="C363" s="106"/>
      <c r="D363" s="7" t="s">
        <v>271</v>
      </c>
      <c r="E363" s="7" t="s">
        <v>272</v>
      </c>
      <c r="F363" s="11" t="s">
        <v>156</v>
      </c>
      <c r="G363" s="11" t="s">
        <v>159</v>
      </c>
      <c r="H363" s="8" t="s">
        <v>273</v>
      </c>
      <c r="I363" s="11" t="s">
        <v>274</v>
      </c>
      <c r="J363" s="115"/>
    </row>
    <row r="364" spans="1:10" ht="72.5" x14ac:dyDescent="0.35">
      <c r="A364" s="106"/>
      <c r="B364" s="106"/>
      <c r="C364" s="106"/>
      <c r="D364" s="155" t="s">
        <v>160</v>
      </c>
      <c r="E364" s="156" t="s">
        <v>196</v>
      </c>
      <c r="F364" s="153" t="str">
        <f>IFERROR(VLOOKUP(E364,TablaIndicadores[[Código]:[Unidad de medida]],2,0),"")</f>
        <v>RCO 113: Población cubierta por proyectos
en el marco de la inclusión socioeconómica
de las comunidades marginadas, las familias
con bajos ingresos y los colectivos menos
favorecidos*</v>
      </c>
      <c r="G364" s="153" t="str">
        <f>IFERROR(VLOOKUP(E364,TablaIndicadores[[Código]:[Unidad de medida]],3,0),"")</f>
        <v>RCO 113:Personas</v>
      </c>
      <c r="H364" s="116"/>
      <c r="I364" s="153" t="str">
        <f>IF(B358="Incluir",IF(OR(H364="",E364="",NOT(ISNUMBER(H364)),H364&lt;=0,H364&lt;=0.0000001,H364&gt;1000000000),"Rellene con un valor positivo","SI"),"")</f>
        <v/>
      </c>
      <c r="J364" s="115"/>
    </row>
    <row r="365" spans="1:10" ht="45" customHeight="1" x14ac:dyDescent="0.35">
      <c r="A365" s="106"/>
      <c r="B365" s="106"/>
      <c r="C365" s="106"/>
      <c r="D365" s="153" t="s">
        <v>162</v>
      </c>
      <c r="E365" s="154" t="s">
        <v>197</v>
      </c>
      <c r="F365" s="153" t="str">
        <f>IFERROR(VLOOKUP(E365,TablaIndicadores[[Código]:[Unidad de medida]],2,0),"")</f>
        <v xml:space="preserve">ESR113: Número de personas beneficiarias de actuaciones de inclusión social </v>
      </c>
      <c r="G365" s="153" t="str">
        <f>IFERROR(VLOOKUP(E365,TablaIndicadores[[Código]:[Unidad de medida]],3,0),"")</f>
        <v>ESR113:Personas</v>
      </c>
      <c r="H365" s="157"/>
      <c r="I365" s="153" t="str">
        <f>IF(B358="Incluir",IF(OR(H365="",E365="",NOT(ISNUMBER(H365)),H365&lt;=0,H365&lt;=0.0000001,H365&gt;1000000000),"Rellene con un valor positivo","SI"),"")</f>
        <v/>
      </c>
      <c r="J365" s="115"/>
    </row>
    <row r="366" spans="1:10" x14ac:dyDescent="0.35">
      <c r="A366" s="106"/>
      <c r="B366" s="106"/>
      <c r="C366" s="106"/>
      <c r="D366" s="106"/>
      <c r="E366" s="106"/>
      <c r="F366" s="107"/>
      <c r="G366" s="106"/>
      <c r="H366" s="106"/>
      <c r="I366" s="107"/>
      <c r="J366" s="115"/>
    </row>
    <row r="367" spans="1:10" ht="15.5" x14ac:dyDescent="0.35">
      <c r="A367" s="4"/>
      <c r="B367" s="5" t="s">
        <v>315</v>
      </c>
      <c r="C367" s="5"/>
      <c r="D367" s="5"/>
      <c r="E367" s="5"/>
      <c r="F367" s="10"/>
      <c r="G367" s="5"/>
      <c r="H367" s="4"/>
      <c r="I367" s="67"/>
      <c r="J367" s="115"/>
    </row>
    <row r="368" spans="1:10" x14ac:dyDescent="0.35">
      <c r="A368" s="106"/>
      <c r="B368" s="106"/>
      <c r="C368" s="106"/>
      <c r="D368" s="106"/>
      <c r="E368" s="106"/>
      <c r="F368" s="107"/>
      <c r="G368" s="106"/>
      <c r="H368" s="106"/>
      <c r="I368" s="107"/>
      <c r="J368" s="115"/>
    </row>
    <row r="369" spans="1:10" ht="15" thickBot="1" x14ac:dyDescent="0.4">
      <c r="A369" s="106"/>
      <c r="B369" s="160" t="s">
        <v>58</v>
      </c>
      <c r="C369" s="109"/>
      <c r="D369" s="109"/>
      <c r="E369" s="109"/>
      <c r="F369" s="110"/>
      <c r="G369" s="109"/>
      <c r="H369" s="109"/>
      <c r="I369" s="110"/>
      <c r="J369" s="115"/>
    </row>
    <row r="370" spans="1:10" x14ac:dyDescent="0.35">
      <c r="A370" s="106"/>
      <c r="B370" s="106"/>
      <c r="C370" s="106"/>
      <c r="D370" s="106"/>
      <c r="E370" s="106"/>
      <c r="F370" s="107"/>
      <c r="G370" s="106"/>
      <c r="H370" s="106"/>
      <c r="I370" s="107"/>
      <c r="J370" s="115"/>
    </row>
    <row r="371" spans="1:10" x14ac:dyDescent="0.35">
      <c r="A371" s="106"/>
      <c r="B371" s="116" t="s">
        <v>400</v>
      </c>
      <c r="C371" s="106"/>
      <c r="D371" s="112" t="s">
        <v>316</v>
      </c>
      <c r="E371" s="112"/>
      <c r="F371" s="113"/>
      <c r="G371" s="113"/>
      <c r="H371" s="113"/>
      <c r="I371" s="113"/>
      <c r="J371" s="115"/>
    </row>
    <row r="372" spans="1:10" x14ac:dyDescent="0.35">
      <c r="A372" s="106"/>
      <c r="B372" s="106"/>
      <c r="C372" s="106"/>
      <c r="D372" s="106"/>
      <c r="E372" s="106"/>
      <c r="F372" s="107"/>
      <c r="G372" s="106"/>
      <c r="H372" s="106"/>
      <c r="I372" s="107"/>
      <c r="J372" s="115"/>
    </row>
    <row r="373" spans="1:10" x14ac:dyDescent="0.35">
      <c r="A373" s="106"/>
      <c r="B373" s="106"/>
      <c r="C373" s="106"/>
      <c r="D373" s="106" t="s">
        <v>6</v>
      </c>
      <c r="E373" s="162"/>
      <c r="F373" s="174" t="str">
        <f>IF(B371="Incluir",IF(OR(E373="",E373=0),"Rellene el presupuesto",IF(OR(NOT(ISNUMBER(E373)),E373&lt;=0),"Rellene con un valor positivo","")),
    IF(OR(E373="",E373=0),"",
        "No rellene el presupuesto sin seleccionar que quiere incluir el subtipo de acción"))</f>
        <v/>
      </c>
      <c r="G373" s="175"/>
      <c r="H373" s="175"/>
      <c r="I373" s="107"/>
      <c r="J373" s="115"/>
    </row>
    <row r="374" spans="1:10" x14ac:dyDescent="0.35">
      <c r="A374" s="106"/>
      <c r="B374" s="106"/>
      <c r="C374" s="106"/>
      <c r="D374" s="106"/>
      <c r="E374" s="106"/>
      <c r="F374" s="107"/>
      <c r="G374" s="106"/>
      <c r="H374" s="106"/>
      <c r="I374" s="107"/>
      <c r="J374" s="115"/>
    </row>
    <row r="375" spans="1:10" x14ac:dyDescent="0.35">
      <c r="A375" s="106"/>
      <c r="B375" s="106"/>
      <c r="C375" s="106"/>
      <c r="D375" s="106" t="s">
        <v>270</v>
      </c>
      <c r="E375" s="106"/>
      <c r="F375" s="107"/>
      <c r="G375" s="106"/>
      <c r="H375" s="106"/>
      <c r="I375" s="107"/>
      <c r="J375" s="115"/>
    </row>
    <row r="376" spans="1:10" x14ac:dyDescent="0.35">
      <c r="A376" s="106"/>
      <c r="B376" s="106"/>
      <c r="C376" s="106"/>
      <c r="D376" s="7" t="s">
        <v>271</v>
      </c>
      <c r="E376" s="7" t="s">
        <v>272</v>
      </c>
      <c r="F376" s="11" t="s">
        <v>156</v>
      </c>
      <c r="G376" s="11" t="s">
        <v>159</v>
      </c>
      <c r="H376" s="8" t="s">
        <v>273</v>
      </c>
      <c r="I376" s="11" t="s">
        <v>274</v>
      </c>
      <c r="J376" s="115"/>
    </row>
    <row r="377" spans="1:10" ht="29" x14ac:dyDescent="0.35">
      <c r="A377" s="106"/>
      <c r="B377" s="106"/>
      <c r="C377" s="106"/>
      <c r="D377" s="155" t="s">
        <v>160</v>
      </c>
      <c r="E377" s="156" t="s">
        <v>198</v>
      </c>
      <c r="F377" s="153" t="str">
        <f>IFERROR(VLOOKUP(E377,TablaIndicadores[[Código]:[Unidad de medida]],2,0),"")</f>
        <v>RCO 77: Número de infraestructuras
culturales y turísticas apoyadas*</v>
      </c>
      <c r="G377" s="153" t="str">
        <f>IFERROR(VLOOKUP(E377,TablaIndicadores[[Código]:[Unidad de medida]],3,0),"")</f>
        <v>RCO 77:Sitios culturales y turísticos</v>
      </c>
      <c r="H377" s="116"/>
      <c r="I377" s="153" t="str">
        <f>IF(B371="Incluir",IF(OR(H377="",E377="",NOT(ISNUMBER(H377)),H377&lt;=0,H377&lt;=0.0000001,H377&gt;1000000000),"Rellene con un valor positivo","SI"),"")</f>
        <v/>
      </c>
      <c r="J377" s="115"/>
    </row>
    <row r="378" spans="1:10" ht="29" x14ac:dyDescent="0.35">
      <c r="A378" s="106"/>
      <c r="B378" s="106"/>
      <c r="C378" s="106"/>
      <c r="D378" s="153" t="s">
        <v>162</v>
      </c>
      <c r="E378" s="154" t="s">
        <v>199</v>
      </c>
      <c r="F378" s="153" t="str">
        <f>IFERROR(VLOOKUP(E378,TablaIndicadores[[Código]:[Unidad de medida]],2,0),"")</f>
        <v>RCR 77: Visitantes de instalaciones culturales
y turísticas apoyadas*</v>
      </c>
      <c r="G378" s="153" t="str">
        <f>IFERROR(VLOOKUP(E378,TablaIndicadores[[Código]:[Unidad de medida]],3,0),"")</f>
        <v>Visitantes / año</v>
      </c>
      <c r="H378" s="157"/>
      <c r="I378" s="153" t="str">
        <f>IF(B371="Incluir",IF(OR(H378="",E378="",NOT(ISNUMBER(H378)),H378&lt;=0,H378&lt;=0.0000001,H378&gt;1000000000),"Rellene con un valor positivo","SI"),"")</f>
        <v/>
      </c>
      <c r="J378" s="115"/>
    </row>
    <row r="379" spans="1:10" x14ac:dyDescent="0.35">
      <c r="A379" s="106"/>
      <c r="B379" s="106"/>
      <c r="C379" s="106"/>
      <c r="D379" s="106"/>
      <c r="E379" s="106"/>
      <c r="F379" s="107"/>
      <c r="G379" s="106"/>
      <c r="H379" s="106"/>
      <c r="I379" s="107"/>
      <c r="J379" s="115"/>
    </row>
    <row r="380" spans="1:10" x14ac:dyDescent="0.35">
      <c r="A380" s="106"/>
      <c r="B380" s="116" t="s">
        <v>400</v>
      </c>
      <c r="C380" s="106"/>
      <c r="D380" s="112" t="s">
        <v>317</v>
      </c>
      <c r="E380" s="112"/>
      <c r="F380" s="113"/>
      <c r="G380" s="113"/>
      <c r="H380" s="113"/>
      <c r="I380" s="113"/>
      <c r="J380" s="115"/>
    </row>
    <row r="381" spans="1:10" x14ac:dyDescent="0.35">
      <c r="A381" s="106"/>
      <c r="B381" s="106"/>
      <c r="C381" s="106"/>
      <c r="D381" s="106"/>
      <c r="E381" s="106"/>
      <c r="F381" s="107"/>
      <c r="G381" s="106"/>
      <c r="H381" s="106"/>
      <c r="I381" s="107"/>
      <c r="J381" s="115"/>
    </row>
    <row r="382" spans="1:10" x14ac:dyDescent="0.35">
      <c r="A382" s="106"/>
      <c r="B382" s="106"/>
      <c r="C382" s="106"/>
      <c r="D382" s="106" t="s">
        <v>6</v>
      </c>
      <c r="E382" s="162"/>
      <c r="F382" s="174" t="str">
        <f>IF(B380="Incluir",IF(OR(E382="",E382=0),"Rellene el presupuesto",IF(OR(NOT(ISNUMBER(E382)),E382&lt;=0),"Rellene con un valor positivo","")),
    IF(OR(E382="",E382=0),"",
        "No rellene el presupuesto sin seleccionar que quiere incluir el subtipo de acción"))</f>
        <v/>
      </c>
      <c r="G382" s="175"/>
      <c r="H382" s="175"/>
      <c r="I382" s="107"/>
      <c r="J382" s="115"/>
    </row>
    <row r="383" spans="1:10" x14ac:dyDescent="0.35">
      <c r="A383" s="106"/>
      <c r="B383" s="106"/>
      <c r="C383" s="106"/>
      <c r="D383" s="106"/>
      <c r="E383" s="106"/>
      <c r="F383" s="107"/>
      <c r="G383" s="106"/>
      <c r="H383" s="106"/>
      <c r="I383" s="107"/>
      <c r="J383" s="115"/>
    </row>
    <row r="384" spans="1:10" x14ac:dyDescent="0.35">
      <c r="A384" s="106"/>
      <c r="B384" s="106"/>
      <c r="C384" s="106"/>
      <c r="D384" s="106" t="s">
        <v>270</v>
      </c>
      <c r="E384" s="106"/>
      <c r="F384" s="107"/>
      <c r="G384" s="106"/>
      <c r="H384" s="106"/>
      <c r="I384" s="107"/>
      <c r="J384" s="115"/>
    </row>
    <row r="385" spans="1:10" x14ac:dyDescent="0.35">
      <c r="A385" s="106"/>
      <c r="B385" s="106"/>
      <c r="C385" s="106"/>
      <c r="D385" s="7" t="s">
        <v>271</v>
      </c>
      <c r="E385" s="7" t="s">
        <v>272</v>
      </c>
      <c r="F385" s="11" t="s">
        <v>156</v>
      </c>
      <c r="G385" s="11" t="s">
        <v>159</v>
      </c>
      <c r="H385" s="8" t="s">
        <v>273</v>
      </c>
      <c r="I385" s="11" t="s">
        <v>274</v>
      </c>
      <c r="J385" s="115"/>
    </row>
    <row r="386" spans="1:10" ht="29" x14ac:dyDescent="0.35">
      <c r="A386" s="106"/>
      <c r="B386" s="106"/>
      <c r="C386" s="106"/>
      <c r="D386" s="155" t="s">
        <v>160</v>
      </c>
      <c r="E386" s="156" t="s">
        <v>198</v>
      </c>
      <c r="F386" s="153" t="str">
        <f>IFERROR(VLOOKUP(E386,TablaIndicadores[[Código]:[Unidad de medida]],2,0),"")</f>
        <v>RCO 77: Número de infraestructuras
culturales y turísticas apoyadas*</v>
      </c>
      <c r="G386" s="153" t="str">
        <f>IFERROR(VLOOKUP(E386,TablaIndicadores[[Código]:[Unidad de medida]],3,0),"")</f>
        <v>RCO 77:Sitios culturales y turísticos</v>
      </c>
      <c r="H386" s="116"/>
      <c r="I386" s="153" t="str">
        <f>IF(B380="Incluir",IF(OR(H386="",E386="",NOT(ISNUMBER(H386)),H386&lt;=0,H386&lt;=0.0000001,H386&gt;1000000000),"Rellene con un valor positivo","SI"),"")</f>
        <v/>
      </c>
      <c r="J386" s="115"/>
    </row>
    <row r="387" spans="1:10" ht="29" x14ac:dyDescent="0.35">
      <c r="A387" s="106"/>
      <c r="B387" s="106"/>
      <c r="C387" s="106"/>
      <c r="D387" s="153" t="s">
        <v>162</v>
      </c>
      <c r="E387" s="154" t="s">
        <v>199</v>
      </c>
      <c r="F387" s="153" t="str">
        <f>IFERROR(VLOOKUP(E387,TablaIndicadores[[Código]:[Unidad de medida]],2,0),"")</f>
        <v>RCR 77: Visitantes de instalaciones culturales
y turísticas apoyadas*</v>
      </c>
      <c r="G387" s="153" t="str">
        <f>IFERROR(VLOOKUP(E387,TablaIndicadores[[Código]:[Unidad de medida]],3,0),"")</f>
        <v>Visitantes / año</v>
      </c>
      <c r="H387" s="157"/>
      <c r="I387" s="153" t="str">
        <f>IF(B380="Incluir",IF(OR(H387="",E387="",NOT(ISNUMBER(H387)),H387&lt;=0,H387&lt;=0.0000001,H387&gt;1000000000),"Rellene con un valor positivo","SI"),"")</f>
        <v/>
      </c>
      <c r="J387" s="115"/>
    </row>
    <row r="388" spans="1:10" x14ac:dyDescent="0.35">
      <c r="A388" s="106"/>
      <c r="B388" s="106"/>
      <c r="C388" s="106"/>
      <c r="D388" s="106"/>
      <c r="E388" s="106"/>
      <c r="F388" s="107"/>
      <c r="G388" s="106"/>
      <c r="H388" s="106"/>
      <c r="I388" s="107"/>
      <c r="J388" s="115"/>
    </row>
    <row r="389" spans="1:10" x14ac:dyDescent="0.35">
      <c r="A389" s="106"/>
      <c r="B389" s="116" t="s">
        <v>400</v>
      </c>
      <c r="C389" s="106"/>
      <c r="D389" s="112" t="s">
        <v>318</v>
      </c>
      <c r="E389" s="112"/>
      <c r="F389" s="113"/>
      <c r="G389" s="151"/>
      <c r="H389" s="151"/>
      <c r="I389" s="151"/>
      <c r="J389" s="115"/>
    </row>
    <row r="390" spans="1:10" x14ac:dyDescent="0.35">
      <c r="A390" s="106"/>
      <c r="B390" s="106"/>
      <c r="C390" s="106"/>
      <c r="D390" s="106"/>
      <c r="E390" s="106"/>
      <c r="F390" s="107"/>
      <c r="G390" s="106"/>
      <c r="H390" s="106"/>
      <c r="I390" s="107"/>
      <c r="J390" s="115"/>
    </row>
    <row r="391" spans="1:10" x14ac:dyDescent="0.35">
      <c r="A391" s="106"/>
      <c r="B391" s="106"/>
      <c r="C391" s="106"/>
      <c r="D391" s="106" t="s">
        <v>6</v>
      </c>
      <c r="E391" s="162"/>
      <c r="F391" s="174" t="str">
        <f>IF(B389="Incluir",IF(OR(E391="",E391=0),"Rellene el presupuesto",IF(OR(NOT(ISNUMBER(E391)),E391&lt;=0),"Rellene con un valor positivo","")),
    IF(OR(E391="",E391=0),"",
        "No rellene el presupuesto sin seleccionar que quiere incluir el subtipo de acción"))</f>
        <v/>
      </c>
      <c r="G391" s="175"/>
      <c r="H391" s="175"/>
      <c r="I391" s="107"/>
      <c r="J391" s="115"/>
    </row>
    <row r="392" spans="1:10" x14ac:dyDescent="0.35">
      <c r="A392" s="106"/>
      <c r="B392" s="106"/>
      <c r="C392" s="106"/>
      <c r="D392" s="106"/>
      <c r="E392" s="106"/>
      <c r="F392" s="107"/>
      <c r="G392" s="106"/>
      <c r="H392" s="106"/>
      <c r="I392" s="107"/>
      <c r="J392" s="115"/>
    </row>
    <row r="393" spans="1:10" x14ac:dyDescent="0.35">
      <c r="A393" s="106"/>
      <c r="B393" s="106"/>
      <c r="C393" s="106"/>
      <c r="D393" s="106" t="s">
        <v>270</v>
      </c>
      <c r="E393" s="106"/>
      <c r="F393" s="107"/>
      <c r="G393" s="106"/>
      <c r="H393" s="106"/>
      <c r="I393" s="107"/>
      <c r="J393" s="115"/>
    </row>
    <row r="394" spans="1:10" x14ac:dyDescent="0.35">
      <c r="A394" s="106"/>
      <c r="B394" s="106"/>
      <c r="C394" s="106"/>
      <c r="D394" s="7" t="s">
        <v>271</v>
      </c>
      <c r="E394" s="7" t="s">
        <v>272</v>
      </c>
      <c r="F394" s="11" t="s">
        <v>156</v>
      </c>
      <c r="G394" s="11" t="s">
        <v>159</v>
      </c>
      <c r="H394" s="8" t="s">
        <v>273</v>
      </c>
      <c r="I394" s="11" t="s">
        <v>274</v>
      </c>
      <c r="J394" s="115"/>
    </row>
    <row r="395" spans="1:10" ht="29" x14ac:dyDescent="0.35">
      <c r="A395" s="106"/>
      <c r="B395" s="106"/>
      <c r="C395" s="106"/>
      <c r="D395" s="155" t="s">
        <v>160</v>
      </c>
      <c r="E395" s="156" t="s">
        <v>200</v>
      </c>
      <c r="F395" s="153" t="str">
        <f>IFERROR(VLOOKUP(E395,TablaIndicadores[[Código]:[Unidad de medida]],2,0),"")</f>
        <v>RCO 114: Espacios abiertos creados o rehabilitados en zonas urbanas</v>
      </c>
      <c r="G395" s="153" t="str">
        <f>IFERROR(VLOOKUP(E395,TablaIndicadores[[Código]:[Unidad de medida]],3,0),"")</f>
        <v>RCO 114: Metros cuadrados</v>
      </c>
      <c r="H395" s="116"/>
      <c r="I395" s="153" t="str">
        <f>IF(B389="Incluir",IF(OR(H395="",E395="",NOT(ISNUMBER(H395)),H395&lt;=0,H395&lt;=0.0000001,H395&gt;1000000000),"Rellene con un valor positivo","SI"),"")</f>
        <v/>
      </c>
      <c r="J395" s="115"/>
    </row>
    <row r="396" spans="1:10" ht="29" x14ac:dyDescent="0.35">
      <c r="A396" s="106"/>
      <c r="B396" s="106"/>
      <c r="C396" s="106"/>
      <c r="D396" s="153" t="s">
        <v>162</v>
      </c>
      <c r="E396" s="154" t="s">
        <v>199</v>
      </c>
      <c r="F396" s="153" t="str">
        <f>IFERROR(VLOOKUP(E396,TablaIndicadores[[Código]:[Unidad de medida]],2,0),"")</f>
        <v>RCR 77: Visitantes de instalaciones culturales
y turísticas apoyadas*</v>
      </c>
      <c r="G396" s="153" t="str">
        <f>IFERROR(VLOOKUP(E396,TablaIndicadores[[Código]:[Unidad de medida]],3,0),"")</f>
        <v>Visitantes / año</v>
      </c>
      <c r="H396" s="157"/>
      <c r="I396" s="153" t="str">
        <f>IF(B389="Incluir",IF(OR(H396="",E396="",NOT(ISNUMBER(H396)),H396&lt;=0,H396&lt;=0.0000001,H396&gt;1000000000),"Rellene con un valor positivo","SI"),"")</f>
        <v/>
      </c>
      <c r="J396" s="115"/>
    </row>
    <row r="397" spans="1:10" x14ac:dyDescent="0.35">
      <c r="A397" s="106"/>
      <c r="B397" s="106"/>
      <c r="C397" s="106"/>
      <c r="D397" s="106"/>
      <c r="E397" s="106"/>
      <c r="F397" s="107"/>
      <c r="G397" s="106"/>
      <c r="H397" s="106"/>
      <c r="I397" s="107"/>
      <c r="J397" s="115"/>
    </row>
    <row r="398" spans="1:10" x14ac:dyDescent="0.35">
      <c r="A398" s="106"/>
      <c r="B398" s="116" t="s">
        <v>400</v>
      </c>
      <c r="C398" s="106"/>
      <c r="D398" s="112" t="s">
        <v>319</v>
      </c>
      <c r="E398" s="112"/>
      <c r="F398" s="113"/>
      <c r="G398" s="113"/>
      <c r="H398" s="113"/>
      <c r="I398" s="113"/>
      <c r="J398" s="115"/>
    </row>
    <row r="399" spans="1:10" x14ac:dyDescent="0.35">
      <c r="A399" s="106"/>
      <c r="B399" s="106"/>
      <c r="C399" s="106"/>
      <c r="D399" s="106"/>
      <c r="E399" s="106"/>
      <c r="F399" s="107"/>
      <c r="G399" s="106"/>
      <c r="H399" s="106"/>
      <c r="I399" s="107"/>
      <c r="J399" s="115"/>
    </row>
    <row r="400" spans="1:10" x14ac:dyDescent="0.35">
      <c r="A400" s="106"/>
      <c r="B400" s="106"/>
      <c r="C400" s="106"/>
      <c r="D400" s="106" t="s">
        <v>6</v>
      </c>
      <c r="E400" s="162"/>
      <c r="F400" s="174" t="str">
        <f>IF(B398="Incluir",IF(OR(E400="",E400=0),"Rellene el presupuesto",IF(OR(NOT(ISNUMBER(E400)),E400&lt;=0),"Rellene con un valor positivo","")),
    IF(OR(E400="",E400=0),"",
        "No rellene el presupuesto sin seleccionar que quiere incluir el subtipo de acción"))</f>
        <v/>
      </c>
      <c r="G400" s="175"/>
      <c r="H400" s="175"/>
      <c r="I400" s="107"/>
      <c r="J400" s="115"/>
    </row>
    <row r="401" spans="1:10" x14ac:dyDescent="0.35">
      <c r="A401" s="106"/>
      <c r="B401" s="106"/>
      <c r="C401" s="106"/>
      <c r="D401" s="106"/>
      <c r="E401" s="106"/>
      <c r="F401" s="107"/>
      <c r="G401" s="106"/>
      <c r="H401" s="106"/>
      <c r="I401" s="107"/>
      <c r="J401" s="115"/>
    </row>
    <row r="402" spans="1:10" x14ac:dyDescent="0.35">
      <c r="A402" s="106"/>
      <c r="B402" s="106"/>
      <c r="C402" s="106"/>
      <c r="D402" s="106" t="s">
        <v>270</v>
      </c>
      <c r="E402" s="106"/>
      <c r="F402" s="107"/>
      <c r="G402" s="106"/>
      <c r="H402" s="106"/>
      <c r="I402" s="107"/>
      <c r="J402" s="115"/>
    </row>
    <row r="403" spans="1:10" x14ac:dyDescent="0.35">
      <c r="A403" s="106"/>
      <c r="B403" s="106"/>
      <c r="C403" s="106"/>
      <c r="D403" s="7" t="s">
        <v>271</v>
      </c>
      <c r="E403" s="7" t="s">
        <v>272</v>
      </c>
      <c r="F403" s="11" t="s">
        <v>156</v>
      </c>
      <c r="G403" s="11" t="s">
        <v>159</v>
      </c>
      <c r="H403" s="8" t="s">
        <v>273</v>
      </c>
      <c r="I403" s="11" t="s">
        <v>274</v>
      </c>
      <c r="J403" s="115"/>
    </row>
    <row r="404" spans="1:10" ht="29" x14ac:dyDescent="0.35">
      <c r="A404" s="106"/>
      <c r="B404" s="106"/>
      <c r="C404" s="106"/>
      <c r="D404" s="155" t="s">
        <v>160</v>
      </c>
      <c r="E404" s="156" t="s">
        <v>198</v>
      </c>
      <c r="F404" s="153" t="str">
        <f>IFERROR(VLOOKUP(E404,TablaIndicadores[[Código]:[Unidad de medida]],2,0),"")</f>
        <v>RCO 77: Número de infraestructuras
culturales y turísticas apoyadas*</v>
      </c>
      <c r="G404" s="153" t="str">
        <f>IFERROR(VLOOKUP(E404,TablaIndicadores[[Código]:[Unidad de medida]],3,0),"")</f>
        <v>RCO 77:Sitios culturales y turísticos</v>
      </c>
      <c r="H404" s="116"/>
      <c r="I404" s="153" t="str">
        <f>IF(B398="Incluir",IF(OR(H404="",E404="",NOT(ISNUMBER(H404)),H404&lt;=0,H404&lt;=0.0000001,H404&gt;1000000000),"Rellene con un valor positivo","SI"),"")</f>
        <v/>
      </c>
      <c r="J404" s="115"/>
    </row>
    <row r="405" spans="1:10" ht="29" x14ac:dyDescent="0.35">
      <c r="A405" s="106"/>
      <c r="B405" s="106"/>
      <c r="C405" s="106"/>
      <c r="D405" s="153" t="s">
        <v>162</v>
      </c>
      <c r="E405" s="154" t="s">
        <v>199</v>
      </c>
      <c r="F405" s="153" t="str">
        <f>IFERROR(VLOOKUP(E405,TablaIndicadores[[Código]:[Unidad de medida]],2,0),"")</f>
        <v>RCR 77: Visitantes de instalaciones culturales
y turísticas apoyadas*</v>
      </c>
      <c r="G405" s="153" t="str">
        <f>IFERROR(VLOOKUP(E405,TablaIndicadores[[Código]:[Unidad de medida]],3,0),"")</f>
        <v>Visitantes / año</v>
      </c>
      <c r="H405" s="157"/>
      <c r="I405" s="153" t="str">
        <f>IF(B398="Incluir",IF(OR(H405="",E405="",NOT(ISNUMBER(H405)),H405&lt;=0,H405&lt;=0.0000001,H405&gt;1000000000),"Rellene con un valor positivo","SI"),"")</f>
        <v/>
      </c>
      <c r="J405" s="115"/>
    </row>
    <row r="406" spans="1:10" x14ac:dyDescent="0.35">
      <c r="A406" s="119"/>
      <c r="B406" s="119"/>
      <c r="C406" s="119"/>
      <c r="D406" s="119"/>
      <c r="E406" s="119"/>
      <c r="F406" s="120"/>
      <c r="G406" s="119"/>
      <c r="H406" s="119"/>
      <c r="I406" s="120"/>
      <c r="J406" s="115"/>
    </row>
    <row r="407" spans="1:10" ht="15.5" x14ac:dyDescent="0.35">
      <c r="A407" s="4"/>
      <c r="B407" s="5" t="s">
        <v>781</v>
      </c>
      <c r="C407" s="5"/>
      <c r="D407" s="5"/>
      <c r="E407" s="5"/>
      <c r="F407" s="10"/>
      <c r="G407" s="5"/>
      <c r="H407" s="4"/>
      <c r="I407" s="67"/>
      <c r="J407" s="115"/>
    </row>
    <row r="408" spans="1:10" x14ac:dyDescent="0.35">
      <c r="A408" s="106"/>
      <c r="B408" s="106"/>
      <c r="C408" s="106"/>
      <c r="D408" s="158"/>
      <c r="E408" s="158"/>
      <c r="F408" s="158"/>
      <c r="G408" s="158"/>
      <c r="H408" s="158"/>
      <c r="I408" s="158"/>
      <c r="J408" s="115"/>
    </row>
    <row r="409" spans="1:10" ht="15.5" x14ac:dyDescent="0.35">
      <c r="A409" s="106"/>
      <c r="B409" s="106"/>
      <c r="C409" s="106"/>
      <c r="D409" s="158"/>
      <c r="E409" s="158"/>
      <c r="F409" s="158"/>
      <c r="G409" s="179" t="s">
        <v>780</v>
      </c>
      <c r="H409" s="180"/>
      <c r="I409" s="159">
        <f ca="1">TablaRPresupuestoAI[[#Totals],[Proyecto6]]</f>
        <v>0</v>
      </c>
      <c r="J409" s="115"/>
    </row>
    <row r="410" spans="1:10" x14ac:dyDescent="0.35">
      <c r="A410" s="121"/>
      <c r="B410" s="121"/>
      <c r="C410" s="121"/>
      <c r="D410" s="121"/>
      <c r="E410" s="121"/>
      <c r="F410" s="122"/>
      <c r="G410" s="121"/>
      <c r="H410" s="121"/>
      <c r="I410" s="122"/>
      <c r="J410" s="123"/>
    </row>
  </sheetData>
  <sheetProtection algorithmName="SHA-512" hashValue="YzwHa/sYZhUgbjsOyUsib4PQdhdn+g/W1tFDzBK3vrHtFLV7BP795WyPok1tW6f0VFWLSAgb8WMP9NWGlZPgwQ==" saltValue="WOwJ+rgOHEk3cF79xdTqMA==" spinCount="100000" sheet="1" objects="1" scenarios="1" selectLockedCells="1"/>
  <mergeCells count="57">
    <mergeCell ref="G409:H409"/>
    <mergeCell ref="F391:H391"/>
    <mergeCell ref="F400:H400"/>
    <mergeCell ref="F342:H342"/>
    <mergeCell ref="F351:H351"/>
    <mergeCell ref="D358:I358"/>
    <mergeCell ref="F360:H360"/>
    <mergeCell ref="F373:H373"/>
    <mergeCell ref="F382:H382"/>
    <mergeCell ref="D340:I340"/>
    <mergeCell ref="F244:H244"/>
    <mergeCell ref="F253:H253"/>
    <mergeCell ref="F264:H264"/>
    <mergeCell ref="F273:H273"/>
    <mergeCell ref="F282:H282"/>
    <mergeCell ref="F291:H291"/>
    <mergeCell ref="F300:H300"/>
    <mergeCell ref="F311:H311"/>
    <mergeCell ref="F320:H320"/>
    <mergeCell ref="D327:I327"/>
    <mergeCell ref="F329:H329"/>
    <mergeCell ref="F235:H235"/>
    <mergeCell ref="D186:I186"/>
    <mergeCell ref="F188:H188"/>
    <mergeCell ref="D195:I195"/>
    <mergeCell ref="F197:H197"/>
    <mergeCell ref="D204:I204"/>
    <mergeCell ref="F206:H206"/>
    <mergeCell ref="D215:I215"/>
    <mergeCell ref="F217:H217"/>
    <mergeCell ref="D224:I224"/>
    <mergeCell ref="F226:H226"/>
    <mergeCell ref="D233:I233"/>
    <mergeCell ref="F177:H177"/>
    <mergeCell ref="F85:H85"/>
    <mergeCell ref="F94:H94"/>
    <mergeCell ref="F103:H103"/>
    <mergeCell ref="F112:H112"/>
    <mergeCell ref="F121:H121"/>
    <mergeCell ref="F130:H130"/>
    <mergeCell ref="F141:H141"/>
    <mergeCell ref="F150:H150"/>
    <mergeCell ref="F159:H159"/>
    <mergeCell ref="F168:H168"/>
    <mergeCell ref="D175:I175"/>
    <mergeCell ref="F76:H76"/>
    <mergeCell ref="E3:I3"/>
    <mergeCell ref="E4:I5"/>
    <mergeCell ref="F14:H14"/>
    <mergeCell ref="F23:H23"/>
    <mergeCell ref="D32:I32"/>
    <mergeCell ref="F34:H34"/>
    <mergeCell ref="F43:H43"/>
    <mergeCell ref="D54:I54"/>
    <mergeCell ref="F56:H56"/>
    <mergeCell ref="D63:I63"/>
    <mergeCell ref="F65:H65"/>
  </mergeCells>
  <conditionalFormatting sqref="I18:I19">
    <cfRule type="containsText" dxfId="209" priority="41" operator="containsText" text="Rellene con">
      <formula>NOT(ISERROR(SEARCH("Rellene con",I18)))</formula>
    </cfRule>
  </conditionalFormatting>
  <conditionalFormatting sqref="I27:I28">
    <cfRule type="containsText" dxfId="208" priority="40" operator="containsText" text="Rellene con">
      <formula>NOT(ISERROR(SEARCH("Rellene con",I27)))</formula>
    </cfRule>
  </conditionalFormatting>
  <conditionalFormatting sqref="I38:I39">
    <cfRule type="containsText" dxfId="207" priority="39" operator="containsText" text="Rellene con">
      <formula>NOT(ISERROR(SEARCH("Rellene con",I38)))</formula>
    </cfRule>
  </conditionalFormatting>
  <conditionalFormatting sqref="I47:I48">
    <cfRule type="containsText" dxfId="206" priority="38" operator="containsText" text="Rellene con">
      <formula>NOT(ISERROR(SEARCH("Rellene con",I47)))</formula>
    </cfRule>
  </conditionalFormatting>
  <conditionalFormatting sqref="I60:I61">
    <cfRule type="containsText" dxfId="205" priority="37" operator="containsText" text="Rellene con">
      <formula>NOT(ISERROR(SEARCH("Rellene con",I60)))</formula>
    </cfRule>
  </conditionalFormatting>
  <conditionalFormatting sqref="I69:I70">
    <cfRule type="containsText" dxfId="204" priority="36" operator="containsText" text="Rellene con">
      <formula>NOT(ISERROR(SEARCH("Rellene con",I69)))</formula>
    </cfRule>
  </conditionalFormatting>
  <conditionalFormatting sqref="I80:I81">
    <cfRule type="containsText" dxfId="203" priority="35" operator="containsText" text="Rellene con">
      <formula>NOT(ISERROR(SEARCH("Rellene con",I80)))</formula>
    </cfRule>
  </conditionalFormatting>
  <conditionalFormatting sqref="I89:I90">
    <cfRule type="containsText" dxfId="202" priority="34" operator="containsText" text="Rellene con">
      <formula>NOT(ISERROR(SEARCH("Rellene con",I89)))</formula>
    </cfRule>
  </conditionalFormatting>
  <conditionalFormatting sqref="I98:I99">
    <cfRule type="containsText" dxfId="201" priority="33" operator="containsText" text="Rellene con">
      <formula>NOT(ISERROR(SEARCH("Rellene con",I98)))</formula>
    </cfRule>
  </conditionalFormatting>
  <conditionalFormatting sqref="I107:I108">
    <cfRule type="containsText" dxfId="200" priority="32" operator="containsText" text="Rellene con">
      <formula>NOT(ISERROR(SEARCH("Rellene con",I107)))</formula>
    </cfRule>
  </conditionalFormatting>
  <conditionalFormatting sqref="I116:I117">
    <cfRule type="containsText" dxfId="199" priority="31" operator="containsText" text="Rellene con">
      <formula>NOT(ISERROR(SEARCH("Rellene con",I116)))</formula>
    </cfRule>
  </conditionalFormatting>
  <conditionalFormatting sqref="I125:I126">
    <cfRule type="containsText" dxfId="198" priority="30" operator="containsText" text="Rellene con">
      <formula>NOT(ISERROR(SEARCH("Rellene con",I125)))</formula>
    </cfRule>
  </conditionalFormatting>
  <conditionalFormatting sqref="I134:I135">
    <cfRule type="containsText" dxfId="197" priority="29" operator="containsText" text="Rellene con">
      <formula>NOT(ISERROR(SEARCH("Rellene con",I134)))</formula>
    </cfRule>
  </conditionalFormatting>
  <conditionalFormatting sqref="I145:I146">
    <cfRule type="containsText" dxfId="196" priority="28" operator="containsText" text="Rellene con">
      <formula>NOT(ISERROR(SEARCH("Rellene con",I145)))</formula>
    </cfRule>
  </conditionalFormatting>
  <conditionalFormatting sqref="I154:I155">
    <cfRule type="containsText" dxfId="195" priority="27" operator="containsText" text="Rellene con">
      <formula>NOT(ISERROR(SEARCH("Rellene con",I154)))</formula>
    </cfRule>
  </conditionalFormatting>
  <conditionalFormatting sqref="I163:I164">
    <cfRule type="containsText" dxfId="194" priority="26" operator="containsText" text="Rellene con">
      <formula>NOT(ISERROR(SEARCH("Rellene con",I163)))</formula>
    </cfRule>
  </conditionalFormatting>
  <conditionalFormatting sqref="I172:I173">
    <cfRule type="containsText" dxfId="193" priority="25" operator="containsText" text="Rellene con">
      <formula>NOT(ISERROR(SEARCH("Rellene con",I172)))</formula>
    </cfRule>
  </conditionalFormatting>
  <conditionalFormatting sqref="I181:I182">
    <cfRule type="containsText" dxfId="192" priority="24" operator="containsText" text="Rellene con">
      <formula>NOT(ISERROR(SEARCH("Rellene con",I181)))</formula>
    </cfRule>
  </conditionalFormatting>
  <conditionalFormatting sqref="I192:I193">
    <cfRule type="containsText" dxfId="191" priority="23" operator="containsText" text="Rellene con">
      <formula>NOT(ISERROR(SEARCH("Rellene con",I192)))</formula>
    </cfRule>
  </conditionalFormatting>
  <conditionalFormatting sqref="I201:I202">
    <cfRule type="containsText" dxfId="190" priority="22" operator="containsText" text="Rellene con">
      <formula>NOT(ISERROR(SEARCH("Rellene con",I201)))</formula>
    </cfRule>
  </conditionalFormatting>
  <conditionalFormatting sqref="I210:I211">
    <cfRule type="containsText" dxfId="189" priority="21" operator="containsText" text="Rellene con">
      <formula>NOT(ISERROR(SEARCH("Rellene con",I210)))</formula>
    </cfRule>
  </conditionalFormatting>
  <conditionalFormatting sqref="I221:I222">
    <cfRule type="containsText" dxfId="188" priority="20" operator="containsText" text="Rellene con">
      <formula>NOT(ISERROR(SEARCH("Rellene con",I221)))</formula>
    </cfRule>
  </conditionalFormatting>
  <conditionalFormatting sqref="I230:I231">
    <cfRule type="containsText" dxfId="187" priority="19" operator="containsText" text="Rellene con">
      <formula>NOT(ISERROR(SEARCH("Rellene con",I230)))</formula>
    </cfRule>
  </conditionalFormatting>
  <conditionalFormatting sqref="I239:I240">
    <cfRule type="containsText" dxfId="186" priority="18" operator="containsText" text="Rellene con">
      <formula>NOT(ISERROR(SEARCH("Rellene con",I239)))</formula>
    </cfRule>
  </conditionalFormatting>
  <conditionalFormatting sqref="I248:I249">
    <cfRule type="containsText" dxfId="185" priority="17" operator="containsText" text="Rellene con">
      <formula>NOT(ISERROR(SEARCH("Rellene con",I248)))</formula>
    </cfRule>
  </conditionalFormatting>
  <conditionalFormatting sqref="I257:I258">
    <cfRule type="containsText" dxfId="184" priority="16" operator="containsText" text="Rellene con">
      <formula>NOT(ISERROR(SEARCH("Rellene con",I257)))</formula>
    </cfRule>
  </conditionalFormatting>
  <conditionalFormatting sqref="I268:I269">
    <cfRule type="containsText" dxfId="183" priority="15" operator="containsText" text="Rellene con">
      <formula>NOT(ISERROR(SEARCH("Rellene con",I268)))</formula>
    </cfRule>
  </conditionalFormatting>
  <conditionalFormatting sqref="I277:I278">
    <cfRule type="containsText" dxfId="182" priority="14" operator="containsText" text="Rellene con">
      <formula>NOT(ISERROR(SEARCH("Rellene con",I277)))</formula>
    </cfRule>
  </conditionalFormatting>
  <conditionalFormatting sqref="I286:I287">
    <cfRule type="containsText" dxfId="181" priority="13" operator="containsText" text="Rellene con">
      <formula>NOT(ISERROR(SEARCH("Rellene con",I286)))</formula>
    </cfRule>
  </conditionalFormatting>
  <conditionalFormatting sqref="I295:I296">
    <cfRule type="containsText" dxfId="180" priority="12" operator="containsText" text="Rellene con">
      <formula>NOT(ISERROR(SEARCH("Rellene con",I295)))</formula>
    </cfRule>
  </conditionalFormatting>
  <conditionalFormatting sqref="I304:I305">
    <cfRule type="containsText" dxfId="179" priority="11" operator="containsText" text="Rellene con">
      <formula>NOT(ISERROR(SEARCH("Rellene con",I304)))</formula>
    </cfRule>
  </conditionalFormatting>
  <conditionalFormatting sqref="I315:I316">
    <cfRule type="containsText" dxfId="178" priority="10" operator="containsText" text="Rellene con">
      <formula>NOT(ISERROR(SEARCH("Rellene con",I315)))</formula>
    </cfRule>
  </conditionalFormatting>
  <conditionalFormatting sqref="I324:I325">
    <cfRule type="containsText" dxfId="177" priority="9" operator="containsText" text="Rellene con">
      <formula>NOT(ISERROR(SEARCH("Rellene con",I324)))</formula>
    </cfRule>
  </conditionalFormatting>
  <conditionalFormatting sqref="I333:I334">
    <cfRule type="containsText" dxfId="176" priority="8" operator="containsText" text="Rellene con">
      <formula>NOT(ISERROR(SEARCH("Rellene con",I333)))</formula>
    </cfRule>
  </conditionalFormatting>
  <conditionalFormatting sqref="I346:I347">
    <cfRule type="containsText" dxfId="175" priority="7" operator="containsText" text="Rellene con">
      <formula>NOT(ISERROR(SEARCH("Rellene con",I346)))</formula>
    </cfRule>
  </conditionalFormatting>
  <conditionalFormatting sqref="I355:I356">
    <cfRule type="containsText" dxfId="174" priority="6" operator="containsText" text="Rellene con">
      <formula>NOT(ISERROR(SEARCH("Rellene con",I355)))</formula>
    </cfRule>
  </conditionalFormatting>
  <conditionalFormatting sqref="I364:I365">
    <cfRule type="containsText" dxfId="173" priority="5" operator="containsText" text="Rellene con">
      <formula>NOT(ISERROR(SEARCH("Rellene con",I364)))</formula>
    </cfRule>
  </conditionalFormatting>
  <conditionalFormatting sqref="I377:I378">
    <cfRule type="containsText" dxfId="172" priority="4" operator="containsText" text="Rellene con">
      <formula>NOT(ISERROR(SEARCH("Rellene con",I377)))</formula>
    </cfRule>
  </conditionalFormatting>
  <conditionalFormatting sqref="I386:I387">
    <cfRule type="containsText" dxfId="171" priority="3" operator="containsText" text="Rellene con">
      <formula>NOT(ISERROR(SEARCH("Rellene con",I386)))</formula>
    </cfRule>
  </conditionalFormatting>
  <conditionalFormatting sqref="I395:I396">
    <cfRule type="containsText" dxfId="170" priority="2" operator="containsText" text="Rellene con">
      <formula>NOT(ISERROR(SEARCH("Rellene con",I395)))</formula>
    </cfRule>
  </conditionalFormatting>
  <conditionalFormatting sqref="I404:I405">
    <cfRule type="containsText" dxfId="169" priority="1" operator="containsText" text="Rellene con">
      <formula>NOT(ISERROR(SEARCH("Rellene con",I404)))</formula>
    </cfRule>
  </conditionalFormatting>
  <conditionalFormatting sqref="I408">
    <cfRule type="containsText" dxfId="168" priority="42" operator="containsText" text="Rellene un indicador">
      <formula>NOT(ISERROR(SEARCH("Rellene un indicador",I408)))</formula>
    </cfRule>
  </conditionalFormatting>
  <dataValidations count="52">
    <dataValidation type="list" showInputMessage="1" showErrorMessage="1" sqref="E347" xr:uid="{2BCEA63F-3D17-411A-8085-B2BA3142F769}">
      <formula1>"RCR67"</formula1>
    </dataValidation>
    <dataValidation type="list" showInputMessage="1" showErrorMessage="1" sqref="E346" xr:uid="{47DB1D74-4823-42F6-B552-D126349BB0C6}">
      <formula1>"RCO65"</formula1>
    </dataValidation>
    <dataValidation type="list" showInputMessage="1" showErrorMessage="1" sqref="E395 E404" xr:uid="{6E39A6D8-72EA-42A3-8FAF-D84954017450}">
      <formula1>"RCO77,RCO114"</formula1>
    </dataValidation>
    <dataValidation type="list" showInputMessage="1" showErrorMessage="1" sqref="E378 E387 E396 E405" xr:uid="{E662AD26-1351-4DD1-A495-6A142C3C9C0C}">
      <formula1>"RCR77"</formula1>
    </dataValidation>
    <dataValidation type="list" showInputMessage="1" showErrorMessage="1" sqref="E377 E386" xr:uid="{4465D17B-780C-42F5-8611-A283B3828097}">
      <formula1>"RCO77"</formula1>
    </dataValidation>
    <dataValidation type="list" showInputMessage="1" showErrorMessage="1" sqref="E365 E356" xr:uid="{629C68F4-A6DE-437B-B507-F0735A9E729D}">
      <formula1>"ESR113"</formula1>
    </dataValidation>
    <dataValidation type="list" showInputMessage="1" showErrorMessage="1" sqref="E364 E355" xr:uid="{C0E9F3F7-2C9C-4DBE-B441-55620443206F}">
      <formula1>"RCO113"</formula1>
    </dataValidation>
    <dataValidation type="list" showInputMessage="1" showErrorMessage="1" sqref="E334" xr:uid="{B0C28B97-8C39-4A96-9374-E6503912FA03}">
      <formula1>"RCR50,RCR95"</formula1>
    </dataValidation>
    <dataValidation type="list" allowBlank="1" showInputMessage="1" showErrorMessage="1" sqref="E333" xr:uid="{F3F97B97-0C7A-4B6D-9AA2-3384E0DD1C5A}">
      <formula1>"RCO38"</formula1>
    </dataValidation>
    <dataValidation type="list" showInputMessage="1" showErrorMessage="1" sqref="E325" xr:uid="{725EF810-FC04-4ACD-93A3-DC738FD14E23}">
      <formula1>"RCR95"</formula1>
    </dataValidation>
    <dataValidation type="list" showInputMessage="1" showErrorMessage="1" sqref="E316" xr:uid="{6F1896B9-7D66-4592-83CD-CDA18FF87CAD}">
      <formula1>"RCR50"</formula1>
    </dataValidation>
    <dataValidation type="list" showInputMessage="1" showErrorMessage="1" sqref="E296 E305" xr:uid="{61835548-1387-450F-AAD1-E21486C0859E}">
      <formula1>"RCR52"</formula1>
    </dataValidation>
    <dataValidation type="list" showInputMessage="1" showErrorMessage="1" sqref="E295 E304 E315 E324" xr:uid="{2ED297B7-D655-4E92-95B7-6740CCFE6792}">
      <formula1>"RCO38"</formula1>
    </dataValidation>
    <dataValidation type="list" showInputMessage="1" showErrorMessage="1" sqref="E269 E278 E287" xr:uid="{80F35952-125F-41BE-B445-E1FC96926766}">
      <formula1>"RCR47,RCR103"</formula1>
    </dataValidation>
    <dataValidation type="list" showInputMessage="1" showErrorMessage="1" sqref="E268 E277 E286" xr:uid="{4206309B-9FAC-4BD0-A201-487BD56B42E8}">
      <formula1>"RCO34,RCO107"</formula1>
    </dataValidation>
    <dataValidation type="list" showInputMessage="1" showErrorMessage="1" sqref="E249 E258" xr:uid="{64181DC7-42CE-4E2A-84D8-4DFAE5330B66}">
      <formula1>"RCR42"</formula1>
    </dataValidation>
    <dataValidation type="list" showInputMessage="1" showErrorMessage="1" sqref="E248 E257" xr:uid="{646537E3-41E7-4C15-BD76-B90732FE027D}">
      <formula1>"RCO31,RCO32"</formula1>
    </dataValidation>
    <dataValidation type="list" showInputMessage="1" showErrorMessage="1" sqref="E240" xr:uid="{8F710224-A4C3-4CFB-B574-9051FDE3E052}">
      <formula1>"RCR41,RCR42"</formula1>
    </dataValidation>
    <dataValidation type="list" showInputMessage="1" showErrorMessage="1" sqref="E239" xr:uid="{07D455D4-1FDA-4EAD-A80F-DEE1A87E3376}">
      <formula1>"RCO30,RCO31,RCO32"</formula1>
    </dataValidation>
    <dataValidation type="list" showInputMessage="1" showErrorMessage="1" sqref="E222 E231" xr:uid="{294B80C3-C5D4-4983-A5B5-F1773D24D733}">
      <formula1>"RCR41"</formula1>
    </dataValidation>
    <dataValidation type="list" showInputMessage="1" showErrorMessage="1" sqref="E221 E230" xr:uid="{72897136-1FD9-439A-850C-9181BD418E70}">
      <formula1>"RCO30"</formula1>
    </dataValidation>
    <dataValidation type="list" showInputMessage="1" showErrorMessage="1" sqref="E211" xr:uid="{13460DF7-6677-4040-BCDF-310028595792}">
      <formula1>"RCR37"</formula1>
    </dataValidation>
    <dataValidation type="list" showInputMessage="1" showErrorMessage="1" sqref="E202" xr:uid="{6D23005D-17B1-44A0-A59E-0D76F99917CD}">
      <formula1>"RCR36"</formula1>
    </dataValidation>
    <dataValidation type="list" showInputMessage="1" showErrorMessage="1" sqref="E193" xr:uid="{CC39FAE5-1C7B-4EFE-9DA7-8A017B267B91}">
      <formula1>"RCR35"</formula1>
    </dataValidation>
    <dataValidation type="list" showInputMessage="1" showErrorMessage="1" sqref="E192 E201 E210" xr:uid="{C0ECCEBD-2ABE-4749-A3F9-43EDDD66E60D}">
      <formula1>"RCO24,RCO26"</formula1>
    </dataValidation>
    <dataValidation type="list" showInputMessage="1" showErrorMessage="1" sqref="E172 E181" xr:uid="{7D9337F6-4A05-490B-BAE9-2AD7C7BA00E1}">
      <formula1>"RCO54,RCO57"</formula1>
    </dataValidation>
    <dataValidation type="list" showInputMessage="1" showErrorMessage="1" sqref="E164" xr:uid="{06ABE945-E30C-490C-90C0-7DDF4EA44B72}">
      <formula1>"RCR64"</formula1>
    </dataValidation>
    <dataValidation type="list" showInputMessage="1" showErrorMessage="1" sqref="E163" xr:uid="{B485221F-05CF-4AB8-983F-F8CA19D5B488}">
      <formula1>"RCO58"</formula1>
    </dataValidation>
    <dataValidation type="list" showInputMessage="1" showErrorMessage="1" sqref="E154" xr:uid="{18046751-29EE-4E8B-A8B8-D849D2D5531D}">
      <formula1>"RCO57"</formula1>
    </dataValidation>
    <dataValidation type="list" showInputMessage="1" showErrorMessage="1" sqref="E146 E155 E173 E182" xr:uid="{B6C0615B-3BC6-43F9-BC18-937BC6E2AB11}">
      <formula1>"RCR62"</formula1>
    </dataValidation>
    <dataValidation type="list" showInputMessage="1" showErrorMessage="1" sqref="E145" xr:uid="{5CD9970C-C371-415B-A6C1-2C9EEFF3618D}">
      <formula1>"RCO54,RCO57,RCO59"</formula1>
    </dataValidation>
    <dataValidation type="list" showInputMessage="1" showErrorMessage="1" sqref="E81 E90 E99 E108 E117 E126 E135" xr:uid="{5CEF38AF-59CD-498F-9EAD-93C6538E21B2}">
      <formula1>"RCR32"</formula1>
    </dataValidation>
    <dataValidation type="list" showInputMessage="1" showErrorMessage="1" sqref="E80 E89 E98 E107 E116 E125 E134" xr:uid="{A6573C34-F5B0-447C-8643-0C8E3188D93C}">
      <formula1>"RCO22"</formula1>
    </dataValidation>
    <dataValidation type="list" showInputMessage="1" showErrorMessage="1" sqref="E61 E70" xr:uid="{168EE1EF-B925-4E9B-A541-E31F587C5DD3}">
      <formula1>"RCR26"</formula1>
    </dataValidation>
    <dataValidation type="list" showInputMessage="1" showErrorMessage="1" sqref="E60 E69" xr:uid="{802754CF-F7BF-462E-8A7A-7C58448D2833}">
      <formula1>"RCO19"</formula1>
    </dataValidation>
    <dataValidation type="list" showInputMessage="1" showErrorMessage="1" sqref="E39 E48" xr:uid="{9BFE4F7E-B918-484B-8E7F-EB03039C6009}">
      <formula1>"RCR19"</formula1>
    </dataValidation>
    <dataValidation type="list" showInputMessage="1" showErrorMessage="1" sqref="E38 E47" xr:uid="{C4506983-F476-4596-B79E-4AF94368D7D8}">
      <formula1>"RCO01"</formula1>
    </dataValidation>
    <dataValidation type="list" showInputMessage="1" showErrorMessage="1" sqref="E19 E28" xr:uid="{0FA8A16A-ACB3-4437-917A-E945A6029789}">
      <formula1>"RCR11"</formula1>
    </dataValidation>
    <dataValidation type="list" showInputMessage="1" showErrorMessage="1" sqref="E18 E27" xr:uid="{A88192BA-92BC-4DF0-B434-F5362FD60E52}">
      <formula1>"RCO14"</formula1>
    </dataValidation>
    <dataValidation type="custom" operator="greaterThanOrEqual" showInputMessage="1" showErrorMessage="1" errorTitle="Subtipo no incluido" error="Seleccione a la izquierda del título que SÍ desea incluir este Ámbito de Intervención antes de completar el presupuesto." sqref="E400 E14 E23 E34 E43 E56 E65 E76 E85 E94 E103 E112 E121 E130 E141 E150 E159 E168 E177 E188 E197 E206 E217 E226 E235 E244 E253 E264 E273 E282 E291 E300 E311 E320 E329 E342 E351 E360 E373 E382 E391" xr:uid="{A0C73215-28FD-4417-9A39-95C0A70657E8}">
      <formula1>IF(B12="Incluir",E14&gt;=0,OR(E14="",E14=0))</formula1>
    </dataValidation>
    <dataValidation type="list" allowBlank="1" showInputMessage="1" showErrorMessage="1" sqref="E8 E50 E336 E367" xr:uid="{FC5639FE-4552-463C-9E6C-5FC1E80CA9B9}">
      <formula1>#REF!</formula1>
    </dataValidation>
    <dataValidation type="custom" operator="greaterThanOrEqual" showInputMessage="1" showErrorMessage="1" errorTitle="Subtipo no incluido" error="Seleccione a la izquierda del título si que desea incluir este subtipo de acción antes de completar el presupuesto" sqref="E207" xr:uid="{A219E086-167B-4771-890C-AB48EDD732F1}">
      <formula1>IF(B216="Incluir",E207&gt;=0,E207="")</formula1>
    </dataValidation>
    <dataValidation type="custom" operator="greaterThanOrEqual" showInputMessage="1" showErrorMessage="1" errorTitle="Subtipo no incluido" error="Seleccione a la izquierda del título si que desea incluir este subtipo de acción antes de completar el presupuesto" sqref="E35 E44" xr:uid="{95266515-FCAB-4465-A09B-B42C4691464C}">
      <formula1>IF(B29="Incluir",E35&gt;=0,E35="")</formula1>
    </dataValidation>
    <dataValidation type="custom" operator="greaterThanOrEqual" showInputMessage="1" showErrorMessage="1" errorTitle="Subtipo no incluido" error="Seleccione a la izquierda del título si que desea incluir este subtipo de acción antes de completar el presupuesto" sqref="E392 E15 E57 E77 E142 E151 E160 E169 E178 E189 E198 E218 E227 E236 E245 E254 E265 E274 E283 E292 E301 E312 E321 E330 E343 E352 E361 E374 E383 E401" xr:uid="{2E632A2E-E15A-4262-9CF3-F88D340ED27D}">
      <formula1>IF(B22="Incluir",E15&gt;=0,E15="")</formula1>
    </dataValidation>
    <dataValidation type="custom" allowBlank="1" showInputMessage="1" showErrorMessage="1" sqref="H82 H20 H29 H62 H71" xr:uid="{EE019354-4A20-410F-8128-3924C20BFF75}">
      <formula1>IF(C12="No Incluir",H20="",TRUE)</formula1>
    </dataValidation>
    <dataValidation type="custom" operator="greaterThanOrEqual" showInputMessage="1" showErrorMessage="1" errorTitle="Subtipo no incluido" error="Seleccione a la izquierda del título si que desea incluir este subtipo de acción antes de completar el presupuesto" sqref="E122 E24 E66 E86 E95 E104 E113 E131" xr:uid="{27C10A16-412C-46A1-B1CE-887C33E5A6E8}">
      <formula1>IF(B20="Incluir",E24&gt;=0,E24="")</formula1>
    </dataValidation>
    <dataValidation type="custom" allowBlank="1" showInputMessage="1" showErrorMessage="1" sqref="G165" xr:uid="{7F77DFF1-91E8-420E-9694-A86AFD920825}">
      <formula1>IF(B159="No Incluir",G165="",TRUE)</formula1>
    </dataValidation>
    <dataValidation type="custom" allowBlank="1" showInputMessage="1" showErrorMessage="1" sqref="G109" xr:uid="{0C3BDA8C-24E1-4862-9B4D-85DD74C8E0D3}">
      <formula1>IF(B105="No Incluir",G109="",TRUE)</formula1>
    </dataValidation>
    <dataValidation type="custom" allowBlank="1" showInputMessage="1" showErrorMessage="1" sqref="G40" xr:uid="{4FCDF870-0941-4480-A01B-355D6B84665B}">
      <formula1>IF(B35="No Incluir",G40="",TRUE)</formula1>
    </dataValidation>
    <dataValidation type="list" allowBlank="1" showInputMessage="1" showErrorMessage="1" sqref="E12:E13 E21:E22 E398:E399 E41:E42 E309 E33 E74:E75 E83:E84 E92:E93 E101:E102 E110:E111 E119:E120 E128:E129 E139:E140 E148:E149 E157:E158 E166:E167 E55 E187 E196 E205 E216 E225 E234 E242:E243 E251:E252 E262:E263 E271:E272 E280:E281 E289:E290 E298:E299 E64 E318:E319 E176 E328 E349:E350 E341 E371:E372 E380:E381 E389:E390 E359" xr:uid="{1D578081-42AC-49AC-AAB9-BD9878ADC062}">
      <formula1>INDIRECT($E$8)</formula1>
    </dataValidation>
    <dataValidation type="list" allowBlank="1" showInputMessage="1" showErrorMessage="1" sqref="E407" xr:uid="{B6CEA50C-EBCB-4D12-90AB-4D9C96285EC4}">
      <formula1>#REF!</formula1>
    </dataValidation>
    <dataValidation type="decimal" allowBlank="1" showInputMessage="1" showErrorMessage="1" errorTitle="Cantidad" error="Rellene con un valor positivo." sqref="H18:H19 H27:H28 H38:H39 H47:H48 H60:H61 H69:H70 H80:H81 H89:H90 H98:H99 H107:H108 H116:H117 H125:H126 H134:H135 H145:H146 H154:H155 H163:H164 H172:H173 H181:H182 H192:H193 H201:H202 H210:H211 H221:H222 H230:H231 H239:H240 H248:H249 H257:H258 H268:H269 H277:H278 H286:H287 H295:H296 H304:H305 H315:H316 H324:H325 H333:H334 H346:H347 H355:H356 H364:H365 H377:H378 H386:H387 H395:H396 H404:H405" xr:uid="{86B76D87-F934-4AEC-9A29-547E8B7FBC76}">
      <formula1>0.0000001</formula1>
      <formula2>1000000000</formula2>
    </dataValidation>
  </dataValidations>
  <printOptions headings="1"/>
  <pageMargins left="0.7" right="0.7" top="0.75" bottom="0.75" header="0.3" footer="0.3"/>
  <pageSetup paperSize="9" scale="31" fitToHeight="0" orientation="portrait" r:id="rId1"/>
  <drawing r:id="rId2"/>
  <tableParts count="41">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 r:id="rId23"/>
    <tablePart r:id="rId24"/>
    <tablePart r:id="rId25"/>
    <tablePart r:id="rId26"/>
    <tablePart r:id="rId27"/>
    <tablePart r:id="rId28"/>
    <tablePart r:id="rId29"/>
    <tablePart r:id="rId30"/>
    <tablePart r:id="rId31"/>
    <tablePart r:id="rId32"/>
    <tablePart r:id="rId33"/>
    <tablePart r:id="rId34"/>
    <tablePart r:id="rId35"/>
    <tablePart r:id="rId36"/>
    <tablePart r:id="rId37"/>
    <tablePart r:id="rId38"/>
    <tablePart r:id="rId39"/>
    <tablePart r:id="rId40"/>
    <tablePart r:id="rId41"/>
    <tablePart r:id="rId42"/>
    <tablePart r:id="rId43"/>
  </tableParts>
  <extLst>
    <ext xmlns:x14="http://schemas.microsoft.com/office/spreadsheetml/2009/9/main" uri="{CCE6A557-97BC-4b89-ADB6-D9C93CAAB3DF}">
      <x14:dataValidations xmlns:xm="http://schemas.microsoft.com/office/excel/2006/main" count="1">
        <x14:dataValidation type="list" allowBlank="1" showInputMessage="1" showErrorMessage="1" xr:uid="{DF04C99E-0F07-4FCB-863A-45BDEB4CB6FD}">
          <x14:formula1>
            <xm:f>'Listas de valores2'!$B$2:$B$3</xm:f>
          </x14:formula1>
          <xm:sqref>B12 B21 B32 B41 B54 B63 B74 B83 B92 B101 B110 B119 B128 B139 B148 B157 B166 B175 B186 B195 B204 B215 B224 B233 B242 B251 B262 B271 B280 B289 B298 B309 B318 B327 B340 B349 B358 B371 B380 B389 B398</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564AB9-D228-4AF1-A30C-B6D97C707CB6}">
  <sheetPr>
    <pageSetUpPr fitToPage="1"/>
  </sheetPr>
  <dimension ref="A1:J410"/>
  <sheetViews>
    <sheetView zoomScale="85" zoomScaleNormal="85" workbookViewId="0">
      <selection activeCell="E3" sqref="E3:I3"/>
    </sheetView>
  </sheetViews>
  <sheetFormatPr baseColWidth="10" defaultColWidth="10.7265625" defaultRowHeight="14.5" x14ac:dyDescent="0.35"/>
  <cols>
    <col min="1" max="1" width="4" customWidth="1"/>
    <col min="2" max="2" width="9.54296875" customWidth="1"/>
    <col min="3" max="3" width="3" customWidth="1"/>
    <col min="4" max="4" width="19.26953125" customWidth="1"/>
    <col min="5" max="5" width="18.54296875" customWidth="1"/>
    <col min="6" max="6" width="49.7265625" style="1" customWidth="1"/>
    <col min="7" max="7" width="26.26953125" customWidth="1"/>
    <col min="8" max="8" width="17.81640625" customWidth="1"/>
    <col min="9" max="9" width="17.81640625" style="1" customWidth="1"/>
  </cols>
  <sheetData>
    <row r="1" spans="1:10" ht="55.5" customHeight="1" x14ac:dyDescent="0.35">
      <c r="A1" s="106"/>
      <c r="B1" s="106"/>
      <c r="C1" s="106"/>
      <c r="D1" s="106"/>
      <c r="E1" s="106"/>
      <c r="F1" s="107"/>
      <c r="G1" s="106"/>
      <c r="H1" s="106"/>
      <c r="I1" s="107"/>
      <c r="J1" s="115"/>
    </row>
    <row r="2" spans="1:10" x14ac:dyDescent="0.35">
      <c r="A2" s="106"/>
      <c r="B2" s="106"/>
      <c r="C2" s="106"/>
      <c r="D2" s="106"/>
      <c r="E2" s="106"/>
      <c r="F2" s="107"/>
      <c r="G2" s="106"/>
      <c r="H2" s="106"/>
      <c r="I2" s="107"/>
      <c r="J2" s="115"/>
    </row>
    <row r="3" spans="1:10" ht="34.15" customHeight="1" x14ac:dyDescent="0.35">
      <c r="A3" s="106"/>
      <c r="B3" s="106"/>
      <c r="C3" s="106"/>
      <c r="D3" s="108" t="s">
        <v>267</v>
      </c>
      <c r="E3" s="181"/>
      <c r="F3" s="182"/>
      <c r="G3" s="182"/>
      <c r="H3" s="182"/>
      <c r="I3" s="183"/>
      <c r="J3" s="115"/>
    </row>
    <row r="4" spans="1:10" x14ac:dyDescent="0.35">
      <c r="A4" s="106"/>
      <c r="B4" s="106"/>
      <c r="C4" s="106"/>
      <c r="D4" s="106"/>
      <c r="E4" s="184" t="str">
        <f>IF(OR(E3="",E3=0),"Este proyecto no se incluirá en la estrategia. Rellene la casilla título para que sea tenido en cuenta. Verifique en el resumen los proyectos si la información se ha incluido correctamente","Proyecto incluido en la estrategia. Borre todos los datos, incluido el título si no desea que sea tenido en cuenta")</f>
        <v>Este proyecto no se incluirá en la estrategia. Rellene la casilla título para que sea tenido en cuenta. Verifique en el resumen los proyectos si la información se ha incluido correctamente</v>
      </c>
      <c r="F4" s="184"/>
      <c r="G4" s="184"/>
      <c r="H4" s="184"/>
      <c r="I4" s="184"/>
      <c r="J4" s="115"/>
    </row>
    <row r="5" spans="1:10" x14ac:dyDescent="0.35">
      <c r="A5" s="106"/>
      <c r="B5" s="106"/>
      <c r="C5" s="106"/>
      <c r="D5" s="106"/>
      <c r="E5" s="185"/>
      <c r="F5" s="185"/>
      <c r="G5" s="185"/>
      <c r="H5" s="185"/>
      <c r="I5" s="185"/>
      <c r="J5" s="115"/>
    </row>
    <row r="6" spans="1:10" x14ac:dyDescent="0.35">
      <c r="A6" s="106"/>
      <c r="B6" s="106"/>
      <c r="C6" s="106"/>
      <c r="D6" s="106"/>
      <c r="E6" s="106"/>
      <c r="F6" s="107"/>
      <c r="G6" s="106"/>
      <c r="H6" s="106"/>
      <c r="I6" s="107"/>
      <c r="J6" s="115"/>
    </row>
    <row r="7" spans="1:10" x14ac:dyDescent="0.35">
      <c r="A7" s="106"/>
      <c r="B7" s="106"/>
      <c r="C7" s="106"/>
      <c r="D7" s="106"/>
      <c r="E7" s="106"/>
      <c r="F7" s="107"/>
      <c r="G7" s="106"/>
      <c r="H7" s="106"/>
      <c r="I7" s="107"/>
      <c r="J7" s="115"/>
    </row>
    <row r="8" spans="1:10" ht="15.5" x14ac:dyDescent="0.35">
      <c r="A8" s="4"/>
      <c r="B8" s="5" t="s">
        <v>28</v>
      </c>
      <c r="C8" s="5"/>
      <c r="D8" s="5"/>
      <c r="E8" s="5"/>
      <c r="F8" s="10"/>
      <c r="G8" s="5"/>
      <c r="H8" s="4"/>
      <c r="I8" s="67"/>
      <c r="J8" s="115"/>
    </row>
    <row r="9" spans="1:10" x14ac:dyDescent="0.35">
      <c r="A9" s="106"/>
      <c r="B9" s="106"/>
      <c r="C9" s="106"/>
      <c r="D9" s="106"/>
      <c r="E9" s="106"/>
      <c r="F9" s="107"/>
      <c r="G9" s="106"/>
      <c r="H9" s="106"/>
      <c r="I9" s="107"/>
      <c r="J9" s="115"/>
    </row>
    <row r="10" spans="1:10" ht="15" thickBot="1" x14ac:dyDescent="0.4">
      <c r="A10" s="106"/>
      <c r="B10" s="160" t="s">
        <v>38</v>
      </c>
      <c r="C10" s="109"/>
      <c r="D10" s="109"/>
      <c r="E10" s="109"/>
      <c r="F10" s="110"/>
      <c r="G10" s="109"/>
      <c r="H10" s="109"/>
      <c r="I10" s="110"/>
      <c r="J10" s="115"/>
    </row>
    <row r="11" spans="1:10" x14ac:dyDescent="0.35">
      <c r="A11" s="106"/>
      <c r="B11" s="106"/>
      <c r="C11" s="106"/>
      <c r="D11" s="106"/>
      <c r="E11" s="106"/>
      <c r="F11" s="107"/>
      <c r="G11" s="106"/>
      <c r="H11" s="106"/>
      <c r="I11" s="107"/>
      <c r="J11" s="115"/>
    </row>
    <row r="12" spans="1:10" x14ac:dyDescent="0.35">
      <c r="A12" s="106"/>
      <c r="B12" s="116" t="s">
        <v>400</v>
      </c>
      <c r="C12" s="106"/>
      <c r="D12" s="112" t="s">
        <v>269</v>
      </c>
      <c r="E12" s="112"/>
      <c r="F12" s="113"/>
      <c r="G12" s="113"/>
      <c r="H12" s="113"/>
      <c r="I12" s="113"/>
      <c r="J12" s="115"/>
    </row>
    <row r="13" spans="1:10" x14ac:dyDescent="0.35">
      <c r="A13" s="106"/>
      <c r="B13" s="106"/>
      <c r="C13" s="106"/>
      <c r="D13" s="106"/>
      <c r="E13" s="106"/>
      <c r="F13" s="107"/>
      <c r="G13" s="106"/>
      <c r="H13" s="106"/>
      <c r="I13" s="107"/>
      <c r="J13" s="115"/>
    </row>
    <row r="14" spans="1:10" x14ac:dyDescent="0.35">
      <c r="A14" s="106"/>
      <c r="B14" s="106"/>
      <c r="C14" s="106"/>
      <c r="D14" s="106" t="s">
        <v>6</v>
      </c>
      <c r="E14" s="162"/>
      <c r="F14" s="174" t="str">
        <f>IF(B12="Incluir",IF(OR(E14="",E14=0),"Rellene el presupuesto",IF(OR(NOT(ISNUMBER(E14)),E14&lt;=0),"Rellene con un valor positivo","")),
    IF(OR(E14="",E14=0),"",
        "No rellene el presupuesto sin seleccionar que quiere incluir el subtipo de acción"))</f>
        <v/>
      </c>
      <c r="G14" s="175"/>
      <c r="H14" s="175"/>
      <c r="I14" s="107"/>
      <c r="J14" s="115"/>
    </row>
    <row r="15" spans="1:10" x14ac:dyDescent="0.35">
      <c r="A15" s="106"/>
      <c r="B15" s="106"/>
      <c r="C15" s="106"/>
      <c r="D15" s="106"/>
      <c r="E15" s="106"/>
      <c r="F15" s="107"/>
      <c r="G15" s="106"/>
      <c r="H15" s="106"/>
      <c r="I15" s="107"/>
      <c r="J15" s="115"/>
    </row>
    <row r="16" spans="1:10" x14ac:dyDescent="0.35">
      <c r="A16" s="106"/>
      <c r="B16" s="106"/>
      <c r="C16" s="106"/>
      <c r="D16" s="106" t="s">
        <v>270</v>
      </c>
      <c r="E16" s="106"/>
      <c r="F16" s="107"/>
      <c r="G16" s="106"/>
      <c r="H16" s="106"/>
      <c r="I16" s="107"/>
      <c r="J16" s="115"/>
    </row>
    <row r="17" spans="1:10" x14ac:dyDescent="0.35">
      <c r="A17" s="106"/>
      <c r="B17" s="106"/>
      <c r="C17" s="106"/>
      <c r="D17" s="7" t="s">
        <v>271</v>
      </c>
      <c r="E17" s="7" t="s">
        <v>272</v>
      </c>
      <c r="F17" s="117" t="s">
        <v>156</v>
      </c>
      <c r="G17" s="11" t="s">
        <v>159</v>
      </c>
      <c r="H17" s="8" t="s">
        <v>273</v>
      </c>
      <c r="I17" s="11" t="s">
        <v>274</v>
      </c>
      <c r="J17" s="115"/>
    </row>
    <row r="18" spans="1:10" ht="29" x14ac:dyDescent="0.35">
      <c r="A18" s="106"/>
      <c r="B18" s="106"/>
      <c r="C18" s="106"/>
      <c r="D18" s="155" t="s">
        <v>160</v>
      </c>
      <c r="E18" s="156" t="s">
        <v>161</v>
      </c>
      <c r="F18" s="153" t="str">
        <f>IFERROR(VLOOKUP(E18,TablaIndicadores[[Código]:[Unidad de medida]],2,0),"")</f>
        <v>Centros públicos apoyados para desarrollar servicios, productos y procesos digitales</v>
      </c>
      <c r="G18" s="153" t="str">
        <f>IFERROR(VLOOKUP(E18,TablaIndicadores[[Código]:[Unidad de medida]],3,0),"")</f>
        <v xml:space="preserve">Centros públicos </v>
      </c>
      <c r="H18" s="116"/>
      <c r="I18" s="153" t="str">
        <f>IF(B12="Incluir",IF(OR(H18="",E18="",NOT(ISNUMBER(H18)),H18&lt;=0,H18&lt;=0.0000001,H18&gt;1000000000),"Rellene con un valor positivo","SI"),"")</f>
        <v/>
      </c>
      <c r="J18" s="115"/>
    </row>
    <row r="19" spans="1:10" ht="43.5" x14ac:dyDescent="0.35">
      <c r="A19" s="106"/>
      <c r="B19" s="106"/>
      <c r="C19" s="106"/>
      <c r="D19" s="153" t="s">
        <v>162</v>
      </c>
      <c r="E19" s="154" t="s">
        <v>163</v>
      </c>
      <c r="F19" s="153" t="str">
        <f>IFERROR(VLOOKUP(E19,TablaIndicadores[[Código]:[Unidad de medida]],2,0),"")</f>
        <v>RCR 11: Usuarios de servicios, productos y
procesos digitales públicos nuevos y
mejorados*</v>
      </c>
      <c r="G19" s="153" t="str">
        <f>IFERROR(VLOOKUP(E19,TablaIndicadores[[Código]:[Unidad de medida]],3,0),"")</f>
        <v>Usuarios / año</v>
      </c>
      <c r="H19" s="157"/>
      <c r="I19" s="153" t="str">
        <f>IF(B12="Incluir",IF(OR(H19="",E19="",NOT(ISNUMBER(H19)),H19&lt;=0,H19&lt;=0.0000001,H19&gt;1000000000),"Rellene con un valor positivo","SI"),"")</f>
        <v/>
      </c>
      <c r="J19" s="115"/>
    </row>
    <row r="20" spans="1:10" x14ac:dyDescent="0.35">
      <c r="A20" s="106"/>
      <c r="B20" s="106"/>
      <c r="C20" s="106"/>
      <c r="D20" s="107"/>
      <c r="E20" s="107"/>
      <c r="F20" s="107"/>
      <c r="G20" s="107"/>
      <c r="H20" s="107"/>
      <c r="I20" s="107"/>
      <c r="J20" s="118"/>
    </row>
    <row r="21" spans="1:10" x14ac:dyDescent="0.35">
      <c r="A21" s="106"/>
      <c r="B21" s="116" t="s">
        <v>400</v>
      </c>
      <c r="C21" s="106"/>
      <c r="D21" s="112" t="s">
        <v>275</v>
      </c>
      <c r="E21" s="112"/>
      <c r="F21" s="113"/>
      <c r="G21" s="113"/>
      <c r="H21" s="113"/>
      <c r="I21" s="113"/>
      <c r="J21" s="115"/>
    </row>
    <row r="22" spans="1:10" x14ac:dyDescent="0.35">
      <c r="A22" s="106"/>
      <c r="B22" s="106"/>
      <c r="C22" s="106"/>
      <c r="D22" s="106"/>
      <c r="E22" s="106"/>
      <c r="F22" s="107"/>
      <c r="G22" s="106"/>
      <c r="H22" s="106"/>
      <c r="I22" s="107"/>
      <c r="J22" s="115"/>
    </row>
    <row r="23" spans="1:10" ht="15" customHeight="1" x14ac:dyDescent="0.35">
      <c r="A23" s="106"/>
      <c r="B23" s="106"/>
      <c r="C23" s="106"/>
      <c r="D23" s="106" t="s">
        <v>6</v>
      </c>
      <c r="E23" s="162"/>
      <c r="F23" s="174" t="str">
        <f>IF(B21="Incluir",IF(OR(E23="",E23=0),"Rellene el presupuesto",IF(OR(NOT(ISNUMBER(E23)),E23&lt;=0),"Rellene con un valor positivo","")),
    IF(OR(E23="",E23=0),"",
        "No rellene el presupuesto sin seleccionar que quiere incluir el subtipo de acción"))</f>
        <v/>
      </c>
      <c r="G23" s="175"/>
      <c r="H23" s="175"/>
      <c r="I23" s="107"/>
      <c r="J23" s="115"/>
    </row>
    <row r="24" spans="1:10" x14ac:dyDescent="0.35">
      <c r="A24" s="106"/>
      <c r="B24" s="106"/>
      <c r="C24" s="106"/>
      <c r="D24" s="106"/>
      <c r="E24" s="106"/>
      <c r="F24" s="107"/>
      <c r="G24" s="106"/>
      <c r="H24" s="106"/>
      <c r="I24" s="107"/>
      <c r="J24" s="115"/>
    </row>
    <row r="25" spans="1:10" x14ac:dyDescent="0.35">
      <c r="A25" s="106"/>
      <c r="B25" s="106"/>
      <c r="C25" s="106"/>
      <c r="D25" s="106" t="s">
        <v>270</v>
      </c>
      <c r="E25" s="106"/>
      <c r="F25" s="107"/>
      <c r="G25" s="106"/>
      <c r="H25" s="106"/>
      <c r="I25" s="107"/>
      <c r="J25" s="115"/>
    </row>
    <row r="26" spans="1:10" x14ac:dyDescent="0.35">
      <c r="A26" s="106"/>
      <c r="B26" s="106"/>
      <c r="C26" s="106"/>
      <c r="D26" s="7" t="s">
        <v>271</v>
      </c>
      <c r="E26" s="7" t="s">
        <v>272</v>
      </c>
      <c r="F26" s="117" t="s">
        <v>156</v>
      </c>
      <c r="G26" s="11" t="s">
        <v>159</v>
      </c>
      <c r="H26" s="8" t="s">
        <v>273</v>
      </c>
      <c r="I26" s="11" t="s">
        <v>274</v>
      </c>
      <c r="J26" s="115"/>
    </row>
    <row r="27" spans="1:10" ht="29" x14ac:dyDescent="0.35">
      <c r="A27" s="106"/>
      <c r="B27" s="106"/>
      <c r="C27" s="106"/>
      <c r="D27" s="155" t="s">
        <v>160</v>
      </c>
      <c r="E27" s="156" t="s">
        <v>161</v>
      </c>
      <c r="F27" s="153" t="str">
        <f>IFERROR(VLOOKUP(E27,TablaIndicadores[[Código]:[Unidad de medida]],2,0),"")</f>
        <v>Centros públicos apoyados para desarrollar servicios, productos y procesos digitales</v>
      </c>
      <c r="G27" s="153" t="str">
        <f>IFERROR(VLOOKUP(E27,TablaIndicadores[[Código]:[Unidad de medida]],3,0),"")</f>
        <v xml:space="preserve">Centros públicos </v>
      </c>
      <c r="H27" s="116"/>
      <c r="I27" s="153" t="str">
        <f>IF(B21="Incluir",IF(OR(H27="",E27="",NOT(ISNUMBER(H27)),H27&lt;=0,H27&lt;=0.0000001,H27&gt;1000000000),"Rellene con un valor positivo","SI"),"")</f>
        <v/>
      </c>
      <c r="J27" s="115"/>
    </row>
    <row r="28" spans="1:10" ht="43.5" x14ac:dyDescent="0.35">
      <c r="A28" s="106"/>
      <c r="B28" s="106"/>
      <c r="C28" s="106"/>
      <c r="D28" s="153" t="s">
        <v>162</v>
      </c>
      <c r="E28" s="154" t="s">
        <v>163</v>
      </c>
      <c r="F28" s="153" t="str">
        <f>IFERROR(VLOOKUP(E28,TablaIndicadores[[Código]:[Unidad de medida]],2,0),"")</f>
        <v>RCR 11: Usuarios de servicios, productos y
procesos digitales públicos nuevos y
mejorados*</v>
      </c>
      <c r="G28" s="153" t="str">
        <f>IFERROR(VLOOKUP(E28,TablaIndicadores[[Código]:[Unidad de medida]],3,0),"")</f>
        <v>Usuarios / año</v>
      </c>
      <c r="H28" s="157"/>
      <c r="I28" s="153" t="str">
        <f>IF(B21="Incluir",IF(OR(H28="",E28="",NOT(ISNUMBER(H28)),H28&lt;=0,H28&lt;=0.0000001,H28&gt;1000000000),"Rellene con un valor positivo","SI"),"")</f>
        <v/>
      </c>
      <c r="J28" s="115"/>
    </row>
    <row r="29" spans="1:10" x14ac:dyDescent="0.35">
      <c r="A29" s="106"/>
      <c r="B29" s="106"/>
      <c r="C29" s="106"/>
      <c r="D29" s="107"/>
      <c r="E29" s="107"/>
      <c r="F29" s="107"/>
      <c r="G29" s="107"/>
      <c r="H29" s="107"/>
      <c r="I29" s="107"/>
      <c r="J29" s="118"/>
    </row>
    <row r="30" spans="1:10" ht="15" thickBot="1" x14ac:dyDescent="0.4">
      <c r="A30" s="106"/>
      <c r="B30" s="160" t="s">
        <v>40</v>
      </c>
      <c r="C30" s="109"/>
      <c r="D30" s="109"/>
      <c r="E30" s="109"/>
      <c r="F30" s="110"/>
      <c r="G30" s="109"/>
      <c r="H30" s="109"/>
      <c r="I30" s="110"/>
      <c r="J30" s="115"/>
    </row>
    <row r="31" spans="1:10" x14ac:dyDescent="0.35">
      <c r="A31" s="106"/>
      <c r="B31" s="106"/>
      <c r="C31" s="106"/>
      <c r="D31" s="119"/>
      <c r="E31" s="119"/>
      <c r="F31" s="120"/>
      <c r="G31" s="119"/>
      <c r="H31" s="119"/>
      <c r="I31" s="120"/>
      <c r="J31" s="115"/>
    </row>
    <row r="32" spans="1:10" ht="28.5" customHeight="1" x14ac:dyDescent="0.35">
      <c r="A32" s="106"/>
      <c r="B32" s="116" t="s">
        <v>400</v>
      </c>
      <c r="C32" s="106"/>
      <c r="D32" s="176" t="s">
        <v>276</v>
      </c>
      <c r="E32" s="176"/>
      <c r="F32" s="176"/>
      <c r="G32" s="176"/>
      <c r="H32" s="176"/>
      <c r="I32" s="176"/>
      <c r="J32" s="150"/>
    </row>
    <row r="33" spans="1:10" x14ac:dyDescent="0.35">
      <c r="A33" s="106"/>
      <c r="B33" s="106"/>
      <c r="C33" s="106"/>
      <c r="D33" s="119"/>
      <c r="E33" s="119"/>
      <c r="F33" s="120"/>
      <c r="G33" s="119"/>
      <c r="H33" s="119"/>
      <c r="I33" s="120"/>
      <c r="J33" s="115"/>
    </row>
    <row r="34" spans="1:10" x14ac:dyDescent="0.35">
      <c r="A34" s="106"/>
      <c r="B34" s="106"/>
      <c r="C34" s="106"/>
      <c r="D34" s="119" t="s">
        <v>6</v>
      </c>
      <c r="E34" s="162"/>
      <c r="F34" s="174" t="str">
        <f>IF(B32="Incluir",IF(OR(E34="",E34=0),"Rellene el presupuesto",IF(OR(NOT(ISNUMBER(E34)),E34&lt;=0),"Rellene con un valor positivo","")),
    IF(OR(E34="",E34=0),"",
        "No rellene el presupuesto sin seleccionar que quiere incluir el subtipo de acción"))</f>
        <v/>
      </c>
      <c r="G34" s="175"/>
      <c r="H34" s="175"/>
      <c r="I34" s="120"/>
      <c r="J34" s="115"/>
    </row>
    <row r="35" spans="1:10" x14ac:dyDescent="0.35">
      <c r="A35" s="106"/>
      <c r="B35" s="106"/>
      <c r="C35" s="106"/>
      <c r="D35" s="119"/>
      <c r="E35" s="119"/>
      <c r="F35" s="120"/>
      <c r="G35" s="119"/>
      <c r="H35" s="119"/>
      <c r="I35" s="120"/>
      <c r="J35" s="115"/>
    </row>
    <row r="36" spans="1:10" x14ac:dyDescent="0.35">
      <c r="A36" s="106"/>
      <c r="B36" s="106"/>
      <c r="C36" s="106"/>
      <c r="D36" s="106" t="s">
        <v>270</v>
      </c>
      <c r="E36" s="106"/>
      <c r="F36" s="107"/>
      <c r="G36" s="106"/>
      <c r="H36" s="106"/>
      <c r="I36" s="107"/>
      <c r="J36" s="115"/>
    </row>
    <row r="37" spans="1:10" x14ac:dyDescent="0.35">
      <c r="A37" s="106"/>
      <c r="B37" s="106"/>
      <c r="C37" s="106"/>
      <c r="D37" s="7" t="s">
        <v>271</v>
      </c>
      <c r="E37" s="7" t="s">
        <v>272</v>
      </c>
      <c r="F37" s="11" t="s">
        <v>156</v>
      </c>
      <c r="G37" s="11" t="s">
        <v>159</v>
      </c>
      <c r="H37" s="8" t="s">
        <v>273</v>
      </c>
      <c r="I37" s="11" t="s">
        <v>274</v>
      </c>
      <c r="J37" s="115"/>
    </row>
    <row r="38" spans="1:10" ht="30" customHeight="1" x14ac:dyDescent="0.35">
      <c r="A38" s="106"/>
      <c r="B38" s="106"/>
      <c r="C38" s="106"/>
      <c r="D38" s="155" t="s">
        <v>160</v>
      </c>
      <c r="E38" s="156" t="s">
        <v>164</v>
      </c>
      <c r="F38" s="153" t="str">
        <f>IFERROR(VLOOKUP(E38,TablaIndicadores[[Código]:[Unidad de medida]],2,0),"")</f>
        <v>Empresas apoyadas (de las cuales: microempresas,pequeñas, medianas, grandes)</v>
      </c>
      <c r="G38" s="153" t="str">
        <f>IFERROR(VLOOKUP(E38,TablaIndicadores[[Código]:[Unidad de medida]],3,0),"")</f>
        <v>Empresas</v>
      </c>
      <c r="H38" s="116"/>
      <c r="I38" s="153" t="str">
        <f>IF(B32="Incluir",IF(OR(H38="",E38="",NOT(ISNUMBER(H38)),H38&lt;=0,H38&lt;=0.0000001,H38&gt;1000000000),"Rellene con un valor positivo","SI"),"")</f>
        <v/>
      </c>
      <c r="J38" s="115"/>
    </row>
    <row r="39" spans="1:10" ht="30" customHeight="1" x14ac:dyDescent="0.35">
      <c r="A39" s="106"/>
      <c r="B39" s="106"/>
      <c r="C39" s="106"/>
      <c r="D39" s="153" t="s">
        <v>162</v>
      </c>
      <c r="E39" s="154" t="s">
        <v>165</v>
      </c>
      <c r="F39" s="153" t="str">
        <f>IFERROR(VLOOKUP(E39,TablaIndicadores[[Código]:[Unidad de medida]],2,0),"")</f>
        <v>RCR 19:Empresas con mayor volumen de negocios</v>
      </c>
      <c r="G39" s="153" t="str">
        <f>IFERROR(VLOOKUP(E39,TablaIndicadores[[Código]:[Unidad de medida]],3,0),"")</f>
        <v>Empresas</v>
      </c>
      <c r="H39" s="157"/>
      <c r="I39" s="153" t="str">
        <f>IF(B32="Incluir",IF(OR(H39="",E39="",NOT(ISNUMBER(H39)),H39&lt;=0,H39&lt;=0.0000001,H39&gt;1000000000),"Rellene con un valor positivo","SI"),"")</f>
        <v/>
      </c>
      <c r="J39" s="115"/>
    </row>
    <row r="40" spans="1:10" x14ac:dyDescent="0.35">
      <c r="A40" s="106"/>
      <c r="B40" s="114"/>
      <c r="C40" s="114"/>
      <c r="D40" s="107"/>
      <c r="E40" s="107"/>
      <c r="F40" s="107"/>
      <c r="G40" s="106"/>
      <c r="H40" s="107"/>
      <c r="I40" s="107"/>
      <c r="J40" s="115"/>
    </row>
    <row r="41" spans="1:10" x14ac:dyDescent="0.35">
      <c r="A41" s="106"/>
      <c r="B41" s="116" t="s">
        <v>400</v>
      </c>
      <c r="C41" s="106"/>
      <c r="D41" s="112" t="s">
        <v>277</v>
      </c>
      <c r="E41" s="112"/>
      <c r="F41" s="113"/>
      <c r="G41" s="151"/>
      <c r="H41" s="151"/>
      <c r="I41" s="151"/>
      <c r="J41" s="115"/>
    </row>
    <row r="42" spans="1:10" x14ac:dyDescent="0.35">
      <c r="A42" s="106"/>
      <c r="B42" s="106"/>
      <c r="C42" s="106"/>
      <c r="D42" s="106"/>
      <c r="E42" s="106"/>
      <c r="F42" s="107"/>
      <c r="G42" s="106"/>
      <c r="H42" s="106"/>
      <c r="I42" s="107"/>
      <c r="J42" s="115"/>
    </row>
    <row r="43" spans="1:10" x14ac:dyDescent="0.35">
      <c r="A43" s="106"/>
      <c r="B43" s="106"/>
      <c r="C43" s="106"/>
      <c r="D43" s="106" t="s">
        <v>6</v>
      </c>
      <c r="E43" s="162"/>
      <c r="F43" s="174" t="str">
        <f>IF(B41="Incluir",IF(OR(E43="",E43=0),"Rellene el presupuesto",IF(OR(NOT(ISNUMBER(E43)),E43&lt;=0),"Rellene con un valor positivo","")),
    IF(OR(E43="",E43=0),"",
        "No rellene el presupuesto sin seleccionar que quiere incluir el subtipo de acción"))</f>
        <v/>
      </c>
      <c r="G43" s="175"/>
      <c r="H43" s="175"/>
      <c r="I43" s="107"/>
      <c r="J43" s="115"/>
    </row>
    <row r="44" spans="1:10" x14ac:dyDescent="0.35">
      <c r="A44" s="106"/>
      <c r="B44" s="106"/>
      <c r="C44" s="106"/>
      <c r="D44" s="106"/>
      <c r="E44" s="106"/>
      <c r="F44" s="107"/>
      <c r="G44" s="106"/>
      <c r="H44" s="106"/>
      <c r="I44" s="107"/>
      <c r="J44" s="115"/>
    </row>
    <row r="45" spans="1:10" x14ac:dyDescent="0.35">
      <c r="A45" s="106"/>
      <c r="B45" s="106"/>
      <c r="C45" s="106"/>
      <c r="D45" s="106" t="s">
        <v>270</v>
      </c>
      <c r="E45" s="106"/>
      <c r="F45" s="107"/>
      <c r="G45" s="106"/>
      <c r="H45" s="106"/>
      <c r="I45" s="107"/>
      <c r="J45" s="115"/>
    </row>
    <row r="46" spans="1:10" x14ac:dyDescent="0.35">
      <c r="A46" s="106"/>
      <c r="B46" s="106"/>
      <c r="C46" s="106"/>
      <c r="D46" s="7" t="s">
        <v>271</v>
      </c>
      <c r="E46" s="7" t="s">
        <v>272</v>
      </c>
      <c r="F46" s="11" t="s">
        <v>156</v>
      </c>
      <c r="G46" s="11" t="s">
        <v>159</v>
      </c>
      <c r="H46" s="8" t="s">
        <v>273</v>
      </c>
      <c r="I46" s="11" t="s">
        <v>274</v>
      </c>
      <c r="J46" s="115"/>
    </row>
    <row r="47" spans="1:10" ht="30" customHeight="1" x14ac:dyDescent="0.35">
      <c r="A47" s="106"/>
      <c r="B47" s="106"/>
      <c r="C47" s="106"/>
      <c r="D47" s="155" t="s">
        <v>160</v>
      </c>
      <c r="E47" s="156" t="s">
        <v>164</v>
      </c>
      <c r="F47" s="153" t="str">
        <f>IFERROR(VLOOKUP(E47,TablaIndicadores[[Código]:[Unidad de medida]],2,0),"")</f>
        <v>Empresas apoyadas (de las cuales: microempresas,pequeñas, medianas, grandes)</v>
      </c>
      <c r="G47" s="153" t="str">
        <f>IFERROR(VLOOKUP(E47,TablaIndicadores[[Código]:[Unidad de medida]],3,0),"")</f>
        <v>Empresas</v>
      </c>
      <c r="H47" s="116"/>
      <c r="I47" s="153" t="str">
        <f>IF(B41="Incluir",IF(OR(H47="",E47="",NOT(ISNUMBER(H47)),H47&lt;=0,H47&lt;=0.0000001,H47&gt;1000000000),"Rellene con un valor positivo","SI"),"")</f>
        <v/>
      </c>
      <c r="J47" s="115"/>
    </row>
    <row r="48" spans="1:10" ht="30" customHeight="1" x14ac:dyDescent="0.35">
      <c r="A48" s="106"/>
      <c r="B48" s="106"/>
      <c r="C48" s="106"/>
      <c r="D48" s="153" t="s">
        <v>162</v>
      </c>
      <c r="E48" s="154" t="s">
        <v>165</v>
      </c>
      <c r="F48" s="153" t="str">
        <f>IFERROR(VLOOKUP(E48,TablaIndicadores[[Código]:[Unidad de medida]],2,0),"")</f>
        <v>RCR 19:Empresas con mayor volumen de negocios</v>
      </c>
      <c r="G48" s="153" t="str">
        <f>IFERROR(VLOOKUP(E48,TablaIndicadores[[Código]:[Unidad de medida]],3,0),"")</f>
        <v>Empresas</v>
      </c>
      <c r="H48" s="157"/>
      <c r="I48" s="153" t="str">
        <f>IF(B41="Incluir",IF(OR(H48="",E48="",NOT(ISNUMBER(H48)),H48&lt;=0,H48&lt;=0.0000001,H48&gt;1000000000),"Rellene con un valor positivo","SI"),"")</f>
        <v/>
      </c>
      <c r="J48" s="115"/>
    </row>
    <row r="49" spans="1:10" x14ac:dyDescent="0.35">
      <c r="A49" s="106"/>
      <c r="B49" s="106"/>
      <c r="C49" s="106"/>
      <c r="D49" s="106"/>
      <c r="E49" s="106"/>
      <c r="F49" s="107"/>
      <c r="G49" s="106"/>
      <c r="H49" s="106"/>
      <c r="I49" s="107"/>
      <c r="J49" s="115"/>
    </row>
    <row r="50" spans="1:10" ht="15.5" x14ac:dyDescent="0.35">
      <c r="A50" s="4"/>
      <c r="B50" s="5" t="s">
        <v>278</v>
      </c>
      <c r="C50" s="5"/>
      <c r="D50" s="5"/>
      <c r="E50" s="5"/>
      <c r="F50" s="10"/>
      <c r="G50" s="5"/>
      <c r="H50" s="4"/>
      <c r="I50" s="67"/>
      <c r="J50" s="115"/>
    </row>
    <row r="51" spans="1:10" x14ac:dyDescent="0.35">
      <c r="A51" s="106"/>
      <c r="B51" s="106"/>
      <c r="C51" s="106"/>
      <c r="D51" s="106"/>
      <c r="E51" s="106"/>
      <c r="F51" s="107"/>
      <c r="G51" s="106"/>
      <c r="H51" s="106"/>
      <c r="I51" s="107"/>
      <c r="J51" s="115"/>
    </row>
    <row r="52" spans="1:10" ht="15" thickBot="1" x14ac:dyDescent="0.4">
      <c r="A52" s="106"/>
      <c r="B52" s="160" t="s">
        <v>42</v>
      </c>
      <c r="C52" s="109"/>
      <c r="D52" s="109"/>
      <c r="E52" s="109"/>
      <c r="F52" s="110"/>
      <c r="G52" s="109"/>
      <c r="H52" s="109"/>
      <c r="I52" s="110"/>
      <c r="J52" s="115"/>
    </row>
    <row r="53" spans="1:10" x14ac:dyDescent="0.35">
      <c r="A53" s="106"/>
      <c r="B53" s="106"/>
      <c r="C53" s="106"/>
      <c r="D53" s="106"/>
      <c r="E53" s="106"/>
      <c r="F53" s="107"/>
      <c r="G53" s="106"/>
      <c r="H53" s="106"/>
      <c r="I53" s="107"/>
      <c r="J53" s="115"/>
    </row>
    <row r="54" spans="1:10" ht="30.75" customHeight="1" x14ac:dyDescent="0.35">
      <c r="A54" s="106"/>
      <c r="B54" s="116" t="s">
        <v>400</v>
      </c>
      <c r="C54" s="106"/>
      <c r="D54" s="177" t="s">
        <v>279</v>
      </c>
      <c r="E54" s="177"/>
      <c r="F54" s="177"/>
      <c r="G54" s="177"/>
      <c r="H54" s="177"/>
      <c r="I54" s="177"/>
      <c r="J54" s="115"/>
    </row>
    <row r="55" spans="1:10" x14ac:dyDescent="0.35">
      <c r="A55" s="106"/>
      <c r="B55" s="106"/>
      <c r="C55" s="106"/>
      <c r="D55" s="106"/>
      <c r="E55" s="106"/>
      <c r="F55" s="107"/>
      <c r="G55" s="106"/>
      <c r="H55" s="106"/>
      <c r="I55" s="107"/>
      <c r="J55" s="115"/>
    </row>
    <row r="56" spans="1:10" x14ac:dyDescent="0.35">
      <c r="A56" s="106"/>
      <c r="B56" s="106"/>
      <c r="C56" s="106"/>
      <c r="D56" s="106" t="s">
        <v>6</v>
      </c>
      <c r="E56" s="162"/>
      <c r="F56" s="174" t="str">
        <f>IF(B54="Incluir",IF(OR(E56="",E56=0),"Rellene el presupuesto",IF(OR(NOT(ISNUMBER(E56)),E56&lt;=0),"Rellene con un valor positivo","")),
    IF(OR(E56="",E56=0),"",
        "No rellene el presupuesto sin seleccionar que quiere incluir el subtipo de acción"))</f>
        <v/>
      </c>
      <c r="G56" s="175"/>
      <c r="H56" s="175"/>
      <c r="I56" s="107"/>
      <c r="J56" s="115"/>
    </row>
    <row r="57" spans="1:10" x14ac:dyDescent="0.35">
      <c r="A57" s="106"/>
      <c r="B57" s="106"/>
      <c r="C57" s="106"/>
      <c r="D57" s="106"/>
      <c r="E57" s="106"/>
      <c r="F57" s="107"/>
      <c r="G57" s="106"/>
      <c r="H57" s="106"/>
      <c r="I57" s="107"/>
      <c r="J57" s="115"/>
    </row>
    <row r="58" spans="1:10" x14ac:dyDescent="0.35">
      <c r="A58" s="106"/>
      <c r="B58" s="106"/>
      <c r="C58" s="106"/>
      <c r="D58" s="106" t="s">
        <v>270</v>
      </c>
      <c r="E58" s="106"/>
      <c r="F58" s="107"/>
      <c r="G58" s="106"/>
      <c r="H58" s="106"/>
      <c r="I58" s="107"/>
      <c r="J58" s="115"/>
    </row>
    <row r="59" spans="1:10" x14ac:dyDescent="0.35">
      <c r="A59" s="106"/>
      <c r="B59" s="106"/>
      <c r="C59" s="106"/>
      <c r="D59" s="7" t="s">
        <v>271</v>
      </c>
      <c r="E59" s="7" t="s">
        <v>272</v>
      </c>
      <c r="F59" s="11" t="s">
        <v>156</v>
      </c>
      <c r="G59" s="11" t="s">
        <v>159</v>
      </c>
      <c r="H59" s="8" t="s">
        <v>273</v>
      </c>
      <c r="I59" s="11" t="s">
        <v>274</v>
      </c>
      <c r="J59" s="115"/>
    </row>
    <row r="60" spans="1:10" ht="29" x14ac:dyDescent="0.35">
      <c r="A60" s="106"/>
      <c r="B60" s="106"/>
      <c r="C60" s="106"/>
      <c r="D60" s="155" t="s">
        <v>160</v>
      </c>
      <c r="E60" s="156" t="s">
        <v>166</v>
      </c>
      <c r="F60" s="153" t="str">
        <f>IFERROR(VLOOKUP(E60,TablaIndicadores[[Código]:[Unidad de medida]],2,0),"")</f>
        <v>Edificios públicos con rendimiento
energético mejorado</v>
      </c>
      <c r="G60" s="153" t="str">
        <f>IFERROR(VLOOKUP(E60,TablaIndicadores[[Código]:[Unidad de medida]],3,0),"")</f>
        <v>Metros cuadrados (m2)</v>
      </c>
      <c r="H60" s="116"/>
      <c r="I60" s="153" t="str">
        <f>IF(B54="Incluir",IF(OR(H60="",E60="",NOT(ISNUMBER(H60)),H60&lt;=0,H60&lt;=0.0000001,H60&gt;1000000000),"Rellene con un valor positivo","SI"),"")</f>
        <v/>
      </c>
      <c r="J60" s="115"/>
    </row>
    <row r="61" spans="1:10" ht="29" x14ac:dyDescent="0.35">
      <c r="A61" s="106"/>
      <c r="B61" s="106"/>
      <c r="C61" s="106"/>
      <c r="D61" s="153" t="s">
        <v>162</v>
      </c>
      <c r="E61" s="154" t="s">
        <v>167</v>
      </c>
      <c r="F61" s="153" t="str">
        <f>IFERROR(VLOOKUP(E61,TablaIndicadores[[Código]:[Unidad de medida]],2,0),"")</f>
        <v>RCR 26: Consumo anual primario de energía
(del cual: viviendas, edificios públicos, empresas, otros)</v>
      </c>
      <c r="G61" s="153" t="str">
        <f>IFERROR(VLOOKUP(E61,TablaIndicadores[[Código]:[Unidad de medida]],3,0),"")</f>
        <v>MWh/año</v>
      </c>
      <c r="H61" s="157"/>
      <c r="I61" s="153" t="str">
        <f>IF(B54="Incluir",IF(OR(H61="",E61="",NOT(ISNUMBER(H61)),H61&lt;=0,H61&lt;=0.0000001,H61&gt;1000000000),"Rellene con un valor positivo","SI"),"")</f>
        <v/>
      </c>
      <c r="J61" s="115"/>
    </row>
    <row r="62" spans="1:10" x14ac:dyDescent="0.35">
      <c r="A62" s="106"/>
      <c r="B62" s="106"/>
      <c r="C62" s="106"/>
      <c r="D62" s="107"/>
      <c r="E62" s="107"/>
      <c r="F62" s="107"/>
      <c r="G62" s="107"/>
      <c r="H62" s="107"/>
      <c r="I62" s="107"/>
      <c r="J62" s="118"/>
    </row>
    <row r="63" spans="1:10" ht="30.75" customHeight="1" x14ac:dyDescent="0.35">
      <c r="A63" s="106"/>
      <c r="B63" s="116" t="s">
        <v>400</v>
      </c>
      <c r="C63" s="106"/>
      <c r="D63" s="178" t="s">
        <v>280</v>
      </c>
      <c r="E63" s="178"/>
      <c r="F63" s="178"/>
      <c r="G63" s="178"/>
      <c r="H63" s="178"/>
      <c r="I63" s="178"/>
      <c r="J63" s="150"/>
    </row>
    <row r="64" spans="1:10" x14ac:dyDescent="0.35">
      <c r="A64" s="106"/>
      <c r="B64" s="106"/>
      <c r="C64" s="106"/>
      <c r="D64" s="106"/>
      <c r="E64" s="106"/>
      <c r="F64" s="107"/>
      <c r="G64" s="106"/>
      <c r="H64" s="106"/>
      <c r="I64" s="107"/>
      <c r="J64" s="115"/>
    </row>
    <row r="65" spans="1:10" x14ac:dyDescent="0.35">
      <c r="A65" s="106"/>
      <c r="B65" s="106"/>
      <c r="C65" s="106"/>
      <c r="D65" s="106" t="s">
        <v>6</v>
      </c>
      <c r="E65" s="162"/>
      <c r="F65" s="174" t="str">
        <f>IF(B63="Incluir",IF(OR(E65="",E65=0),"Rellene el presupuesto",IF(OR(NOT(ISNUMBER(E65)),E65&lt;=0),"Rellene con un valor positivo","")),
    IF(OR(E65="",E65=0),"",
        "No rellene el presupuesto sin seleccionar que quiere incluir el subtipo de acción"))</f>
        <v/>
      </c>
      <c r="G65" s="175"/>
      <c r="H65" s="175"/>
      <c r="I65" s="107"/>
      <c r="J65" s="115"/>
    </row>
    <row r="66" spans="1:10" x14ac:dyDescent="0.35">
      <c r="A66" s="106"/>
      <c r="B66" s="106"/>
      <c r="C66" s="106"/>
      <c r="D66" s="106"/>
      <c r="E66" s="106"/>
      <c r="F66" s="107"/>
      <c r="G66" s="106"/>
      <c r="H66" s="106"/>
      <c r="I66" s="107"/>
      <c r="J66" s="115"/>
    </row>
    <row r="67" spans="1:10" x14ac:dyDescent="0.35">
      <c r="A67" s="106"/>
      <c r="B67" s="106"/>
      <c r="C67" s="106"/>
      <c r="D67" s="106" t="s">
        <v>270</v>
      </c>
      <c r="E67" s="106"/>
      <c r="F67" s="107"/>
      <c r="G67" s="106"/>
      <c r="H67" s="106"/>
      <c r="I67" s="107"/>
      <c r="J67" s="115"/>
    </row>
    <row r="68" spans="1:10" x14ac:dyDescent="0.35">
      <c r="A68" s="106"/>
      <c r="B68" s="106"/>
      <c r="C68" s="106"/>
      <c r="D68" s="7" t="s">
        <v>271</v>
      </c>
      <c r="E68" s="7" t="s">
        <v>272</v>
      </c>
      <c r="F68" s="11" t="s">
        <v>156</v>
      </c>
      <c r="G68" s="11" t="s">
        <v>159</v>
      </c>
      <c r="H68" s="8" t="s">
        <v>273</v>
      </c>
      <c r="I68" s="11" t="s">
        <v>274</v>
      </c>
      <c r="J68" s="115"/>
    </row>
    <row r="69" spans="1:10" ht="29" x14ac:dyDescent="0.35">
      <c r="A69" s="106"/>
      <c r="B69" s="106"/>
      <c r="C69" s="106"/>
      <c r="D69" s="155" t="s">
        <v>160</v>
      </c>
      <c r="E69" s="156" t="s">
        <v>166</v>
      </c>
      <c r="F69" s="153" t="str">
        <f>IFERROR(VLOOKUP(E69,TablaIndicadores[[Código]:[Unidad de medida]],2,0),"")</f>
        <v>Edificios públicos con rendimiento
energético mejorado</v>
      </c>
      <c r="G69" s="153" t="str">
        <f>IFERROR(VLOOKUP(E69,TablaIndicadores[[Código]:[Unidad de medida]],3,0),"")</f>
        <v>Metros cuadrados (m2)</v>
      </c>
      <c r="H69" s="116"/>
      <c r="I69" s="153" t="str">
        <f>IF(B63="Incluir",IF(OR(H69="",E69="",NOT(ISNUMBER(H69)),H69&lt;=0,H69&lt;=0.0000001,H69&gt;1000000000),"Rellene con un valor positivo","SI"),"")</f>
        <v/>
      </c>
      <c r="J69" s="115"/>
    </row>
    <row r="70" spans="1:10" ht="29" x14ac:dyDescent="0.35">
      <c r="A70" s="106"/>
      <c r="B70" s="106"/>
      <c r="C70" s="106"/>
      <c r="D70" s="153" t="s">
        <v>162</v>
      </c>
      <c r="E70" s="154" t="s">
        <v>167</v>
      </c>
      <c r="F70" s="153" t="str">
        <f>IFERROR(VLOOKUP(E70,TablaIndicadores[[Código]:[Unidad de medida]],2,0),"")</f>
        <v>RCR 26: Consumo anual primario de energía
(del cual: viviendas, edificios públicos, empresas, otros)</v>
      </c>
      <c r="G70" s="153" t="str">
        <f>IFERROR(VLOOKUP(E70,TablaIndicadores[[Código]:[Unidad de medida]],3,0),"")</f>
        <v>MWh/año</v>
      </c>
      <c r="H70" s="157"/>
      <c r="I70" s="153" t="str">
        <f>IF(B63="Incluir",IF(OR(H70="",E70="",NOT(ISNUMBER(H70)),H70&lt;=0,H70&lt;=0.0000001,H70&gt;1000000000),"Rellene con un valor positivo","SI"),"")</f>
        <v/>
      </c>
      <c r="J70" s="115"/>
    </row>
    <row r="71" spans="1:10" x14ac:dyDescent="0.35">
      <c r="A71" s="106"/>
      <c r="B71" s="106"/>
      <c r="C71" s="106"/>
      <c r="D71" s="107"/>
      <c r="E71" s="107"/>
      <c r="F71" s="107"/>
      <c r="G71" s="107"/>
      <c r="H71" s="107"/>
      <c r="I71" s="107"/>
      <c r="J71" s="118"/>
    </row>
    <row r="72" spans="1:10" ht="15" thickBot="1" x14ac:dyDescent="0.4">
      <c r="A72" s="106"/>
      <c r="B72" s="160" t="s">
        <v>281</v>
      </c>
      <c r="C72" s="109"/>
      <c r="D72" s="109"/>
      <c r="E72" s="109"/>
      <c r="F72" s="110"/>
      <c r="G72" s="109"/>
      <c r="H72" s="109"/>
      <c r="I72" s="110"/>
      <c r="J72" s="115"/>
    </row>
    <row r="73" spans="1:10" x14ac:dyDescent="0.35">
      <c r="A73" s="106"/>
      <c r="B73" s="106"/>
      <c r="C73" s="106"/>
      <c r="D73" s="106"/>
      <c r="E73" s="106"/>
      <c r="F73" s="107"/>
      <c r="G73" s="106"/>
      <c r="H73" s="106"/>
      <c r="I73" s="107"/>
      <c r="J73" s="115"/>
    </row>
    <row r="74" spans="1:10" x14ac:dyDescent="0.35">
      <c r="A74" s="106"/>
      <c r="B74" s="116" t="s">
        <v>400</v>
      </c>
      <c r="C74" s="106"/>
      <c r="D74" s="112" t="s">
        <v>282</v>
      </c>
      <c r="E74" s="112"/>
      <c r="F74" s="113"/>
      <c r="G74" s="113"/>
      <c r="H74" s="113"/>
      <c r="I74" s="113"/>
      <c r="J74" s="115"/>
    </row>
    <row r="75" spans="1:10" x14ac:dyDescent="0.35">
      <c r="A75" s="106"/>
      <c r="B75" s="106"/>
      <c r="C75" s="106"/>
      <c r="D75" s="106"/>
      <c r="E75" s="106"/>
      <c r="F75" s="107"/>
      <c r="G75" s="106"/>
      <c r="H75" s="106"/>
      <c r="I75" s="107"/>
      <c r="J75" s="115"/>
    </row>
    <row r="76" spans="1:10" x14ac:dyDescent="0.35">
      <c r="A76" s="106"/>
      <c r="B76" s="106"/>
      <c r="C76" s="106"/>
      <c r="D76" s="106" t="s">
        <v>6</v>
      </c>
      <c r="E76" s="162"/>
      <c r="F76" s="174" t="str">
        <f>IF(B74="Incluir",IF(OR(E76="",E76=0),"Rellene el presupuesto",IF(OR(NOT(ISNUMBER(E76)),E76&lt;=0),"Rellene con un valor positivo","")),
    IF(OR(E76="",E76=0),"",
        "No rellene el presupuesto sin seleccionar que quiere incluir el subtipo de acción"))</f>
        <v/>
      </c>
      <c r="G76" s="175"/>
      <c r="H76" s="175"/>
      <c r="I76" s="107"/>
      <c r="J76" s="115"/>
    </row>
    <row r="77" spans="1:10" x14ac:dyDescent="0.35">
      <c r="A77" s="106"/>
      <c r="B77" s="106"/>
      <c r="C77" s="106"/>
      <c r="D77" s="106"/>
      <c r="E77" s="106"/>
      <c r="F77" s="107"/>
      <c r="G77" s="106"/>
      <c r="H77" s="106"/>
      <c r="I77" s="107"/>
      <c r="J77" s="115"/>
    </row>
    <row r="78" spans="1:10" x14ac:dyDescent="0.35">
      <c r="A78" s="106"/>
      <c r="B78" s="106"/>
      <c r="C78" s="106"/>
      <c r="D78" s="106" t="s">
        <v>270</v>
      </c>
      <c r="E78" s="106"/>
      <c r="F78" s="107"/>
      <c r="G78" s="106"/>
      <c r="H78" s="106"/>
      <c r="I78" s="107"/>
      <c r="J78" s="115"/>
    </row>
    <row r="79" spans="1:10" x14ac:dyDescent="0.35">
      <c r="A79" s="106"/>
      <c r="B79" s="106"/>
      <c r="C79" s="106"/>
      <c r="D79" s="7" t="s">
        <v>271</v>
      </c>
      <c r="E79" s="7" t="s">
        <v>272</v>
      </c>
      <c r="F79" s="11" t="s">
        <v>156</v>
      </c>
      <c r="G79" s="11" t="s">
        <v>159</v>
      </c>
      <c r="H79" s="8" t="s">
        <v>273</v>
      </c>
      <c r="I79" s="11" t="s">
        <v>274</v>
      </c>
      <c r="J79" s="115"/>
    </row>
    <row r="80" spans="1:10" ht="43.5" x14ac:dyDescent="0.35">
      <c r="A80" s="106"/>
      <c r="B80" s="106"/>
      <c r="C80" s="106"/>
      <c r="D80" s="155" t="s">
        <v>160</v>
      </c>
      <c r="E80" s="156" t="s">
        <v>168</v>
      </c>
      <c r="F80" s="153" t="str">
        <f>IFERROR(VLOOKUP(E80,TablaIndicadores[[Código]:[Unidad de medida]],2,0),"")</f>
        <v>Capacidad de producción adicional
de energía renovable (de la cual: electricidad,
térmica)*</v>
      </c>
      <c r="G80" s="153" t="str">
        <f>IFERROR(VLOOKUP(E80,TablaIndicadores[[Código]:[Unidad de medida]],3,0),"")</f>
        <v>KW  </v>
      </c>
      <c r="H80" s="116"/>
      <c r="I80" s="153" t="str">
        <f>IF(B74="Incluir",IF(OR(H80="",E80="",NOT(ISNUMBER(H80)),H80&lt;=0,H80&lt;=0.0000001,H80&gt;1000000000),"Rellene con un valor positivo","SI"),"")</f>
        <v/>
      </c>
      <c r="J80" s="115"/>
    </row>
    <row r="81" spans="1:10" ht="29" x14ac:dyDescent="0.35">
      <c r="A81" s="106"/>
      <c r="B81" s="106"/>
      <c r="C81" s="106"/>
      <c r="D81" s="153" t="s">
        <v>162</v>
      </c>
      <c r="E81" s="154" t="s">
        <v>169</v>
      </c>
      <c r="F81" s="153" t="str">
        <f>IFERROR(VLOOKUP(E81,TablaIndicadores[[Código]:[Unidad de medida]],2,0),"")</f>
        <v>RCR 32: Capacidad operativa adicional instalada para energía renovable*</v>
      </c>
      <c r="G81" s="153" t="str">
        <f>IFERROR(VLOOKUP(E81,TablaIndicadores[[Código]:[Unidad de medida]],3,0),"")</f>
        <v>MW</v>
      </c>
      <c r="H81" s="157"/>
      <c r="I81" s="153" t="str">
        <f>IF(B74="Incluir",IF(OR(H81="",E81="",NOT(ISNUMBER(H81)),H81&lt;=0,H81&lt;=0.0000001,H81&gt;1000000000),"Rellene con un valor positivo","SI"),"")</f>
        <v/>
      </c>
      <c r="J81" s="115"/>
    </row>
    <row r="82" spans="1:10" x14ac:dyDescent="0.35">
      <c r="A82" s="106"/>
      <c r="B82" s="106"/>
      <c r="C82" s="106"/>
      <c r="D82" s="107"/>
      <c r="E82" s="107"/>
      <c r="F82" s="107"/>
      <c r="G82" s="107"/>
      <c r="H82" s="107"/>
      <c r="I82" s="107"/>
      <c r="J82" s="118"/>
    </row>
    <row r="83" spans="1:10" x14ac:dyDescent="0.35">
      <c r="A83" s="106"/>
      <c r="B83" s="116" t="s">
        <v>400</v>
      </c>
      <c r="C83" s="106"/>
      <c r="D83" s="112" t="s">
        <v>283</v>
      </c>
      <c r="E83" s="112"/>
      <c r="F83" s="113"/>
      <c r="G83" s="113"/>
      <c r="H83" s="113"/>
      <c r="I83" s="113"/>
      <c r="J83" s="115"/>
    </row>
    <row r="84" spans="1:10" x14ac:dyDescent="0.35">
      <c r="A84" s="106"/>
      <c r="B84" s="106"/>
      <c r="C84" s="106"/>
      <c r="D84" s="106"/>
      <c r="E84" s="106"/>
      <c r="F84" s="107"/>
      <c r="G84" s="106"/>
      <c r="H84" s="106"/>
      <c r="I84" s="107"/>
      <c r="J84" s="115"/>
    </row>
    <row r="85" spans="1:10" x14ac:dyDescent="0.35">
      <c r="A85" s="106"/>
      <c r="B85" s="106"/>
      <c r="C85" s="106"/>
      <c r="D85" s="106" t="s">
        <v>6</v>
      </c>
      <c r="E85" s="162"/>
      <c r="F85" s="174" t="str">
        <f>IF(B83="Incluir",IF(OR(E85="",E85=0),"Rellene el presupuesto",IF(OR(NOT(ISNUMBER(E85)),E85&lt;=0),"Rellene con un valor positivo","")),
    IF(OR(E85="",E85=0),"",
        "No rellene el presupuesto sin seleccionar que quiere incluir el subtipo de acción"))</f>
        <v/>
      </c>
      <c r="G85" s="175"/>
      <c r="H85" s="175"/>
      <c r="I85" s="107"/>
      <c r="J85" s="115"/>
    </row>
    <row r="86" spans="1:10" x14ac:dyDescent="0.35">
      <c r="A86" s="106"/>
      <c r="B86" s="106"/>
      <c r="C86" s="106"/>
      <c r="D86" s="106"/>
      <c r="E86" s="106"/>
      <c r="F86" s="107"/>
      <c r="G86" s="106"/>
      <c r="H86" s="106"/>
      <c r="I86" s="107"/>
      <c r="J86" s="115"/>
    </row>
    <row r="87" spans="1:10" x14ac:dyDescent="0.35">
      <c r="A87" s="106"/>
      <c r="B87" s="106"/>
      <c r="C87" s="106"/>
      <c r="D87" s="106" t="s">
        <v>270</v>
      </c>
      <c r="E87" s="106"/>
      <c r="F87" s="107"/>
      <c r="G87" s="106"/>
      <c r="H87" s="106"/>
      <c r="I87" s="107"/>
      <c r="J87" s="115"/>
    </row>
    <row r="88" spans="1:10" x14ac:dyDescent="0.35">
      <c r="A88" s="106"/>
      <c r="B88" s="106"/>
      <c r="C88" s="106"/>
      <c r="D88" s="7" t="s">
        <v>271</v>
      </c>
      <c r="E88" s="7" t="s">
        <v>272</v>
      </c>
      <c r="F88" s="11" t="s">
        <v>156</v>
      </c>
      <c r="G88" s="11" t="s">
        <v>159</v>
      </c>
      <c r="H88" s="8" t="s">
        <v>273</v>
      </c>
      <c r="I88" s="11" t="s">
        <v>274</v>
      </c>
      <c r="J88" s="115"/>
    </row>
    <row r="89" spans="1:10" ht="43.5" x14ac:dyDescent="0.35">
      <c r="A89" s="106"/>
      <c r="B89" s="106"/>
      <c r="C89" s="106"/>
      <c r="D89" s="155" t="s">
        <v>160</v>
      </c>
      <c r="E89" s="156" t="s">
        <v>168</v>
      </c>
      <c r="F89" s="153" t="str">
        <f>IFERROR(VLOOKUP(E89,TablaIndicadores[[Código]:[Unidad de medida]],2,0),"")</f>
        <v>Capacidad de producción adicional
de energía renovable (de la cual: electricidad,
térmica)*</v>
      </c>
      <c r="G89" s="153" t="str">
        <f>IFERROR(VLOOKUP(E89,TablaIndicadores[[Código]:[Unidad de medida]],3,0),"")</f>
        <v>KW  </v>
      </c>
      <c r="H89" s="116"/>
      <c r="I89" s="153" t="str">
        <f>IF(B83="Incluir",IF(OR(H89="",E89="",NOT(ISNUMBER(H89)),H89&lt;=0,H89&lt;=0.0000001,H89&gt;1000000000),"Rellene con un valor positivo","SI"),"")</f>
        <v/>
      </c>
      <c r="J89" s="115"/>
    </row>
    <row r="90" spans="1:10" ht="29" x14ac:dyDescent="0.35">
      <c r="A90" s="106"/>
      <c r="B90" s="106"/>
      <c r="C90" s="106"/>
      <c r="D90" s="153" t="s">
        <v>162</v>
      </c>
      <c r="E90" s="154" t="s">
        <v>169</v>
      </c>
      <c r="F90" s="153" t="str">
        <f>IFERROR(VLOOKUP(E90,TablaIndicadores[[Código]:[Unidad de medida]],2,0),"")</f>
        <v>RCR 32: Capacidad operativa adicional instalada para energía renovable*</v>
      </c>
      <c r="G90" s="153" t="str">
        <f>IFERROR(VLOOKUP(E90,TablaIndicadores[[Código]:[Unidad de medida]],3,0),"")</f>
        <v>MW</v>
      </c>
      <c r="H90" s="157"/>
      <c r="I90" s="153" t="str">
        <f>IF(B83="Incluir",IF(OR(H90="",E90="",NOT(ISNUMBER(H90)),H90&lt;=0,H90&lt;=0.0000001,H90&gt;1000000000),"Rellene con un valor positivo","SI"),"")</f>
        <v/>
      </c>
      <c r="J90" s="115"/>
    </row>
    <row r="91" spans="1:10" x14ac:dyDescent="0.35">
      <c r="A91" s="106"/>
      <c r="B91" s="106"/>
      <c r="C91" s="106"/>
      <c r="D91" s="107"/>
      <c r="E91" s="106"/>
      <c r="F91" s="107"/>
      <c r="G91" s="106"/>
      <c r="H91" s="106"/>
      <c r="I91" s="107"/>
      <c r="J91" s="115"/>
    </row>
    <row r="92" spans="1:10" x14ac:dyDescent="0.35">
      <c r="A92" s="106"/>
      <c r="B92" s="116" t="s">
        <v>400</v>
      </c>
      <c r="C92" s="106"/>
      <c r="D92" s="112" t="s">
        <v>284</v>
      </c>
      <c r="E92" s="112"/>
      <c r="F92" s="113"/>
      <c r="G92" s="113"/>
      <c r="H92" s="113"/>
      <c r="I92" s="113"/>
      <c r="J92" s="115"/>
    </row>
    <row r="93" spans="1:10" x14ac:dyDescent="0.35">
      <c r="A93" s="106"/>
      <c r="B93" s="106"/>
      <c r="C93" s="106"/>
      <c r="D93" s="106"/>
      <c r="E93" s="106"/>
      <c r="F93" s="107"/>
      <c r="G93" s="106"/>
      <c r="H93" s="106"/>
      <c r="I93" s="107"/>
      <c r="J93" s="115"/>
    </row>
    <row r="94" spans="1:10" x14ac:dyDescent="0.35">
      <c r="A94" s="106"/>
      <c r="B94" s="106"/>
      <c r="C94" s="106"/>
      <c r="D94" s="106" t="s">
        <v>6</v>
      </c>
      <c r="E94" s="162"/>
      <c r="F94" s="174" t="str">
        <f>IF(B92="Incluir",IF(OR(E94="",E94=0),"Rellene el presupuesto",IF(OR(NOT(ISNUMBER(E94)),E94&lt;=0),"Rellene con un valor positivo","")),
    IF(OR(E94="",E94=0),"",
        "No rellene el presupuesto sin seleccionar que quiere incluir el subtipo de acción"))</f>
        <v/>
      </c>
      <c r="G94" s="175"/>
      <c r="H94" s="175"/>
      <c r="I94" s="107"/>
      <c r="J94" s="115"/>
    </row>
    <row r="95" spans="1:10" x14ac:dyDescent="0.35">
      <c r="A95" s="106"/>
      <c r="B95" s="106"/>
      <c r="C95" s="106"/>
      <c r="D95" s="106"/>
      <c r="E95" s="106"/>
      <c r="F95" s="107"/>
      <c r="G95" s="106"/>
      <c r="H95" s="106"/>
      <c r="I95" s="107"/>
      <c r="J95" s="115"/>
    </row>
    <row r="96" spans="1:10" x14ac:dyDescent="0.35">
      <c r="A96" s="106"/>
      <c r="B96" s="106"/>
      <c r="C96" s="106"/>
      <c r="D96" s="106" t="s">
        <v>270</v>
      </c>
      <c r="E96" s="106"/>
      <c r="F96" s="107"/>
      <c r="G96" s="106"/>
      <c r="H96" s="106"/>
      <c r="I96" s="107"/>
      <c r="J96" s="115"/>
    </row>
    <row r="97" spans="1:10" x14ac:dyDescent="0.35">
      <c r="A97" s="106"/>
      <c r="B97" s="106"/>
      <c r="C97" s="106"/>
      <c r="D97" s="7" t="s">
        <v>271</v>
      </c>
      <c r="E97" s="7" t="s">
        <v>272</v>
      </c>
      <c r="F97" s="11" t="s">
        <v>156</v>
      </c>
      <c r="G97" s="11" t="s">
        <v>159</v>
      </c>
      <c r="H97" s="8" t="s">
        <v>273</v>
      </c>
      <c r="I97" s="11" t="s">
        <v>274</v>
      </c>
      <c r="J97" s="115"/>
    </row>
    <row r="98" spans="1:10" ht="43.5" x14ac:dyDescent="0.35">
      <c r="A98" s="106"/>
      <c r="B98" s="106"/>
      <c r="C98" s="106"/>
      <c r="D98" s="155" t="s">
        <v>160</v>
      </c>
      <c r="E98" s="156" t="s">
        <v>168</v>
      </c>
      <c r="F98" s="153" t="str">
        <f>IFERROR(VLOOKUP(E98,TablaIndicadores[[Código]:[Unidad de medida]],2,0),"")</f>
        <v>Capacidad de producción adicional
de energía renovable (de la cual: electricidad,
térmica)*</v>
      </c>
      <c r="G98" s="153" t="str">
        <f>IFERROR(VLOOKUP(E98,TablaIndicadores[[Código]:[Unidad de medida]],3,0),"")</f>
        <v>KW  </v>
      </c>
      <c r="H98" s="116"/>
      <c r="I98" s="153" t="str">
        <f>IF(B92="Incluir",IF(OR(H98="",E98="",NOT(ISNUMBER(H98)),H98&lt;=0,H98&lt;=0.0000001,H98&gt;1000000000),"Rellene con un valor positivo","SI"),"")</f>
        <v/>
      </c>
      <c r="J98" s="115"/>
    </row>
    <row r="99" spans="1:10" ht="29" x14ac:dyDescent="0.35">
      <c r="A99" s="106"/>
      <c r="B99" s="106"/>
      <c r="C99" s="106"/>
      <c r="D99" s="153" t="s">
        <v>162</v>
      </c>
      <c r="E99" s="154" t="s">
        <v>169</v>
      </c>
      <c r="F99" s="153" t="str">
        <f>IFERROR(VLOOKUP(E99,TablaIndicadores[[Código]:[Unidad de medida]],2,0),"")</f>
        <v>RCR 32: Capacidad operativa adicional instalada para energía renovable*</v>
      </c>
      <c r="G99" s="153" t="str">
        <f>IFERROR(VLOOKUP(E99,TablaIndicadores[[Código]:[Unidad de medida]],3,0),"")</f>
        <v>MW</v>
      </c>
      <c r="H99" s="157"/>
      <c r="I99" s="153" t="str">
        <f>IF(B92="Incluir",IF(OR(H99="",E99="",NOT(ISNUMBER(H99)),H99&lt;=0,H99&lt;=0.0000001,H99&gt;1000000000),"Rellene con un valor positivo","SI"),"")</f>
        <v/>
      </c>
      <c r="J99" s="115"/>
    </row>
    <row r="100" spans="1:10" x14ac:dyDescent="0.35">
      <c r="A100" s="106"/>
      <c r="B100" s="106"/>
      <c r="C100" s="106"/>
      <c r="D100" s="106"/>
      <c r="E100" s="106"/>
      <c r="F100" s="107"/>
      <c r="G100" s="106"/>
      <c r="H100" s="106"/>
      <c r="I100" s="107"/>
      <c r="J100" s="115"/>
    </row>
    <row r="101" spans="1:10" x14ac:dyDescent="0.35">
      <c r="A101" s="106"/>
      <c r="B101" s="116" t="s">
        <v>400</v>
      </c>
      <c r="C101" s="106"/>
      <c r="D101" s="112" t="s">
        <v>285</v>
      </c>
      <c r="E101" s="112"/>
      <c r="F101" s="113"/>
      <c r="G101" s="113"/>
      <c r="H101" s="113"/>
      <c r="I101" s="113"/>
      <c r="J101" s="115"/>
    </row>
    <row r="102" spans="1:10" x14ac:dyDescent="0.35">
      <c r="A102" s="106"/>
      <c r="B102" s="106"/>
      <c r="C102" s="106"/>
      <c r="D102" s="106"/>
      <c r="E102" s="106"/>
      <c r="F102" s="107"/>
      <c r="G102" s="106"/>
      <c r="H102" s="106"/>
      <c r="I102" s="107"/>
      <c r="J102" s="115"/>
    </row>
    <row r="103" spans="1:10" x14ac:dyDescent="0.35">
      <c r="A103" s="106"/>
      <c r="B103" s="106"/>
      <c r="C103" s="106"/>
      <c r="D103" s="106" t="s">
        <v>6</v>
      </c>
      <c r="E103" s="162"/>
      <c r="F103" s="174" t="str">
        <f>IF(B101="Incluir",IF(OR(E103="",E103=0),"Rellene el presupuesto",IF(OR(NOT(ISNUMBER(E103)),E103&lt;=0),"Rellene con un valor positivo","")),
    IF(OR(E103="",E103=0),"",
        "No rellene el presupuesto sin seleccionar que quiere incluir el subtipo de acción"))</f>
        <v/>
      </c>
      <c r="G103" s="175"/>
      <c r="H103" s="175"/>
      <c r="I103" s="107"/>
      <c r="J103" s="115"/>
    </row>
    <row r="104" spans="1:10" x14ac:dyDescent="0.35">
      <c r="A104" s="106"/>
      <c r="B104" s="106"/>
      <c r="C104" s="106"/>
      <c r="D104" s="106"/>
      <c r="E104" s="106"/>
      <c r="F104" s="107"/>
      <c r="G104" s="106"/>
      <c r="H104" s="106"/>
      <c r="I104" s="107"/>
      <c r="J104" s="115"/>
    </row>
    <row r="105" spans="1:10" x14ac:dyDescent="0.35">
      <c r="A105" s="106"/>
      <c r="B105" s="106"/>
      <c r="C105" s="106"/>
      <c r="D105" s="106" t="s">
        <v>270</v>
      </c>
      <c r="E105" s="106"/>
      <c r="F105" s="107"/>
      <c r="G105" s="106"/>
      <c r="H105" s="106"/>
      <c r="I105" s="107"/>
      <c r="J105" s="115"/>
    </row>
    <row r="106" spans="1:10" x14ac:dyDescent="0.35">
      <c r="A106" s="106"/>
      <c r="B106" s="106"/>
      <c r="C106" s="106"/>
      <c r="D106" s="7" t="s">
        <v>271</v>
      </c>
      <c r="E106" s="7" t="s">
        <v>272</v>
      </c>
      <c r="F106" s="11" t="s">
        <v>156</v>
      </c>
      <c r="G106" s="11" t="s">
        <v>159</v>
      </c>
      <c r="H106" s="8" t="s">
        <v>273</v>
      </c>
      <c r="I106" s="11" t="s">
        <v>274</v>
      </c>
      <c r="J106" s="115"/>
    </row>
    <row r="107" spans="1:10" ht="43.5" x14ac:dyDescent="0.35">
      <c r="A107" s="106"/>
      <c r="B107" s="106"/>
      <c r="C107" s="106"/>
      <c r="D107" s="155" t="s">
        <v>160</v>
      </c>
      <c r="E107" s="156" t="s">
        <v>168</v>
      </c>
      <c r="F107" s="153" t="str">
        <f>IFERROR(VLOOKUP(E107,TablaIndicadores[[Código]:[Unidad de medida]],2,0),"")</f>
        <v>Capacidad de producción adicional
de energía renovable (de la cual: electricidad,
térmica)*</v>
      </c>
      <c r="G107" s="153" t="str">
        <f>IFERROR(VLOOKUP(E107,TablaIndicadores[[Código]:[Unidad de medida]],3,0),"")</f>
        <v>KW  </v>
      </c>
      <c r="H107" s="116"/>
      <c r="I107" s="153" t="str">
        <f>IF(B101="Incluir",IF(OR(H107="",E107="",NOT(ISNUMBER(H107)),H107&lt;=0,H107&lt;=0.0000001,H107&gt;1000000000),"Rellene con un valor positivo","SI"),"")</f>
        <v/>
      </c>
      <c r="J107" s="115"/>
    </row>
    <row r="108" spans="1:10" ht="29" x14ac:dyDescent="0.35">
      <c r="A108" s="106"/>
      <c r="B108" s="106"/>
      <c r="C108" s="106"/>
      <c r="D108" s="153" t="s">
        <v>162</v>
      </c>
      <c r="E108" s="154" t="s">
        <v>169</v>
      </c>
      <c r="F108" s="153" t="str">
        <f>IFERROR(VLOOKUP(E108,TablaIndicadores[[Código]:[Unidad de medida]],2,0),"")</f>
        <v>RCR 32: Capacidad operativa adicional instalada para energía renovable*</v>
      </c>
      <c r="G108" s="153" t="str">
        <f>IFERROR(VLOOKUP(E108,TablaIndicadores[[Código]:[Unidad de medida]],3,0),"")</f>
        <v>MW</v>
      </c>
      <c r="H108" s="157"/>
      <c r="I108" s="153" t="str">
        <f>IF(B101="Incluir",IF(OR(H108="",E108="",NOT(ISNUMBER(H108)),H108&lt;=0,H108&lt;=0.0000001,H108&gt;1000000000),"Rellene con un valor positivo","SI"),"")</f>
        <v/>
      </c>
      <c r="J108" s="115"/>
    </row>
    <row r="109" spans="1:10" x14ac:dyDescent="0.35">
      <c r="A109" s="106"/>
      <c r="B109" s="106"/>
      <c r="C109" s="106"/>
      <c r="D109" s="106"/>
      <c r="E109" s="106"/>
      <c r="F109" s="107"/>
      <c r="G109" s="106"/>
      <c r="H109" s="106"/>
      <c r="I109" s="107"/>
      <c r="J109" s="115"/>
    </row>
    <row r="110" spans="1:10" x14ac:dyDescent="0.35">
      <c r="A110" s="106"/>
      <c r="B110" s="116" t="s">
        <v>400</v>
      </c>
      <c r="C110" s="106"/>
      <c r="D110" s="112" t="s">
        <v>286</v>
      </c>
      <c r="E110" s="112"/>
      <c r="F110" s="113"/>
      <c r="G110" s="151"/>
      <c r="H110" s="151"/>
      <c r="I110" s="151"/>
      <c r="J110" s="115"/>
    </row>
    <row r="111" spans="1:10" x14ac:dyDescent="0.35">
      <c r="A111" s="106"/>
      <c r="B111" s="106"/>
      <c r="C111" s="106"/>
      <c r="D111" s="106"/>
      <c r="E111" s="106"/>
      <c r="F111" s="107"/>
      <c r="G111" s="106"/>
      <c r="H111" s="106"/>
      <c r="I111" s="107"/>
      <c r="J111" s="115"/>
    </row>
    <row r="112" spans="1:10" x14ac:dyDescent="0.35">
      <c r="A112" s="106"/>
      <c r="B112" s="106"/>
      <c r="C112" s="106"/>
      <c r="D112" s="106" t="s">
        <v>6</v>
      </c>
      <c r="E112" s="162"/>
      <c r="F112" s="174" t="str">
        <f>IF(B110="Incluir",IF(OR(E112="",E112=0),"Rellene el presupuesto",IF(OR(NOT(ISNUMBER(E112)),E112&lt;=0),"Rellene con un valor positivo","")),
    IF(OR(E112="",E112=0),"",
        "No rellene el presupuesto sin seleccionar que quiere incluir el subtipo de acción"))</f>
        <v/>
      </c>
      <c r="G112" s="175"/>
      <c r="H112" s="175"/>
      <c r="I112" s="107"/>
      <c r="J112" s="115"/>
    </row>
    <row r="113" spans="1:10" x14ac:dyDescent="0.35">
      <c r="A113" s="106"/>
      <c r="B113" s="106"/>
      <c r="C113" s="106"/>
      <c r="D113" s="106"/>
      <c r="E113" s="106"/>
      <c r="F113" s="107"/>
      <c r="G113" s="106"/>
      <c r="H113" s="106"/>
      <c r="I113" s="107"/>
      <c r="J113" s="115"/>
    </row>
    <row r="114" spans="1:10" x14ac:dyDescent="0.35">
      <c r="A114" s="106"/>
      <c r="B114" s="106"/>
      <c r="C114" s="106"/>
      <c r="D114" s="106" t="s">
        <v>270</v>
      </c>
      <c r="E114" s="106"/>
      <c r="F114" s="107"/>
      <c r="G114" s="106"/>
      <c r="H114" s="106"/>
      <c r="I114" s="107"/>
      <c r="J114" s="115"/>
    </row>
    <row r="115" spans="1:10" x14ac:dyDescent="0.35">
      <c r="A115" s="106"/>
      <c r="B115" s="106"/>
      <c r="C115" s="106"/>
      <c r="D115" s="7" t="s">
        <v>271</v>
      </c>
      <c r="E115" s="7" t="s">
        <v>272</v>
      </c>
      <c r="F115" s="11" t="s">
        <v>156</v>
      </c>
      <c r="G115" s="11" t="s">
        <v>159</v>
      </c>
      <c r="H115" s="8" t="s">
        <v>273</v>
      </c>
      <c r="I115" s="11" t="s">
        <v>274</v>
      </c>
      <c r="J115" s="115"/>
    </row>
    <row r="116" spans="1:10" ht="43.5" x14ac:dyDescent="0.35">
      <c r="A116" s="106"/>
      <c r="B116" s="106"/>
      <c r="C116" s="106"/>
      <c r="D116" s="155" t="s">
        <v>160</v>
      </c>
      <c r="E116" s="156" t="s">
        <v>168</v>
      </c>
      <c r="F116" s="153" t="str">
        <f>IFERROR(VLOOKUP(E116,TablaIndicadores[[Código]:[Unidad de medida]],2,0),"")</f>
        <v>Capacidad de producción adicional
de energía renovable (de la cual: electricidad,
térmica)*</v>
      </c>
      <c r="G116" s="153" t="str">
        <f>IFERROR(VLOOKUP(E116,TablaIndicadores[[Código]:[Unidad de medida]],3,0),"")</f>
        <v>KW  </v>
      </c>
      <c r="H116" s="116"/>
      <c r="I116" s="153" t="str">
        <f>IF(B110="Incluir",IF(OR(H116="",E116="",NOT(ISNUMBER(H116)),H116&lt;=0,H116&lt;=0.0000001,H116&gt;1000000000),"Rellene con un valor positivo","SI"),"")</f>
        <v/>
      </c>
      <c r="J116" s="115"/>
    </row>
    <row r="117" spans="1:10" ht="29" x14ac:dyDescent="0.35">
      <c r="A117" s="106"/>
      <c r="B117" s="106"/>
      <c r="C117" s="106"/>
      <c r="D117" s="153" t="s">
        <v>162</v>
      </c>
      <c r="E117" s="154" t="s">
        <v>169</v>
      </c>
      <c r="F117" s="153" t="str">
        <f>IFERROR(VLOOKUP(E117,TablaIndicadores[[Código]:[Unidad de medida]],2,0),"")</f>
        <v>RCR 32: Capacidad operativa adicional instalada para energía renovable*</v>
      </c>
      <c r="G117" s="153" t="str">
        <f>IFERROR(VLOOKUP(E117,TablaIndicadores[[Código]:[Unidad de medida]],3,0),"")</f>
        <v>MW</v>
      </c>
      <c r="H117" s="157"/>
      <c r="I117" s="153" t="str">
        <f>IF(B110="Incluir",IF(OR(H117="",E117="",NOT(ISNUMBER(H117)),H117&lt;=0,H117&lt;=0.0000001,H117&gt;1000000000),"Rellene con un valor positivo","SI"),"")</f>
        <v/>
      </c>
      <c r="J117" s="115"/>
    </row>
    <row r="118" spans="1:10" x14ac:dyDescent="0.35">
      <c r="A118" s="106"/>
      <c r="B118" s="106"/>
      <c r="C118" s="106"/>
      <c r="D118" s="106"/>
      <c r="E118" s="106"/>
      <c r="F118" s="107"/>
      <c r="G118" s="106"/>
      <c r="H118" s="106"/>
      <c r="I118" s="107"/>
      <c r="J118" s="115"/>
    </row>
    <row r="119" spans="1:10" x14ac:dyDescent="0.35">
      <c r="A119" s="106"/>
      <c r="B119" s="116" t="s">
        <v>400</v>
      </c>
      <c r="C119" s="106"/>
      <c r="D119" s="112" t="s">
        <v>287</v>
      </c>
      <c r="E119" s="112"/>
      <c r="F119" s="113"/>
      <c r="G119" s="113"/>
      <c r="H119" s="113"/>
      <c r="I119" s="113"/>
      <c r="J119" s="115"/>
    </row>
    <row r="120" spans="1:10" x14ac:dyDescent="0.35">
      <c r="A120" s="106"/>
      <c r="B120" s="106"/>
      <c r="C120" s="106"/>
      <c r="D120" s="106"/>
      <c r="E120" s="106"/>
      <c r="F120" s="107"/>
      <c r="G120" s="106"/>
      <c r="H120" s="106"/>
      <c r="I120" s="107"/>
      <c r="J120" s="115"/>
    </row>
    <row r="121" spans="1:10" x14ac:dyDescent="0.35">
      <c r="A121" s="106"/>
      <c r="B121" s="106"/>
      <c r="C121" s="106"/>
      <c r="D121" s="106" t="s">
        <v>6</v>
      </c>
      <c r="E121" s="162"/>
      <c r="F121" s="174" t="str">
        <f>IF(B119="Incluir",IF(OR(E121="",E121=0),"Rellene el presupuesto",IF(OR(NOT(ISNUMBER(E121)),E121&lt;=0),"Rellene con un valor positivo","")),
    IF(OR(E121="",E121=0),"",
        "No rellene el presupuesto sin seleccionar que quiere incluir el subtipo de acción"))</f>
        <v/>
      </c>
      <c r="G121" s="175"/>
      <c r="H121" s="175"/>
      <c r="I121" s="107"/>
      <c r="J121" s="115"/>
    </row>
    <row r="122" spans="1:10" x14ac:dyDescent="0.35">
      <c r="A122" s="106"/>
      <c r="B122" s="106"/>
      <c r="C122" s="106"/>
      <c r="D122" s="106"/>
      <c r="E122" s="106"/>
      <c r="F122" s="107"/>
      <c r="G122" s="106"/>
      <c r="H122" s="106"/>
      <c r="I122" s="107"/>
      <c r="J122" s="115"/>
    </row>
    <row r="123" spans="1:10" x14ac:dyDescent="0.35">
      <c r="A123" s="106"/>
      <c r="B123" s="106"/>
      <c r="C123" s="106"/>
      <c r="D123" s="106" t="s">
        <v>270</v>
      </c>
      <c r="E123" s="106"/>
      <c r="F123" s="107"/>
      <c r="G123" s="106"/>
      <c r="H123" s="106"/>
      <c r="I123" s="107"/>
      <c r="J123" s="115"/>
    </row>
    <row r="124" spans="1:10" x14ac:dyDescent="0.35">
      <c r="A124" s="106"/>
      <c r="B124" s="106"/>
      <c r="C124" s="106"/>
      <c r="D124" s="7" t="s">
        <v>271</v>
      </c>
      <c r="E124" s="7" t="s">
        <v>272</v>
      </c>
      <c r="F124" s="11" t="s">
        <v>156</v>
      </c>
      <c r="G124" s="11" t="s">
        <v>159</v>
      </c>
      <c r="H124" s="8" t="s">
        <v>273</v>
      </c>
      <c r="I124" s="11" t="s">
        <v>274</v>
      </c>
      <c r="J124" s="115"/>
    </row>
    <row r="125" spans="1:10" ht="43.5" x14ac:dyDescent="0.35">
      <c r="A125" s="106"/>
      <c r="B125" s="106"/>
      <c r="C125" s="106"/>
      <c r="D125" s="155" t="s">
        <v>160</v>
      </c>
      <c r="E125" s="156" t="s">
        <v>168</v>
      </c>
      <c r="F125" s="153" t="str">
        <f>IFERROR(VLOOKUP(E125,TablaIndicadores[[Código]:[Unidad de medida]],2,0),"")</f>
        <v>Capacidad de producción adicional
de energía renovable (de la cual: electricidad,
térmica)*</v>
      </c>
      <c r="G125" s="153" t="str">
        <f>IFERROR(VLOOKUP(E125,TablaIndicadores[[Código]:[Unidad de medida]],3,0),"")</f>
        <v>KW  </v>
      </c>
      <c r="H125" s="116"/>
      <c r="I125" s="153" t="str">
        <f>IF(B119="Incluir",IF(OR(H125="",E125="",NOT(ISNUMBER(H125)),H125&lt;=0,H125&lt;=0.0000001,H125&gt;1000000000),"Rellene con un valor positivo","SI"),"")</f>
        <v/>
      </c>
      <c r="J125" s="115"/>
    </row>
    <row r="126" spans="1:10" ht="29" x14ac:dyDescent="0.35">
      <c r="A126" s="106"/>
      <c r="B126" s="106"/>
      <c r="C126" s="106"/>
      <c r="D126" s="153" t="s">
        <v>162</v>
      </c>
      <c r="E126" s="154" t="s">
        <v>169</v>
      </c>
      <c r="F126" s="153" t="str">
        <f>IFERROR(VLOOKUP(E126,TablaIndicadores[[Código]:[Unidad de medida]],2,0),"")</f>
        <v>RCR 32: Capacidad operativa adicional instalada para energía renovable*</v>
      </c>
      <c r="G126" s="153" t="str">
        <f>IFERROR(VLOOKUP(E126,TablaIndicadores[[Código]:[Unidad de medida]],3,0),"")</f>
        <v>MW</v>
      </c>
      <c r="H126" s="157"/>
      <c r="I126" s="153" t="str">
        <f>IF(B119="Incluir",IF(OR(H126="",E126="",NOT(ISNUMBER(H126)),H126&lt;=0,H126&lt;=0.0000001,H126&gt;1000000000),"Rellene con un valor positivo","SI"),"")</f>
        <v/>
      </c>
      <c r="J126" s="115"/>
    </row>
    <row r="127" spans="1:10" x14ac:dyDescent="0.35">
      <c r="A127" s="106"/>
      <c r="B127" s="106"/>
      <c r="C127" s="106"/>
      <c r="D127" s="106"/>
      <c r="E127" s="106"/>
      <c r="F127" s="107"/>
      <c r="G127" s="106"/>
      <c r="H127" s="106"/>
      <c r="I127" s="107"/>
      <c r="J127" s="115"/>
    </row>
    <row r="128" spans="1:10" x14ac:dyDescent="0.35">
      <c r="A128" s="106"/>
      <c r="B128" s="116" t="s">
        <v>400</v>
      </c>
      <c r="C128" s="106"/>
      <c r="D128" s="112" t="s">
        <v>288</v>
      </c>
      <c r="E128" s="112"/>
      <c r="F128" s="113"/>
      <c r="G128" s="113"/>
      <c r="H128" s="113"/>
      <c r="I128" s="113"/>
      <c r="J128" s="115"/>
    </row>
    <row r="129" spans="1:10" x14ac:dyDescent="0.35">
      <c r="A129" s="106"/>
      <c r="B129" s="106"/>
      <c r="C129" s="106"/>
      <c r="D129" s="106"/>
      <c r="E129" s="106"/>
      <c r="F129" s="107"/>
      <c r="G129" s="106"/>
      <c r="H129" s="106"/>
      <c r="I129" s="107"/>
      <c r="J129" s="115"/>
    </row>
    <row r="130" spans="1:10" x14ac:dyDescent="0.35">
      <c r="A130" s="106"/>
      <c r="B130" s="106"/>
      <c r="C130" s="106"/>
      <c r="D130" s="106" t="s">
        <v>6</v>
      </c>
      <c r="E130" s="162"/>
      <c r="F130" s="174" t="str">
        <f>IF(B128="Incluir",IF(OR(E130="",E130=0),"Rellene el presupuesto",IF(OR(NOT(ISNUMBER(E130)),E130&lt;=0),"Rellene con un valor positivo","")),
    IF(OR(E130="",E130=0),"",
        "No rellene el presupuesto sin seleccionar que quiere incluir el subtipo de acción"))</f>
        <v/>
      </c>
      <c r="G130" s="175"/>
      <c r="H130" s="175"/>
      <c r="I130" s="107"/>
      <c r="J130" s="115"/>
    </row>
    <row r="131" spans="1:10" x14ac:dyDescent="0.35">
      <c r="A131" s="106"/>
      <c r="B131" s="106"/>
      <c r="C131" s="106"/>
      <c r="D131" s="106"/>
      <c r="E131" s="106"/>
      <c r="F131" s="107"/>
      <c r="G131" s="106"/>
      <c r="H131" s="106"/>
      <c r="I131" s="107"/>
      <c r="J131" s="115"/>
    </row>
    <row r="132" spans="1:10" x14ac:dyDescent="0.35">
      <c r="A132" s="106"/>
      <c r="B132" s="106"/>
      <c r="C132" s="106"/>
      <c r="D132" s="106" t="s">
        <v>270</v>
      </c>
      <c r="E132" s="106"/>
      <c r="F132" s="107"/>
      <c r="G132" s="106"/>
      <c r="H132" s="106"/>
      <c r="I132" s="107"/>
      <c r="J132" s="115"/>
    </row>
    <row r="133" spans="1:10" x14ac:dyDescent="0.35">
      <c r="A133" s="106"/>
      <c r="B133" s="106"/>
      <c r="C133" s="106"/>
      <c r="D133" s="7" t="s">
        <v>271</v>
      </c>
      <c r="E133" s="7" t="s">
        <v>272</v>
      </c>
      <c r="F133" s="11" t="s">
        <v>156</v>
      </c>
      <c r="G133" s="11" t="s">
        <v>159</v>
      </c>
      <c r="H133" s="8" t="s">
        <v>273</v>
      </c>
      <c r="I133" s="11" t="s">
        <v>274</v>
      </c>
      <c r="J133" s="115"/>
    </row>
    <row r="134" spans="1:10" ht="43.5" x14ac:dyDescent="0.35">
      <c r="A134" s="106"/>
      <c r="B134" s="106"/>
      <c r="C134" s="106"/>
      <c r="D134" s="155" t="s">
        <v>160</v>
      </c>
      <c r="E134" s="156" t="s">
        <v>168</v>
      </c>
      <c r="F134" s="153" t="str">
        <f>IFERROR(VLOOKUP(E134,TablaIndicadores[[Código]:[Unidad de medida]],2,0),"")</f>
        <v>Capacidad de producción adicional
de energía renovable (de la cual: electricidad,
térmica)*</v>
      </c>
      <c r="G134" s="153" t="str">
        <f>IFERROR(VLOOKUP(E134,TablaIndicadores[[Código]:[Unidad de medida]],3,0),"")</f>
        <v>KW  </v>
      </c>
      <c r="H134" s="116"/>
      <c r="I134" s="153" t="str">
        <f>IF(B128="Incluir",IF(OR(H134="",E134="",NOT(ISNUMBER(H134)),H134&lt;=0,H134&lt;=0.0000001,H134&gt;1000000000),"Rellene con un valor positivo","SI"),"")</f>
        <v/>
      </c>
      <c r="J134" s="115"/>
    </row>
    <row r="135" spans="1:10" ht="29" x14ac:dyDescent="0.35">
      <c r="A135" s="106"/>
      <c r="B135" s="106"/>
      <c r="C135" s="106"/>
      <c r="D135" s="153" t="s">
        <v>162</v>
      </c>
      <c r="E135" s="154" t="s">
        <v>169</v>
      </c>
      <c r="F135" s="153" t="str">
        <f>IFERROR(VLOOKUP(E135,TablaIndicadores[[Código]:[Unidad de medida]],2,0),"")</f>
        <v>RCR 32: Capacidad operativa adicional instalada para energía renovable*</v>
      </c>
      <c r="G135" s="153" t="str">
        <f>IFERROR(VLOOKUP(E135,TablaIndicadores[[Código]:[Unidad de medida]],3,0),"")</f>
        <v>MW</v>
      </c>
      <c r="H135" s="157"/>
      <c r="I135" s="153" t="str">
        <f>IF(B128="Incluir",IF(OR(H135="",E135="",NOT(ISNUMBER(H135)),H135&lt;=0,H135&lt;=0.0000001,H135&gt;1000000000),"Rellene con un valor positivo","SI"),"")</f>
        <v/>
      </c>
      <c r="J135" s="115"/>
    </row>
    <row r="136" spans="1:10" x14ac:dyDescent="0.35">
      <c r="A136" s="106"/>
      <c r="B136" s="106"/>
      <c r="C136" s="106"/>
      <c r="D136" s="107"/>
      <c r="E136" s="106"/>
      <c r="F136" s="107"/>
      <c r="G136" s="106"/>
      <c r="H136" s="106"/>
      <c r="I136" s="107"/>
      <c r="J136" s="115"/>
    </row>
    <row r="137" spans="1:10" ht="15" thickBot="1" x14ac:dyDescent="0.4">
      <c r="A137" s="106"/>
      <c r="B137" s="160" t="s">
        <v>46</v>
      </c>
      <c r="C137" s="109"/>
      <c r="D137" s="109"/>
      <c r="E137" s="109"/>
      <c r="F137" s="110"/>
      <c r="G137" s="109"/>
      <c r="H137" s="109"/>
      <c r="I137" s="110"/>
      <c r="J137" s="115"/>
    </row>
    <row r="138" spans="1:10" x14ac:dyDescent="0.35">
      <c r="A138" s="106"/>
      <c r="B138" s="106"/>
      <c r="C138" s="106"/>
      <c r="D138" s="106"/>
      <c r="E138" s="106"/>
      <c r="F138" s="107"/>
      <c r="G138" s="106"/>
      <c r="H138" s="106"/>
      <c r="I138" s="107"/>
      <c r="J138" s="115"/>
    </row>
    <row r="139" spans="1:10" x14ac:dyDescent="0.35">
      <c r="A139" s="106"/>
      <c r="B139" s="116" t="s">
        <v>400</v>
      </c>
      <c r="C139" s="106"/>
      <c r="D139" s="112" t="s">
        <v>289</v>
      </c>
      <c r="E139" s="112"/>
      <c r="F139" s="113"/>
      <c r="G139" s="113"/>
      <c r="H139" s="113"/>
      <c r="I139" s="113"/>
      <c r="J139" s="115"/>
    </row>
    <row r="140" spans="1:10" x14ac:dyDescent="0.35">
      <c r="A140" s="106"/>
      <c r="B140" s="106"/>
      <c r="C140" s="106"/>
      <c r="D140" s="106"/>
      <c r="E140" s="106"/>
      <c r="F140" s="107"/>
      <c r="G140" s="106"/>
      <c r="H140" s="106"/>
      <c r="I140" s="107"/>
      <c r="J140" s="115"/>
    </row>
    <row r="141" spans="1:10" x14ac:dyDescent="0.35">
      <c r="A141" s="106"/>
      <c r="B141" s="106"/>
      <c r="C141" s="106"/>
      <c r="D141" s="106" t="s">
        <v>6</v>
      </c>
      <c r="E141" s="162"/>
      <c r="F141" s="174" t="str">
        <f>IF(B139="Incluir",IF(OR(E141="",E141=0),"Rellene el presupuesto",IF(OR(NOT(ISNUMBER(E141)),E141&lt;=0),"Rellene con un valor positivo","")),
    IF(OR(E141="",E141=0),"",
        "No rellene el presupuesto sin seleccionar que quiere incluir el subtipo de acción"))</f>
        <v/>
      </c>
      <c r="G141" s="175"/>
      <c r="H141" s="175"/>
      <c r="I141" s="107"/>
      <c r="J141" s="115"/>
    </row>
    <row r="142" spans="1:10" x14ac:dyDescent="0.35">
      <c r="A142" s="106"/>
      <c r="B142" s="106"/>
      <c r="C142" s="106"/>
      <c r="D142" s="106"/>
      <c r="E142" s="106"/>
      <c r="F142" s="107"/>
      <c r="G142" s="106"/>
      <c r="H142" s="106"/>
      <c r="I142" s="107"/>
      <c r="J142" s="115"/>
    </row>
    <row r="143" spans="1:10" x14ac:dyDescent="0.35">
      <c r="A143" s="106"/>
      <c r="B143" s="106"/>
      <c r="C143" s="106"/>
      <c r="D143" s="106" t="s">
        <v>270</v>
      </c>
      <c r="E143" s="106"/>
      <c r="F143" s="107"/>
      <c r="G143" s="106"/>
      <c r="H143" s="106"/>
      <c r="I143" s="107"/>
      <c r="J143" s="115"/>
    </row>
    <row r="144" spans="1:10" x14ac:dyDescent="0.35">
      <c r="A144" s="106"/>
      <c r="B144" s="106"/>
      <c r="C144" s="106"/>
      <c r="D144" s="7" t="s">
        <v>271</v>
      </c>
      <c r="E144" s="7" t="s">
        <v>272</v>
      </c>
      <c r="F144" s="11" t="s">
        <v>156</v>
      </c>
      <c r="G144" s="11" t="s">
        <v>159</v>
      </c>
      <c r="H144" s="8" t="s">
        <v>273</v>
      </c>
      <c r="I144" s="11" t="s">
        <v>274</v>
      </c>
      <c r="J144" s="115"/>
    </row>
    <row r="145" spans="1:10" ht="29" x14ac:dyDescent="0.35">
      <c r="A145" s="106"/>
      <c r="B145" s="106"/>
      <c r="C145" s="106"/>
      <c r="D145" s="155" t="s">
        <v>160</v>
      </c>
      <c r="E145" s="156" t="s">
        <v>170</v>
      </c>
      <c r="F145" s="153" t="str">
        <f>IFERROR(VLOOKUP(E145,TablaIndicadores[[Código]:[Unidad de medida]],2,0),"")</f>
        <v>RCO54 Intermodal</v>
      </c>
      <c r="G145" s="153" t="str">
        <f>IFERROR(VLOOKUP(E145,TablaIndicadores[[Código]:[Unidad de medida]],3,0),"")</f>
        <v>RCO54:Conexiones intermodales</v>
      </c>
      <c r="H145" s="116"/>
      <c r="I145" s="153" t="str">
        <f>IF(B139="Incluir",IF(OR(H145="",E145="",NOT(ISNUMBER(H145)),H145&lt;=0,H145&lt;=0.0000001,H145&gt;1000000000),"Rellene con un valor positivo","SI"),"")</f>
        <v/>
      </c>
      <c r="J145" s="115"/>
    </row>
    <row r="146" spans="1:10" ht="29" x14ac:dyDescent="0.35">
      <c r="A146" s="106"/>
      <c r="B146" s="106"/>
      <c r="C146" s="106"/>
      <c r="D146" s="153" t="s">
        <v>162</v>
      </c>
      <c r="E146" s="154" t="s">
        <v>173</v>
      </c>
      <c r="F146" s="153" t="str">
        <f>IFERROR(VLOOKUP(E146,TablaIndicadores[[Código]:[Unidad de medida]],2,0),"")</f>
        <v>RCR 62: Pasajeros anuales de transporte
público nuevo o modernizado</v>
      </c>
      <c r="G146" s="153" t="str">
        <f>IFERROR(VLOOKUP(E146,TablaIndicadores[[Código]:[Unidad de medida]],3,0),"")</f>
        <v>RCR 62: Usuarios / año</v>
      </c>
      <c r="H146" s="157"/>
      <c r="I146" s="153" t="str">
        <f>IF(B139="Incluir",IF(OR(H146="",E146="",NOT(ISNUMBER(H146)),H146&lt;=0,H146&lt;=0.0000001,H146&gt;1000000000),"Rellene con un valor positivo","SI"),"")</f>
        <v/>
      </c>
      <c r="J146" s="115"/>
    </row>
    <row r="147" spans="1:10" x14ac:dyDescent="0.35">
      <c r="A147" s="106"/>
      <c r="B147" s="106"/>
      <c r="C147" s="106"/>
      <c r="D147" s="107"/>
      <c r="E147" s="106"/>
      <c r="F147" s="107"/>
      <c r="G147" s="106"/>
      <c r="H147" s="106"/>
      <c r="I147" s="107"/>
      <c r="J147" s="115"/>
    </row>
    <row r="148" spans="1:10" x14ac:dyDescent="0.35">
      <c r="A148" s="106"/>
      <c r="B148" s="116" t="s">
        <v>400</v>
      </c>
      <c r="C148" s="106"/>
      <c r="D148" s="112" t="s">
        <v>290</v>
      </c>
      <c r="E148" s="112"/>
      <c r="F148" s="113"/>
      <c r="G148" s="113"/>
      <c r="H148" s="113"/>
      <c r="I148" s="113"/>
      <c r="J148" s="115"/>
    </row>
    <row r="149" spans="1:10" x14ac:dyDescent="0.35">
      <c r="A149" s="106"/>
      <c r="B149" s="106"/>
      <c r="C149" s="106"/>
      <c r="D149" s="106"/>
      <c r="E149" s="106"/>
      <c r="F149" s="107"/>
      <c r="G149" s="106"/>
      <c r="H149" s="106"/>
      <c r="I149" s="107"/>
      <c r="J149" s="115"/>
    </row>
    <row r="150" spans="1:10" x14ac:dyDescent="0.35">
      <c r="A150" s="106"/>
      <c r="B150" s="106"/>
      <c r="C150" s="106"/>
      <c r="D150" s="106" t="s">
        <v>6</v>
      </c>
      <c r="E150" s="162"/>
      <c r="F150" s="174" t="str">
        <f>IF(B148="Incluir",IF(OR(E150="",E150=0),"Rellene el presupuesto",IF(OR(NOT(ISNUMBER(E150)),E150&lt;=0),"Rellene con un valor positivo","")),
    IF(OR(E150="",E150=0),"",
        "No rellene el presupuesto sin seleccionar que quiere incluir el subtipo de acción"))</f>
        <v/>
      </c>
      <c r="G150" s="175"/>
      <c r="H150" s="175"/>
      <c r="I150" s="107"/>
      <c r="J150" s="115"/>
    </row>
    <row r="151" spans="1:10" x14ac:dyDescent="0.35">
      <c r="A151" s="106"/>
      <c r="B151" s="106"/>
      <c r="C151" s="106"/>
      <c r="D151" s="106"/>
      <c r="E151" s="106"/>
      <c r="F151" s="107"/>
      <c r="G151" s="106"/>
      <c r="H151" s="106"/>
      <c r="I151" s="107"/>
      <c r="J151" s="115"/>
    </row>
    <row r="152" spans="1:10" x14ac:dyDescent="0.35">
      <c r="A152" s="106"/>
      <c r="B152" s="106"/>
      <c r="C152" s="106"/>
      <c r="D152" s="106" t="s">
        <v>270</v>
      </c>
      <c r="E152" s="106"/>
      <c r="F152" s="107"/>
      <c r="G152" s="106"/>
      <c r="H152" s="106"/>
      <c r="I152" s="107"/>
      <c r="J152" s="115"/>
    </row>
    <row r="153" spans="1:10" x14ac:dyDescent="0.35">
      <c r="A153" s="106"/>
      <c r="B153" s="106"/>
      <c r="C153" s="106"/>
      <c r="D153" s="7" t="s">
        <v>271</v>
      </c>
      <c r="E153" s="7" t="s">
        <v>272</v>
      </c>
      <c r="F153" s="11" t="s">
        <v>156</v>
      </c>
      <c r="G153" s="11" t="s">
        <v>159</v>
      </c>
      <c r="H153" s="8" t="s">
        <v>273</v>
      </c>
      <c r="I153" s="11" t="s">
        <v>274</v>
      </c>
      <c r="J153" s="115"/>
    </row>
    <row r="154" spans="1:10" ht="29" x14ac:dyDescent="0.35">
      <c r="A154" s="106"/>
      <c r="B154" s="106"/>
      <c r="C154" s="106"/>
      <c r="D154" s="155" t="s">
        <v>160</v>
      </c>
      <c r="E154" s="156" t="s">
        <v>171</v>
      </c>
      <c r="F154" s="153" t="str">
        <f>IFERROR(VLOOKUP(E154,TablaIndicadores[[Código]:[Unidad de medida]],2,0),"")</f>
        <v>RCO 57: Capacidad del material rodante respetuoso con el medio ambiente para el transporte público colectivo*</v>
      </c>
      <c r="G154" s="153" t="str">
        <f>IFERROR(VLOOKUP(E154,TablaIndicadores[[Código]:[Unidad de medida]],3,0),"")</f>
        <v>RCO 57:Pasajeros</v>
      </c>
      <c r="H154" s="116"/>
      <c r="I154" s="153" t="str">
        <f>IF(B148="Incluir",IF(OR(H154="",E154="",NOT(ISNUMBER(H154)),H154&lt;=0,H154&lt;=0.0000001,H154&gt;1000000000),"Rellene con un valor positivo","SI"),"")</f>
        <v/>
      </c>
      <c r="J154" s="115"/>
    </row>
    <row r="155" spans="1:10" ht="29" x14ac:dyDescent="0.35">
      <c r="A155" s="106"/>
      <c r="B155" s="106"/>
      <c r="C155" s="106"/>
      <c r="D155" s="153" t="s">
        <v>162</v>
      </c>
      <c r="E155" s="154" t="s">
        <v>173</v>
      </c>
      <c r="F155" s="153" t="str">
        <f>IFERROR(VLOOKUP(E155,TablaIndicadores[[Código]:[Unidad de medida]],2,0),"")</f>
        <v>RCR 62: Pasajeros anuales de transporte
público nuevo o modernizado</v>
      </c>
      <c r="G155" s="153" t="str">
        <f>IFERROR(VLOOKUP(E155,TablaIndicadores[[Código]:[Unidad de medida]],3,0),"")</f>
        <v>RCR 62: Usuarios / año</v>
      </c>
      <c r="H155" s="157"/>
      <c r="I155" s="153" t="str">
        <f>IF(B148="Incluir",IF(OR(H155="",E155="",NOT(ISNUMBER(H155)),H155&lt;=0,H155&lt;=0.0000001,H155&gt;1000000000),"Rellene con un valor positivo","SI"),"")</f>
        <v/>
      </c>
      <c r="J155" s="115"/>
    </row>
    <row r="156" spans="1:10" x14ac:dyDescent="0.35">
      <c r="A156" s="106"/>
      <c r="B156" s="106"/>
      <c r="C156" s="106"/>
      <c r="D156" s="106"/>
      <c r="E156" s="106"/>
      <c r="F156" s="107"/>
      <c r="G156" s="106"/>
      <c r="H156" s="106"/>
      <c r="I156" s="107"/>
      <c r="J156" s="115"/>
    </row>
    <row r="157" spans="1:10" x14ac:dyDescent="0.35">
      <c r="A157" s="106"/>
      <c r="B157" s="116" t="s">
        <v>400</v>
      </c>
      <c r="C157" s="106"/>
      <c r="D157" s="112" t="s">
        <v>291</v>
      </c>
      <c r="E157" s="112"/>
      <c r="F157" s="113"/>
      <c r="G157" s="113"/>
      <c r="H157" s="113"/>
      <c r="I157" s="113"/>
      <c r="J157" s="115"/>
    </row>
    <row r="158" spans="1:10" x14ac:dyDescent="0.35">
      <c r="A158" s="106"/>
      <c r="B158" s="106"/>
      <c r="C158" s="106"/>
      <c r="D158" s="106"/>
      <c r="E158" s="106"/>
      <c r="F158" s="107"/>
      <c r="G158" s="106"/>
      <c r="H158" s="106"/>
      <c r="I158" s="107"/>
      <c r="J158" s="115"/>
    </row>
    <row r="159" spans="1:10" x14ac:dyDescent="0.35">
      <c r="A159" s="106"/>
      <c r="B159" s="106"/>
      <c r="C159" s="106"/>
      <c r="D159" s="106" t="s">
        <v>6</v>
      </c>
      <c r="E159" s="162"/>
      <c r="F159" s="174" t="str">
        <f>IF(B157="Incluir",IF(OR(E159="",E159=0),"Rellene el presupuesto",IF(OR(NOT(ISNUMBER(E159)),E159&lt;=0),"Rellene con un valor positivo","")),
    IF(OR(E159="",E159=0),"",
        "No rellene el presupuesto sin seleccionar que quiere incluir el subtipo de acción"))</f>
        <v/>
      </c>
      <c r="G159" s="175"/>
      <c r="H159" s="175"/>
      <c r="I159" s="107"/>
      <c r="J159" s="115"/>
    </row>
    <row r="160" spans="1:10" x14ac:dyDescent="0.35">
      <c r="A160" s="106"/>
      <c r="B160" s="106"/>
      <c r="C160" s="106"/>
      <c r="D160" s="106"/>
      <c r="E160" s="106"/>
      <c r="F160" s="107"/>
      <c r="G160" s="106"/>
      <c r="H160" s="106"/>
      <c r="I160" s="107"/>
      <c r="J160" s="115"/>
    </row>
    <row r="161" spans="1:10" x14ac:dyDescent="0.35">
      <c r="A161" s="106"/>
      <c r="B161" s="106"/>
      <c r="C161" s="106"/>
      <c r="D161" s="106" t="s">
        <v>270</v>
      </c>
      <c r="E161" s="106"/>
      <c r="F161" s="107"/>
      <c r="G161" s="106"/>
      <c r="H161" s="106"/>
      <c r="I161" s="107"/>
      <c r="J161" s="115"/>
    </row>
    <row r="162" spans="1:10" x14ac:dyDescent="0.35">
      <c r="A162" s="106"/>
      <c r="B162" s="106"/>
      <c r="C162" s="106"/>
      <c r="D162" s="7" t="s">
        <v>271</v>
      </c>
      <c r="E162" s="7" t="s">
        <v>272</v>
      </c>
      <c r="F162" s="11" t="s">
        <v>156</v>
      </c>
      <c r="G162" s="11" t="s">
        <v>159</v>
      </c>
      <c r="H162" s="8" t="s">
        <v>273</v>
      </c>
      <c r="I162" s="11" t="s">
        <v>274</v>
      </c>
      <c r="J162" s="115"/>
    </row>
    <row r="163" spans="1:10" ht="29" x14ac:dyDescent="0.35">
      <c r="A163" s="106"/>
      <c r="B163" s="106"/>
      <c r="C163" s="106"/>
      <c r="D163" s="155" t="s">
        <v>160</v>
      </c>
      <c r="E163" s="156" t="s">
        <v>174</v>
      </c>
      <c r="F163" s="153" t="str">
        <f>IFERROR(VLOOKUP(E163,TablaIndicadores[[Código]:[Unidad de medida]],2,0),"")</f>
        <v>RCO 58: Infraestructuras específicamente para ciclistas apoyadas*</v>
      </c>
      <c r="G163" s="153" t="str">
        <f>IFERROR(VLOOKUP(E163,TablaIndicadores[[Código]:[Unidad de medida]],3,0),"")</f>
        <v>RCO 58:  Km</v>
      </c>
      <c r="H163" s="116"/>
      <c r="I163" s="153" t="str">
        <f>IF(B157="Incluir",IF(OR(H163="",E163="",NOT(ISNUMBER(H163)),H163&lt;=0,H163&lt;=0.0000001,H163&gt;1000000000),"Rellene con un valor positivo","SI"),"")</f>
        <v/>
      </c>
      <c r="J163" s="115"/>
    </row>
    <row r="164" spans="1:10" ht="29" x14ac:dyDescent="0.35">
      <c r="A164" s="106"/>
      <c r="B164" s="106"/>
      <c r="C164" s="106"/>
      <c r="D164" s="153" t="s">
        <v>162</v>
      </c>
      <c r="E164" s="154" t="s">
        <v>175</v>
      </c>
      <c r="F164" s="153" t="str">
        <f>IFERROR(VLOOKUP(E164,TablaIndicadores[[Código]:[Unidad de medida]],2,0),"")</f>
        <v>RCR 64: Usuarios anuales de infraestructuras
específicas para ciclistas</v>
      </c>
      <c r="G164" s="153" t="str">
        <f>IFERROR(VLOOKUP(E164,TablaIndicadores[[Código]:[Unidad de medida]],3,0),"")</f>
        <v>RCR 64: Usuarios /año</v>
      </c>
      <c r="H164" s="157"/>
      <c r="I164" s="153" t="str">
        <f>IF(B157="Incluir",IF(OR(H164="",E164="",NOT(ISNUMBER(H164)),H164&lt;=0,H164&lt;=0.0000001,H164&gt;1000000000),"Rellene con un valor positivo","SI"),"")</f>
        <v/>
      </c>
      <c r="J164" s="115"/>
    </row>
    <row r="165" spans="1:10" x14ac:dyDescent="0.35">
      <c r="A165" s="106"/>
      <c r="B165" s="106"/>
      <c r="C165" s="106"/>
      <c r="D165" s="106"/>
      <c r="E165" s="107"/>
      <c r="F165" s="107"/>
      <c r="G165" s="106"/>
      <c r="H165" s="107"/>
      <c r="I165" s="107"/>
      <c r="J165" s="115"/>
    </row>
    <row r="166" spans="1:10" x14ac:dyDescent="0.35">
      <c r="A166" s="106"/>
      <c r="B166" s="116" t="s">
        <v>400</v>
      </c>
      <c r="C166" s="106"/>
      <c r="D166" s="112" t="s">
        <v>292</v>
      </c>
      <c r="E166" s="112"/>
      <c r="F166" s="113"/>
      <c r="G166" s="113"/>
      <c r="H166" s="113"/>
      <c r="I166" s="113"/>
      <c r="J166" s="115"/>
    </row>
    <row r="167" spans="1:10" x14ac:dyDescent="0.35">
      <c r="A167" s="106"/>
      <c r="B167" s="106"/>
      <c r="C167" s="106"/>
      <c r="D167" s="106"/>
      <c r="E167" s="106"/>
      <c r="F167" s="107"/>
      <c r="G167" s="106"/>
      <c r="H167" s="106"/>
      <c r="I167" s="107"/>
      <c r="J167" s="115"/>
    </row>
    <row r="168" spans="1:10" x14ac:dyDescent="0.35">
      <c r="A168" s="106"/>
      <c r="B168" s="106"/>
      <c r="C168" s="106"/>
      <c r="D168" s="106" t="s">
        <v>6</v>
      </c>
      <c r="E168" s="162"/>
      <c r="F168" s="174" t="str">
        <f>IF(B166="Incluir",IF(OR(E168="",E168=0),"Rellene el presupuesto",IF(OR(NOT(ISNUMBER(E168)),E168&lt;=0),"Rellene con un valor positivo","")),
    IF(OR(E168="",E168=0),"",
        "No rellene el presupuesto sin seleccionar que quiere incluir el subtipo de acción"))</f>
        <v/>
      </c>
      <c r="G168" s="175"/>
      <c r="H168" s="175"/>
      <c r="I168" s="107"/>
      <c r="J168" s="115"/>
    </row>
    <row r="169" spans="1:10" x14ac:dyDescent="0.35">
      <c r="A169" s="106"/>
      <c r="B169" s="106"/>
      <c r="C169" s="106"/>
      <c r="D169" s="106"/>
      <c r="E169" s="106"/>
      <c r="F169" s="107"/>
      <c r="G169" s="106"/>
      <c r="H169" s="106"/>
      <c r="I169" s="107"/>
      <c r="J169" s="115"/>
    </row>
    <row r="170" spans="1:10" x14ac:dyDescent="0.35">
      <c r="A170" s="106"/>
      <c r="B170" s="106"/>
      <c r="C170" s="106"/>
      <c r="D170" s="106" t="s">
        <v>270</v>
      </c>
      <c r="E170" s="106"/>
      <c r="F170" s="107"/>
      <c r="G170" s="106"/>
      <c r="H170" s="106"/>
      <c r="I170" s="107"/>
      <c r="J170" s="115"/>
    </row>
    <row r="171" spans="1:10" x14ac:dyDescent="0.35">
      <c r="A171" s="106"/>
      <c r="B171" s="106"/>
      <c r="C171" s="106"/>
      <c r="D171" s="7" t="s">
        <v>271</v>
      </c>
      <c r="E171" s="7" t="s">
        <v>272</v>
      </c>
      <c r="F171" s="11" t="s">
        <v>156</v>
      </c>
      <c r="G171" s="11" t="s">
        <v>159</v>
      </c>
      <c r="H171" s="8" t="s">
        <v>273</v>
      </c>
      <c r="I171" s="11" t="s">
        <v>274</v>
      </c>
      <c r="J171" s="115"/>
    </row>
    <row r="172" spans="1:10" ht="29" x14ac:dyDescent="0.35">
      <c r="A172" s="106"/>
      <c r="B172" s="106"/>
      <c r="C172" s="106"/>
      <c r="D172" s="155" t="s">
        <v>160</v>
      </c>
      <c r="E172" s="156" t="s">
        <v>170</v>
      </c>
      <c r="F172" s="153" t="str">
        <f>IFERROR(VLOOKUP(E172,TablaIndicadores[[Código]:[Unidad de medida]],2,0),"")</f>
        <v>RCO54 Intermodal</v>
      </c>
      <c r="G172" s="153" t="str">
        <f>IFERROR(VLOOKUP(E172,TablaIndicadores[[Código]:[Unidad de medida]],3,0),"")</f>
        <v>RCO54:Conexiones intermodales</v>
      </c>
      <c r="H172" s="116"/>
      <c r="I172" s="153" t="str">
        <f>IF(B166="Incluir",IF(OR(H172="",E172="",NOT(ISNUMBER(H172)),H172&lt;=0,H172&lt;=0.0000001,H172&gt;1000000000),"Rellene con un valor positivo","SI"),"")</f>
        <v/>
      </c>
      <c r="J172" s="115"/>
    </row>
    <row r="173" spans="1:10" ht="29" x14ac:dyDescent="0.35">
      <c r="A173" s="106"/>
      <c r="B173" s="106"/>
      <c r="C173" s="106"/>
      <c r="D173" s="153" t="s">
        <v>162</v>
      </c>
      <c r="E173" s="154" t="s">
        <v>173</v>
      </c>
      <c r="F173" s="153" t="str">
        <f>IFERROR(VLOOKUP(E173,TablaIndicadores[[Código]:[Unidad de medida]],2,0),"")</f>
        <v>RCR 62: Pasajeros anuales de transporte
público nuevo o modernizado</v>
      </c>
      <c r="G173" s="153" t="str">
        <f>IFERROR(VLOOKUP(E173,TablaIndicadores[[Código]:[Unidad de medida]],3,0),"")</f>
        <v>RCR 62: Usuarios / año</v>
      </c>
      <c r="H173" s="157"/>
      <c r="I173" s="153" t="str">
        <f>IF(B166="Incluir",IF(OR(H173="",E173="",NOT(ISNUMBER(H173)),H173&lt;=0,H173&lt;=0.0000001,H173&gt;1000000000),"Rellene con un valor positivo","SI"),"")</f>
        <v/>
      </c>
      <c r="J173" s="115"/>
    </row>
    <row r="174" spans="1:10" x14ac:dyDescent="0.35">
      <c r="A174" s="106"/>
      <c r="B174" s="106"/>
      <c r="C174" s="106"/>
      <c r="D174" s="106"/>
      <c r="E174" s="106"/>
      <c r="F174" s="107"/>
      <c r="G174" s="106"/>
      <c r="H174" s="106"/>
      <c r="I174" s="107"/>
      <c r="J174" s="115"/>
    </row>
    <row r="175" spans="1:10" x14ac:dyDescent="0.35">
      <c r="A175" s="106"/>
      <c r="B175" s="116" t="s">
        <v>400</v>
      </c>
      <c r="C175" s="106"/>
      <c r="D175" s="187" t="s">
        <v>293</v>
      </c>
      <c r="E175" s="187"/>
      <c r="F175" s="187"/>
      <c r="G175" s="187"/>
      <c r="H175" s="187"/>
      <c r="I175" s="187"/>
      <c r="J175" s="118"/>
    </row>
    <row r="176" spans="1:10" x14ac:dyDescent="0.35">
      <c r="A176" s="106"/>
      <c r="B176" s="106"/>
      <c r="C176" s="106"/>
      <c r="D176" s="106"/>
      <c r="E176" s="106"/>
      <c r="F176" s="107"/>
      <c r="G176" s="106"/>
      <c r="H176" s="106"/>
      <c r="I176" s="107"/>
      <c r="J176" s="115"/>
    </row>
    <row r="177" spans="1:10" x14ac:dyDescent="0.35">
      <c r="A177" s="106"/>
      <c r="B177" s="106"/>
      <c r="C177" s="106"/>
      <c r="D177" s="106" t="s">
        <v>6</v>
      </c>
      <c r="E177" s="162"/>
      <c r="F177" s="174" t="str">
        <f>IF(B175="Incluir",IF(OR(E177="",E177=0),"Rellene el presupuesto",IF(OR(NOT(ISNUMBER(E177)),E177&lt;=0),"Rellene con un valor positivo","")),
    IF(OR(E177="",E177=0),"",
        "No rellene el presupuesto sin seleccionar que quiere incluir el subtipo de acción"))</f>
        <v/>
      </c>
      <c r="G177" s="175"/>
      <c r="H177" s="175"/>
      <c r="I177" s="107"/>
      <c r="J177" s="115"/>
    </row>
    <row r="178" spans="1:10" x14ac:dyDescent="0.35">
      <c r="A178" s="106"/>
      <c r="B178" s="106"/>
      <c r="C178" s="106"/>
      <c r="D178" s="106"/>
      <c r="E178" s="106"/>
      <c r="F178" s="107"/>
      <c r="G178" s="106"/>
      <c r="H178" s="106"/>
      <c r="I178" s="107"/>
      <c r="J178" s="115"/>
    </row>
    <row r="179" spans="1:10" x14ac:dyDescent="0.35">
      <c r="A179" s="106"/>
      <c r="B179" s="106"/>
      <c r="C179" s="106"/>
      <c r="D179" s="106" t="s">
        <v>270</v>
      </c>
      <c r="E179" s="106"/>
      <c r="F179" s="107"/>
      <c r="G179" s="106"/>
      <c r="H179" s="106"/>
      <c r="I179" s="107"/>
      <c r="J179" s="115"/>
    </row>
    <row r="180" spans="1:10" x14ac:dyDescent="0.35">
      <c r="A180" s="106"/>
      <c r="B180" s="106"/>
      <c r="C180" s="106"/>
      <c r="D180" s="7" t="s">
        <v>271</v>
      </c>
      <c r="E180" s="7" t="s">
        <v>272</v>
      </c>
      <c r="F180" s="11" t="s">
        <v>156</v>
      </c>
      <c r="G180" s="11" t="s">
        <v>159</v>
      </c>
      <c r="H180" s="8" t="s">
        <v>273</v>
      </c>
      <c r="I180" s="11" t="s">
        <v>274</v>
      </c>
      <c r="J180" s="115"/>
    </row>
    <row r="181" spans="1:10" ht="29" x14ac:dyDescent="0.35">
      <c r="A181" s="106"/>
      <c r="B181" s="106"/>
      <c r="C181" s="106"/>
      <c r="D181" s="155" t="s">
        <v>160</v>
      </c>
      <c r="E181" s="156" t="s">
        <v>171</v>
      </c>
      <c r="F181" s="153" t="str">
        <f>IFERROR(VLOOKUP(E181,TablaIndicadores[[Código]:[Unidad de medida]],2,0),"")</f>
        <v>RCO 57: Capacidad del material rodante respetuoso con el medio ambiente para el transporte público colectivo*</v>
      </c>
      <c r="G181" s="153" t="str">
        <f>IFERROR(VLOOKUP(E181,TablaIndicadores[[Código]:[Unidad de medida]],3,0),"")</f>
        <v>RCO 57:Pasajeros</v>
      </c>
      <c r="H181" s="116"/>
      <c r="I181" s="153" t="str">
        <f>IF(B175="Incluir",IF(OR(H181="",E181="",NOT(ISNUMBER(H181)),H181&lt;=0,H181&lt;=0.0000001,H181&gt;1000000000),"Rellene con un valor positivo","SI"),"")</f>
        <v/>
      </c>
      <c r="J181" s="115"/>
    </row>
    <row r="182" spans="1:10" ht="29" x14ac:dyDescent="0.35">
      <c r="A182" s="106"/>
      <c r="B182" s="106"/>
      <c r="C182" s="106"/>
      <c r="D182" s="153" t="s">
        <v>162</v>
      </c>
      <c r="E182" s="154" t="s">
        <v>173</v>
      </c>
      <c r="F182" s="153" t="str">
        <f>IFERROR(VLOOKUP(E182,TablaIndicadores[[Código]:[Unidad de medida]],2,0),"")</f>
        <v>RCR 62: Pasajeros anuales de transporte
público nuevo o modernizado</v>
      </c>
      <c r="G182" s="153" t="str">
        <f>IFERROR(VLOOKUP(E182,TablaIndicadores[[Código]:[Unidad de medida]],3,0),"")</f>
        <v>RCR 62: Usuarios / año</v>
      </c>
      <c r="H182" s="157"/>
      <c r="I182" s="153" t="str">
        <f>IF(B175="Incluir",IF(OR(H182="",E182="",NOT(ISNUMBER(H182)),H182&lt;=0,H182&lt;=0.0000001,H182&gt;1000000000),"Rellene con un valor positivo","SI"),"")</f>
        <v/>
      </c>
      <c r="J182" s="115"/>
    </row>
    <row r="183" spans="1:10" x14ac:dyDescent="0.35">
      <c r="A183" s="106"/>
      <c r="B183" s="106"/>
      <c r="C183" s="106"/>
      <c r="D183" s="106"/>
      <c r="E183" s="106"/>
      <c r="F183" s="107"/>
      <c r="G183" s="106"/>
      <c r="H183" s="106"/>
      <c r="I183" s="107"/>
      <c r="J183" s="115"/>
    </row>
    <row r="184" spans="1:10" ht="15" thickBot="1" x14ac:dyDescent="0.4">
      <c r="A184" s="106"/>
      <c r="B184" s="160" t="s">
        <v>48</v>
      </c>
      <c r="C184" s="109"/>
      <c r="D184" s="109"/>
      <c r="E184" s="109"/>
      <c r="F184" s="110"/>
      <c r="G184" s="109"/>
      <c r="H184" s="109"/>
      <c r="I184" s="110"/>
      <c r="J184" s="115"/>
    </row>
    <row r="185" spans="1:10" x14ac:dyDescent="0.35">
      <c r="A185" s="106"/>
      <c r="B185" s="106"/>
      <c r="C185" s="106"/>
      <c r="D185" s="106"/>
      <c r="E185" s="106"/>
      <c r="F185" s="107"/>
      <c r="G185" s="106"/>
      <c r="H185" s="106"/>
      <c r="I185" s="107"/>
      <c r="J185" s="115"/>
    </row>
    <row r="186" spans="1:10" ht="29.25" customHeight="1" x14ac:dyDescent="0.35">
      <c r="A186" s="106"/>
      <c r="B186" s="116" t="s">
        <v>400</v>
      </c>
      <c r="C186" s="106"/>
      <c r="D186" s="176" t="s">
        <v>294</v>
      </c>
      <c r="E186" s="176"/>
      <c r="F186" s="176"/>
      <c r="G186" s="176"/>
      <c r="H186" s="176"/>
      <c r="I186" s="176"/>
      <c r="J186" s="150"/>
    </row>
    <row r="187" spans="1:10" x14ac:dyDescent="0.35">
      <c r="A187" s="106"/>
      <c r="B187" s="106"/>
      <c r="C187" s="106"/>
      <c r="D187" s="106"/>
      <c r="E187" s="106"/>
      <c r="F187" s="107"/>
      <c r="G187" s="106"/>
      <c r="H187" s="106"/>
      <c r="I187" s="107"/>
      <c r="J187" s="115"/>
    </row>
    <row r="188" spans="1:10" x14ac:dyDescent="0.35">
      <c r="A188" s="106"/>
      <c r="B188" s="106"/>
      <c r="C188" s="106"/>
      <c r="D188" s="106" t="s">
        <v>6</v>
      </c>
      <c r="E188" s="162"/>
      <c r="F188" s="174" t="str">
        <f>IF(B186="Incluir",IF(OR(E188="",E188=0),"Rellene el presupuesto",IF(OR(NOT(ISNUMBER(E188)),E188&lt;=0),"Rellene con un valor positivo","")),
    IF(OR(E188="",E188=0),"",
        "No rellene el presupuesto sin seleccionar que quiere incluir el subtipo de acción"))</f>
        <v/>
      </c>
      <c r="G188" s="175"/>
      <c r="H188" s="175"/>
      <c r="I188" s="107"/>
      <c r="J188" s="115"/>
    </row>
    <row r="189" spans="1:10" x14ac:dyDescent="0.35">
      <c r="A189" s="106"/>
      <c r="B189" s="106"/>
      <c r="C189" s="106"/>
      <c r="D189" s="106"/>
      <c r="E189" s="106"/>
      <c r="F189" s="107"/>
      <c r="G189" s="106"/>
      <c r="H189" s="106"/>
      <c r="I189" s="107"/>
      <c r="J189" s="115"/>
    </row>
    <row r="190" spans="1:10" x14ac:dyDescent="0.35">
      <c r="A190" s="106"/>
      <c r="B190" s="106"/>
      <c r="C190" s="106"/>
      <c r="D190" s="106" t="s">
        <v>270</v>
      </c>
      <c r="E190" s="106"/>
      <c r="F190" s="107"/>
      <c r="G190" s="106"/>
      <c r="H190" s="106"/>
      <c r="I190" s="107"/>
      <c r="J190" s="115"/>
    </row>
    <row r="191" spans="1:10" x14ac:dyDescent="0.35">
      <c r="A191" s="106"/>
      <c r="B191" s="106"/>
      <c r="C191" s="106"/>
      <c r="D191" s="7" t="s">
        <v>271</v>
      </c>
      <c r="E191" s="7" t="s">
        <v>272</v>
      </c>
      <c r="F191" s="11" t="s">
        <v>156</v>
      </c>
      <c r="G191" s="11" t="s">
        <v>159</v>
      </c>
      <c r="H191" s="8" t="s">
        <v>273</v>
      </c>
      <c r="I191" s="11" t="s">
        <v>274</v>
      </c>
      <c r="J191" s="115"/>
    </row>
    <row r="192" spans="1:10" ht="43.5" x14ac:dyDescent="0.35">
      <c r="A192" s="106"/>
      <c r="B192" s="106"/>
      <c r="C192" s="106"/>
      <c r="D192" s="155" t="s">
        <v>160</v>
      </c>
      <c r="E192" s="156" t="s">
        <v>177</v>
      </c>
      <c r="F192" s="153" t="str">
        <f>IFERROR(VLOOKUP(E192,TablaIndicadores[[Código]:[Unidad de medida]],2,0),"")</f>
        <v>RCO 26: Infraestructuras verdes construidas
o mejoradas para la adaptación al cambio
climático*</v>
      </c>
      <c r="G192" s="153" t="str">
        <f>IFERROR(VLOOKUP(E192,TablaIndicadores[[Código]:[Unidad de medida]],3,0),"")</f>
        <v>RCO 26: Hectáreas</v>
      </c>
      <c r="H192" s="116"/>
      <c r="I192" s="153" t="str">
        <f>IF(B186="Incluir",IF(OR(H192="",E192="",NOT(ISNUMBER(H192)),H192&lt;=0,H192&lt;=0.0000001,H192&gt;1000000000),"Rellene con un valor positivo","SI"),"")</f>
        <v/>
      </c>
      <c r="J192" s="115"/>
    </row>
    <row r="193" spans="1:10" ht="43.5" x14ac:dyDescent="0.35">
      <c r="A193" s="106"/>
      <c r="B193" s="106"/>
      <c r="C193" s="106"/>
      <c r="D193" s="153" t="s">
        <v>162</v>
      </c>
      <c r="E193" s="154" t="s">
        <v>178</v>
      </c>
      <c r="F193" s="153" t="str">
        <f>IFERROR(VLOOKUP(E193,TablaIndicadores[[Código]:[Unidad de medida]],2,0),"")</f>
        <v>RCR 35: Población que se beneficia de las
medidas de protección frente a las
inundaciones</v>
      </c>
      <c r="G193" s="153" t="str">
        <f>IFERROR(VLOOKUP(E193,TablaIndicadores[[Código]:[Unidad de medida]],3,0),"")</f>
        <v>RCR 35:Personas</v>
      </c>
      <c r="H193" s="157"/>
      <c r="I193" s="153" t="str">
        <f>IF(B186="Incluir",IF(OR(H193="",E193="",NOT(ISNUMBER(H193)),H193&lt;=0,H193&lt;=0.0000001,H193&gt;1000000000),"Rellene con un valor positivo","SI"),"")</f>
        <v/>
      </c>
      <c r="J193" s="115"/>
    </row>
    <row r="194" spans="1:10" x14ac:dyDescent="0.35">
      <c r="A194" s="106"/>
      <c r="B194" s="106"/>
      <c r="C194" s="106"/>
      <c r="D194" s="106"/>
      <c r="E194" s="106"/>
      <c r="F194" s="107"/>
      <c r="G194" s="106"/>
      <c r="H194" s="106"/>
      <c r="I194" s="107"/>
      <c r="J194" s="115"/>
    </row>
    <row r="195" spans="1:10" ht="29.25" customHeight="1" x14ac:dyDescent="0.35">
      <c r="A195" s="106"/>
      <c r="B195" s="116" t="s">
        <v>400</v>
      </c>
      <c r="C195" s="106"/>
      <c r="D195" s="176" t="s">
        <v>295</v>
      </c>
      <c r="E195" s="176"/>
      <c r="F195" s="176"/>
      <c r="G195" s="176"/>
      <c r="H195" s="176"/>
      <c r="I195" s="176"/>
      <c r="J195" s="150"/>
    </row>
    <row r="196" spans="1:10" x14ac:dyDescent="0.35">
      <c r="A196" s="106"/>
      <c r="B196" s="106"/>
      <c r="C196" s="106"/>
      <c r="D196" s="106"/>
      <c r="E196" s="106"/>
      <c r="F196" s="107"/>
      <c r="G196" s="106"/>
      <c r="H196" s="106"/>
      <c r="I196" s="107"/>
      <c r="J196" s="115"/>
    </row>
    <row r="197" spans="1:10" x14ac:dyDescent="0.35">
      <c r="A197" s="106"/>
      <c r="B197" s="106"/>
      <c r="C197" s="106"/>
      <c r="D197" s="106" t="s">
        <v>6</v>
      </c>
      <c r="E197" s="162"/>
      <c r="F197" s="174" t="str">
        <f>IF(B195="Incluir",IF(OR(E197="",E197=0),"Rellene el presupuesto",IF(OR(NOT(ISNUMBER(E197)),E197&lt;=0),"Rellene con un valor positivo","")),
    IF(OR(E197="",E197=0),"",
        "No rellene el presupuesto sin seleccionar que quiere incluir el subtipo de acción"))</f>
        <v/>
      </c>
      <c r="G197" s="175"/>
      <c r="H197" s="175"/>
      <c r="I197" s="107"/>
      <c r="J197" s="115"/>
    </row>
    <row r="198" spans="1:10" x14ac:dyDescent="0.35">
      <c r="A198" s="106"/>
      <c r="B198" s="106"/>
      <c r="C198" s="106"/>
      <c r="D198" s="106"/>
      <c r="E198" s="106"/>
      <c r="F198" s="107"/>
      <c r="G198" s="106"/>
      <c r="H198" s="106"/>
      <c r="I198" s="107"/>
      <c r="J198" s="115"/>
    </row>
    <row r="199" spans="1:10" x14ac:dyDescent="0.35">
      <c r="A199" s="106"/>
      <c r="B199" s="106"/>
      <c r="C199" s="106"/>
      <c r="D199" s="106" t="s">
        <v>270</v>
      </c>
      <c r="E199" s="106"/>
      <c r="F199" s="107"/>
      <c r="G199" s="106"/>
      <c r="H199" s="106"/>
      <c r="I199" s="107"/>
      <c r="J199" s="115"/>
    </row>
    <row r="200" spans="1:10" x14ac:dyDescent="0.35">
      <c r="A200" s="106"/>
      <c r="B200" s="106"/>
      <c r="C200" s="106"/>
      <c r="D200" s="7" t="s">
        <v>271</v>
      </c>
      <c r="E200" s="7" t="s">
        <v>272</v>
      </c>
      <c r="F200" s="11" t="s">
        <v>156</v>
      </c>
      <c r="G200" s="11" t="s">
        <v>159</v>
      </c>
      <c r="H200" s="8" t="s">
        <v>273</v>
      </c>
      <c r="I200" s="11" t="s">
        <v>274</v>
      </c>
      <c r="J200" s="115"/>
    </row>
    <row r="201" spans="1:10" ht="43.5" x14ac:dyDescent="0.35">
      <c r="A201" s="106"/>
      <c r="B201" s="106"/>
      <c r="C201" s="106"/>
      <c r="D201" s="155" t="s">
        <v>160</v>
      </c>
      <c r="E201" s="156" t="s">
        <v>176</v>
      </c>
      <c r="F201" s="153" t="str">
        <f>IFERROR(VLOOKUP(E201,TablaIndicadores[[Código]:[Unidad de medida]],2,0),"")</f>
        <v>RCO 24: Inversiones en sistemas nuevos o
mejorados de seguimiento, preparación,
alerta y respuesta ante catástrofes*</v>
      </c>
      <c r="G201" s="153" t="str">
        <f>IFERROR(VLOOKUP(E201,TablaIndicadores[[Código]:[Unidad de medida]],3,0),"")</f>
        <v>RCO 24: Euro</v>
      </c>
      <c r="H201" s="116"/>
      <c r="I201" s="153" t="str">
        <f>IF(B195="Incluir",IF(OR(H201="",E201="",NOT(ISNUMBER(H201)),H201&lt;=0,H201&lt;=0.0000001,H201&gt;1000000000),"Rellene con un valor positivo","SI"),"")</f>
        <v/>
      </c>
      <c r="J201" s="115"/>
    </row>
    <row r="202" spans="1:10" ht="29" x14ac:dyDescent="0.35">
      <c r="A202" s="106"/>
      <c r="B202" s="106"/>
      <c r="C202" s="106"/>
      <c r="D202" s="153" t="s">
        <v>162</v>
      </c>
      <c r="E202" s="154" t="s">
        <v>179</v>
      </c>
      <c r="F202" s="153" t="str">
        <f>IFERROR(VLOOKUP(E202,TablaIndicadores[[Código]:[Unidad de medida]],2,0),"")</f>
        <v>RCR 36: Población que se beneficia de la
protección frente a los incendios forestales</v>
      </c>
      <c r="G202" s="153" t="str">
        <f>IFERROR(VLOOKUP(E202,TablaIndicadores[[Código]:[Unidad de medida]],3,0),"")</f>
        <v>RCR 36: Personas</v>
      </c>
      <c r="H202" s="157"/>
      <c r="I202" s="153" t="str">
        <f>IF(B195="Incluir",IF(OR(H202="",E202="",NOT(ISNUMBER(H202)),H202&lt;=0,H202&lt;=0.0000001,H202&gt;1000000000),"Rellene con un valor positivo","SI"),"")</f>
        <v/>
      </c>
      <c r="J202" s="115"/>
    </row>
    <row r="203" spans="1:10" x14ac:dyDescent="0.35">
      <c r="A203" s="106"/>
      <c r="B203" s="106"/>
      <c r="C203" s="106"/>
      <c r="D203" s="106"/>
      <c r="E203" s="106"/>
      <c r="F203" s="107"/>
      <c r="G203" s="106"/>
      <c r="H203" s="106"/>
      <c r="I203" s="107"/>
      <c r="J203" s="115"/>
    </row>
    <row r="204" spans="1:10" ht="29.25" customHeight="1" x14ac:dyDescent="0.35">
      <c r="A204" s="106"/>
      <c r="B204" s="116" t="s">
        <v>400</v>
      </c>
      <c r="C204" s="106"/>
      <c r="D204" s="176" t="s">
        <v>296</v>
      </c>
      <c r="E204" s="176"/>
      <c r="F204" s="176"/>
      <c r="G204" s="176"/>
      <c r="H204" s="176"/>
      <c r="I204" s="176"/>
      <c r="J204" s="150"/>
    </row>
    <row r="205" spans="1:10" x14ac:dyDescent="0.35">
      <c r="A205" s="106"/>
      <c r="B205" s="106"/>
      <c r="C205" s="106"/>
      <c r="D205" s="106"/>
      <c r="E205" s="106"/>
      <c r="F205" s="107"/>
      <c r="G205" s="106"/>
      <c r="H205" s="106"/>
      <c r="I205" s="107"/>
      <c r="J205" s="115"/>
    </row>
    <row r="206" spans="1:10" x14ac:dyDescent="0.35">
      <c r="A206" s="106"/>
      <c r="B206" s="106"/>
      <c r="C206" s="106"/>
      <c r="D206" s="106" t="s">
        <v>6</v>
      </c>
      <c r="E206" s="162"/>
      <c r="F206" s="174" t="str">
        <f>IF(B204="Incluir",IF(OR(E206="",E206=0),"Rellene el presupuesto",IF(OR(NOT(ISNUMBER(E206)),E206&lt;=0),"Rellene con un valor positivo","")),
    IF(OR(E206="",E206=0),"",
        "No rellene el presupuesto sin seleccionar que quiere incluir el subtipo de acción"))</f>
        <v/>
      </c>
      <c r="G206" s="175"/>
      <c r="H206" s="175"/>
      <c r="I206" s="107"/>
      <c r="J206" s="115"/>
    </row>
    <row r="207" spans="1:10" x14ac:dyDescent="0.35">
      <c r="A207" s="106"/>
      <c r="B207" s="106"/>
      <c r="C207" s="106"/>
      <c r="D207" s="106"/>
      <c r="E207" s="106"/>
      <c r="F207" s="107"/>
      <c r="G207" s="106"/>
      <c r="H207" s="106"/>
      <c r="I207" s="107"/>
      <c r="J207" s="115"/>
    </row>
    <row r="208" spans="1:10" x14ac:dyDescent="0.35">
      <c r="A208" s="106"/>
      <c r="B208" s="106"/>
      <c r="C208" s="106"/>
      <c r="D208" s="106" t="s">
        <v>270</v>
      </c>
      <c r="E208" s="106"/>
      <c r="F208" s="107"/>
      <c r="G208" s="106"/>
      <c r="H208" s="106"/>
      <c r="I208" s="107"/>
      <c r="J208" s="115"/>
    </row>
    <row r="209" spans="1:10" x14ac:dyDescent="0.35">
      <c r="A209" s="106"/>
      <c r="B209" s="106"/>
      <c r="C209" s="106"/>
      <c r="D209" s="7" t="s">
        <v>271</v>
      </c>
      <c r="E209" s="7" t="s">
        <v>272</v>
      </c>
      <c r="F209" s="11" t="s">
        <v>156</v>
      </c>
      <c r="G209" s="11" t="s">
        <v>159</v>
      </c>
      <c r="H209" s="8" t="s">
        <v>273</v>
      </c>
      <c r="I209" s="11" t="s">
        <v>274</v>
      </c>
      <c r="J209" s="115"/>
    </row>
    <row r="210" spans="1:10" ht="43.5" x14ac:dyDescent="0.35">
      <c r="A210" s="106"/>
      <c r="B210" s="106"/>
      <c r="C210" s="106"/>
      <c r="D210" s="155" t="s">
        <v>160</v>
      </c>
      <c r="E210" s="156" t="s">
        <v>176</v>
      </c>
      <c r="F210" s="153" t="str">
        <f>IFERROR(VLOOKUP(E210,TablaIndicadores[[Código]:[Unidad de medida]],2,0),"")</f>
        <v>RCO 24: Inversiones en sistemas nuevos o
mejorados de seguimiento, preparación,
alerta y respuesta ante catástrofes*</v>
      </c>
      <c r="G210" s="153" t="str">
        <f>IFERROR(VLOOKUP(E210,TablaIndicadores[[Código]:[Unidad de medida]],3,0),"")</f>
        <v>RCO 24: Euro</v>
      </c>
      <c r="H210" s="116"/>
      <c r="I210" s="153" t="str">
        <f>IF(B204="Incluir",IF(OR(H210="",E210="",NOT(ISNUMBER(H210)),H210&lt;=0,H210&lt;=0.0000001,H210&gt;1000000000),"Rellene con un valor positivo","SI"),"")</f>
        <v/>
      </c>
      <c r="J210" s="115"/>
    </row>
    <row r="211" spans="1:10" ht="72.5" x14ac:dyDescent="0.35">
      <c r="A211" s="106"/>
      <c r="B211" s="106"/>
      <c r="C211" s="106"/>
      <c r="D211" s="153" t="s">
        <v>162</v>
      </c>
      <c r="E211" s="154" t="s">
        <v>180</v>
      </c>
      <c r="F211" s="153" t="str">
        <f>IFERROR(VLOOKUP(E211,TablaIndicadores[[Código]:[Unidad de medida]],2,0),"")</f>
        <v>RCR 37: Población que se beneficia de
medidas de protección frente a catástrofes
naturales relacionadas con el clima (distintas
de las inundaciones o los incendios
forestales)</v>
      </c>
      <c r="G211" s="153" t="str">
        <f>IFERROR(VLOOKUP(E211,TablaIndicadores[[Código]:[Unidad de medida]],3,0),"")</f>
        <v>RCR 37:Personas</v>
      </c>
      <c r="H211" s="157"/>
      <c r="I211" s="153" t="str">
        <f>IF(B204="Incluir",IF(OR(H211="",E211="",NOT(ISNUMBER(H211)),H211&lt;=0,H211&lt;=0.0000001,H211&gt;1000000000),"Rellene con un valor positivo","SI"),"")</f>
        <v/>
      </c>
      <c r="J211" s="115"/>
    </row>
    <row r="212" spans="1:10" x14ac:dyDescent="0.35">
      <c r="A212" s="106"/>
      <c r="B212" s="106"/>
      <c r="C212" s="106"/>
      <c r="D212" s="106"/>
      <c r="E212" s="106"/>
      <c r="F212" s="107"/>
      <c r="G212" s="106"/>
      <c r="H212" s="106"/>
      <c r="I212" s="107"/>
      <c r="J212" s="115"/>
    </row>
    <row r="213" spans="1:10" ht="15" thickBot="1" x14ac:dyDescent="0.4">
      <c r="A213" s="106"/>
      <c r="B213" s="160" t="s">
        <v>50</v>
      </c>
      <c r="C213" s="109"/>
      <c r="D213" s="109"/>
      <c r="E213" s="109"/>
      <c r="F213" s="110"/>
      <c r="G213" s="109"/>
      <c r="H213" s="109"/>
      <c r="I213" s="110"/>
      <c r="J213" s="115"/>
    </row>
    <row r="214" spans="1:10" x14ac:dyDescent="0.35">
      <c r="A214" s="106"/>
      <c r="B214" s="106"/>
      <c r="C214" s="106"/>
      <c r="D214" s="106"/>
      <c r="E214" s="106"/>
      <c r="F214" s="107"/>
      <c r="G214" s="106"/>
      <c r="H214" s="106"/>
      <c r="I214" s="107"/>
      <c r="J214" s="115"/>
    </row>
    <row r="215" spans="1:10" ht="29.25" customHeight="1" x14ac:dyDescent="0.35">
      <c r="A215" s="106"/>
      <c r="B215" s="116" t="s">
        <v>400</v>
      </c>
      <c r="C215" s="106"/>
      <c r="D215" s="176" t="s">
        <v>297</v>
      </c>
      <c r="E215" s="176"/>
      <c r="F215" s="176"/>
      <c r="G215" s="176"/>
      <c r="H215" s="176"/>
      <c r="I215" s="176"/>
      <c r="J215" s="150"/>
    </row>
    <row r="216" spans="1:10" x14ac:dyDescent="0.35">
      <c r="A216" s="106"/>
      <c r="B216" s="106"/>
      <c r="C216" s="106"/>
      <c r="D216" s="106"/>
      <c r="E216" s="106"/>
      <c r="F216" s="107"/>
      <c r="G216" s="106"/>
      <c r="H216" s="106"/>
      <c r="I216" s="107"/>
      <c r="J216" s="115"/>
    </row>
    <row r="217" spans="1:10" x14ac:dyDescent="0.35">
      <c r="A217" s="106"/>
      <c r="B217" s="106"/>
      <c r="C217" s="106"/>
      <c r="D217" s="106" t="s">
        <v>6</v>
      </c>
      <c r="E217" s="162"/>
      <c r="F217" s="174" t="str">
        <f>IF(B215="Incluir",IF(OR(E217="",E217=0),"Rellene el presupuesto",IF(OR(NOT(ISNUMBER(E217)),E217&lt;=0),"Rellene con un valor positivo","")),
    IF(OR(E217="",E217=0),"",
        "No rellene el presupuesto sin seleccionar que quiere incluir el subtipo de acción"))</f>
        <v/>
      </c>
      <c r="G217" s="175"/>
      <c r="H217" s="175"/>
      <c r="I217" s="107"/>
      <c r="J217" s="115"/>
    </row>
    <row r="218" spans="1:10" x14ac:dyDescent="0.35">
      <c r="A218" s="106"/>
      <c r="B218" s="106"/>
      <c r="C218" s="106"/>
      <c r="D218" s="106"/>
      <c r="E218" s="106"/>
      <c r="F218" s="107"/>
      <c r="G218" s="106"/>
      <c r="H218" s="106"/>
      <c r="I218" s="107"/>
      <c r="J218" s="115"/>
    </row>
    <row r="219" spans="1:10" x14ac:dyDescent="0.35">
      <c r="A219" s="106"/>
      <c r="B219" s="106"/>
      <c r="C219" s="106"/>
      <c r="D219" s="106" t="s">
        <v>270</v>
      </c>
      <c r="E219" s="106"/>
      <c r="F219" s="107"/>
      <c r="G219" s="106"/>
      <c r="H219" s="106"/>
      <c r="I219" s="107"/>
      <c r="J219" s="115"/>
    </row>
    <row r="220" spans="1:10" x14ac:dyDescent="0.35">
      <c r="A220" s="106"/>
      <c r="B220" s="106"/>
      <c r="C220" s="106"/>
      <c r="D220" s="7" t="s">
        <v>271</v>
      </c>
      <c r="E220" s="7" t="s">
        <v>272</v>
      </c>
      <c r="F220" s="11" t="s">
        <v>156</v>
      </c>
      <c r="G220" s="11" t="s">
        <v>159</v>
      </c>
      <c r="H220" s="8" t="s">
        <v>273</v>
      </c>
      <c r="I220" s="11" t="s">
        <v>274</v>
      </c>
      <c r="J220" s="115"/>
    </row>
    <row r="221" spans="1:10" ht="43.5" x14ac:dyDescent="0.35">
      <c r="A221" s="106"/>
      <c r="B221" s="106"/>
      <c r="C221" s="106"/>
      <c r="D221" s="155" t="s">
        <v>160</v>
      </c>
      <c r="E221" s="156" t="s">
        <v>181</v>
      </c>
      <c r="F221" s="153" t="str">
        <f>IFERROR(VLOOKUP(E221,TablaIndicadores[[Código]:[Unidad de medida]],2,0),"")</f>
        <v>RCO 30: Longitud de las tuberías nuevas o
mejoradas para los sistemas de distribución
para el abastecimiento público de agua</v>
      </c>
      <c r="G221" s="153" t="str">
        <f>IFERROR(VLOOKUP(E221,TablaIndicadores[[Código]:[Unidad de medida]],3,0),"")</f>
        <v>RCO 30: Km</v>
      </c>
      <c r="H221" s="116"/>
      <c r="I221" s="153" t="str">
        <f>IF(B215="Incluir",IF(OR(H221="",E221="",NOT(ISNUMBER(H221)),H221&lt;=0,H221&lt;=0.0000001,H221&gt;1000000000),"Rellene con un valor positivo","SI"),"")</f>
        <v/>
      </c>
      <c r="J221" s="115"/>
    </row>
    <row r="222" spans="1:10" ht="29" x14ac:dyDescent="0.35">
      <c r="A222" s="106"/>
      <c r="B222" s="106"/>
      <c r="C222" s="106"/>
      <c r="D222" s="153" t="s">
        <v>162</v>
      </c>
      <c r="E222" s="154" t="s">
        <v>182</v>
      </c>
      <c r="F222" s="153" t="str">
        <f>IFERROR(VLOOKUP(E222,TablaIndicadores[[Código]:[Unidad de medida]],2,0),"")</f>
        <v>RCR 41: Población conectada a un
abastecimiento de agua mejorado</v>
      </c>
      <c r="G222" s="153" t="str">
        <f>IFERROR(VLOOKUP(E222,TablaIndicadores[[Código]:[Unidad de medida]],3,0),"")</f>
        <v>RCR 41: Personas</v>
      </c>
      <c r="H222" s="157"/>
      <c r="I222" s="153" t="str">
        <f>IF(B215="Incluir",IF(OR(H222="",E222="",NOT(ISNUMBER(H222)),H222&lt;=0,H222&lt;=0.0000001,H222&gt;1000000000),"Rellene con un valor positivo","SI"),"")</f>
        <v/>
      </c>
      <c r="J222" s="115"/>
    </row>
    <row r="223" spans="1:10" x14ac:dyDescent="0.35">
      <c r="A223" s="106"/>
      <c r="B223" s="106"/>
      <c r="C223" s="106"/>
      <c r="D223" s="106"/>
      <c r="E223" s="106"/>
      <c r="F223" s="107"/>
      <c r="G223" s="106"/>
      <c r="H223" s="106"/>
      <c r="I223" s="107"/>
      <c r="J223" s="115"/>
    </row>
    <row r="224" spans="1:10" ht="29.25" customHeight="1" x14ac:dyDescent="0.35">
      <c r="A224" s="106"/>
      <c r="B224" s="116" t="s">
        <v>400</v>
      </c>
      <c r="C224" s="106"/>
      <c r="D224" s="176" t="s">
        <v>298</v>
      </c>
      <c r="E224" s="176"/>
      <c r="F224" s="176"/>
      <c r="G224" s="176"/>
      <c r="H224" s="176"/>
      <c r="I224" s="176"/>
      <c r="J224" s="150"/>
    </row>
    <row r="225" spans="1:10" x14ac:dyDescent="0.35">
      <c r="A225" s="106"/>
      <c r="B225" s="106"/>
      <c r="C225" s="106"/>
      <c r="D225" s="106"/>
      <c r="E225" s="106"/>
      <c r="F225" s="107"/>
      <c r="G225" s="106"/>
      <c r="H225" s="106"/>
      <c r="I225" s="107"/>
      <c r="J225" s="115"/>
    </row>
    <row r="226" spans="1:10" x14ac:dyDescent="0.35">
      <c r="A226" s="106"/>
      <c r="B226" s="106"/>
      <c r="C226" s="106"/>
      <c r="D226" s="106" t="s">
        <v>6</v>
      </c>
      <c r="E226" s="162"/>
      <c r="F226" s="174" t="str">
        <f>IF(B224="Incluir",IF(OR(E226="",E226=0),"Rellene el presupuesto",IF(OR(NOT(ISNUMBER(E226)),E226&lt;=0),"Rellene con un valor positivo","")),
    IF(OR(E226="",E226=0),"",
        "No rellene el presupuesto sin seleccionar que quiere incluir el subtipo de acción"))</f>
        <v/>
      </c>
      <c r="G226" s="175"/>
      <c r="H226" s="175"/>
      <c r="I226" s="107"/>
      <c r="J226" s="115"/>
    </row>
    <row r="227" spans="1:10" x14ac:dyDescent="0.35">
      <c r="A227" s="106"/>
      <c r="B227" s="106"/>
      <c r="C227" s="106"/>
      <c r="D227" s="106"/>
      <c r="E227" s="106"/>
      <c r="F227" s="107"/>
      <c r="G227" s="106"/>
      <c r="H227" s="106"/>
      <c r="I227" s="107"/>
      <c r="J227" s="115"/>
    </row>
    <row r="228" spans="1:10" x14ac:dyDescent="0.35">
      <c r="A228" s="106"/>
      <c r="B228" s="106"/>
      <c r="C228" s="106"/>
      <c r="D228" s="106" t="s">
        <v>270</v>
      </c>
      <c r="E228" s="106"/>
      <c r="F228" s="107"/>
      <c r="G228" s="106"/>
      <c r="H228" s="106"/>
      <c r="I228" s="107"/>
      <c r="J228" s="115"/>
    </row>
    <row r="229" spans="1:10" x14ac:dyDescent="0.35">
      <c r="A229" s="106"/>
      <c r="B229" s="106"/>
      <c r="C229" s="106"/>
      <c r="D229" s="7" t="s">
        <v>271</v>
      </c>
      <c r="E229" s="7" t="s">
        <v>272</v>
      </c>
      <c r="F229" s="11" t="s">
        <v>156</v>
      </c>
      <c r="G229" s="11" t="s">
        <v>159</v>
      </c>
      <c r="H229" s="8" t="s">
        <v>273</v>
      </c>
      <c r="I229" s="11" t="s">
        <v>274</v>
      </c>
      <c r="J229" s="115"/>
    </row>
    <row r="230" spans="1:10" ht="43.5" x14ac:dyDescent="0.35">
      <c r="A230" s="106"/>
      <c r="B230" s="106"/>
      <c r="C230" s="106"/>
      <c r="D230" s="155" t="s">
        <v>160</v>
      </c>
      <c r="E230" s="156" t="s">
        <v>181</v>
      </c>
      <c r="F230" s="153" t="str">
        <f>IFERROR(VLOOKUP(E230,TablaIndicadores[[Código]:[Unidad de medida]],2,0),"")</f>
        <v>RCO 30: Longitud de las tuberías nuevas o
mejoradas para los sistemas de distribución
para el abastecimiento público de agua</v>
      </c>
      <c r="G230" s="153" t="str">
        <f>IFERROR(VLOOKUP(E230,TablaIndicadores[[Código]:[Unidad de medida]],3,0),"")</f>
        <v>RCO 30: Km</v>
      </c>
      <c r="H230" s="116"/>
      <c r="I230" s="153" t="str">
        <f>IF(B224="Incluir",IF(OR(H230="",E230="",NOT(ISNUMBER(H230)),H230&lt;=0,H230&lt;=0.0000001,H230&gt;1000000000),"Rellene con un valor positivo","SI"),"")</f>
        <v/>
      </c>
      <c r="J230" s="115"/>
    </row>
    <row r="231" spans="1:10" ht="29" x14ac:dyDescent="0.35">
      <c r="A231" s="106"/>
      <c r="B231" s="106"/>
      <c r="C231" s="106"/>
      <c r="D231" s="153" t="s">
        <v>162</v>
      </c>
      <c r="E231" s="154" t="s">
        <v>182</v>
      </c>
      <c r="F231" s="153" t="str">
        <f>IFERROR(VLOOKUP(E231,TablaIndicadores[[Código]:[Unidad de medida]],2,0),"")</f>
        <v>RCR 41: Población conectada a un
abastecimiento de agua mejorado</v>
      </c>
      <c r="G231" s="153" t="str">
        <f>IFERROR(VLOOKUP(E231,TablaIndicadores[[Código]:[Unidad de medida]],3,0),"")</f>
        <v>RCR 41: Personas</v>
      </c>
      <c r="H231" s="157"/>
      <c r="I231" s="153" t="str">
        <f>IF(B224="Incluir",IF(OR(H231="",E231="",NOT(ISNUMBER(H231)),H231&lt;=0,H231&lt;=0.0000001,H231&gt;1000000000),"Rellene con un valor positivo","SI"),"")</f>
        <v/>
      </c>
      <c r="J231" s="115"/>
    </row>
    <row r="232" spans="1:10" x14ac:dyDescent="0.35">
      <c r="A232" s="106"/>
      <c r="B232" s="106"/>
      <c r="C232" s="106"/>
      <c r="D232" s="106"/>
      <c r="E232" s="106"/>
      <c r="F232" s="107"/>
      <c r="G232" s="106"/>
      <c r="H232" s="106"/>
      <c r="I232" s="107"/>
      <c r="J232" s="115"/>
    </row>
    <row r="233" spans="1:10" ht="29.25" customHeight="1" x14ac:dyDescent="0.35">
      <c r="A233" s="106"/>
      <c r="B233" s="116" t="s">
        <v>400</v>
      </c>
      <c r="C233" s="106"/>
      <c r="D233" s="176" t="s">
        <v>299</v>
      </c>
      <c r="E233" s="176"/>
      <c r="F233" s="176"/>
      <c r="G233" s="176"/>
      <c r="H233" s="176"/>
      <c r="I233" s="176"/>
      <c r="J233" s="150"/>
    </row>
    <row r="234" spans="1:10" x14ac:dyDescent="0.35">
      <c r="A234" s="106"/>
      <c r="B234" s="106"/>
      <c r="C234" s="106"/>
      <c r="D234" s="106"/>
      <c r="E234" s="106"/>
      <c r="F234" s="107"/>
      <c r="G234" s="106"/>
      <c r="H234" s="106"/>
      <c r="I234" s="107"/>
      <c r="J234" s="115"/>
    </row>
    <row r="235" spans="1:10" x14ac:dyDescent="0.35">
      <c r="A235" s="106"/>
      <c r="B235" s="106"/>
      <c r="C235" s="106"/>
      <c r="D235" s="106" t="s">
        <v>6</v>
      </c>
      <c r="E235" s="162"/>
      <c r="F235" s="174" t="str">
        <f>IF(B233="Incluir",IF(OR(E235="",E235=0),"Rellene el presupuesto",IF(OR(NOT(ISNUMBER(E235)),E235&lt;=0),"Rellene con un valor positivo","")),
    IF(OR(E235="",E235=0),"",
        "No rellene el presupuesto sin seleccionar que quiere incluir el subtipo de acción"))</f>
        <v/>
      </c>
      <c r="G235" s="175"/>
      <c r="H235" s="175"/>
      <c r="I235" s="107"/>
      <c r="J235" s="115"/>
    </row>
    <row r="236" spans="1:10" x14ac:dyDescent="0.35">
      <c r="A236" s="106"/>
      <c r="B236" s="106"/>
      <c r="C236" s="106"/>
      <c r="D236" s="106"/>
      <c r="E236" s="106"/>
      <c r="F236" s="107"/>
      <c r="G236" s="106"/>
      <c r="H236" s="106"/>
      <c r="I236" s="107"/>
      <c r="J236" s="115"/>
    </row>
    <row r="237" spans="1:10" x14ac:dyDescent="0.35">
      <c r="A237" s="106"/>
      <c r="B237" s="106"/>
      <c r="C237" s="106"/>
      <c r="D237" s="106" t="s">
        <v>270</v>
      </c>
      <c r="E237" s="106"/>
      <c r="F237" s="107"/>
      <c r="G237" s="106"/>
      <c r="H237" s="106"/>
      <c r="I237" s="107"/>
      <c r="J237" s="115"/>
    </row>
    <row r="238" spans="1:10" x14ac:dyDescent="0.35">
      <c r="A238" s="106"/>
      <c r="B238" s="106"/>
      <c r="C238" s="106"/>
      <c r="D238" s="7" t="s">
        <v>271</v>
      </c>
      <c r="E238" s="7" t="s">
        <v>272</v>
      </c>
      <c r="F238" s="11" t="s">
        <v>156</v>
      </c>
      <c r="G238" s="11" t="s">
        <v>159</v>
      </c>
      <c r="H238" s="8" t="s">
        <v>273</v>
      </c>
      <c r="I238" s="11" t="s">
        <v>274</v>
      </c>
      <c r="J238" s="115"/>
    </row>
    <row r="239" spans="1:10" ht="29" x14ac:dyDescent="0.35">
      <c r="A239" s="106"/>
      <c r="B239" s="106"/>
      <c r="C239" s="106"/>
      <c r="D239" s="155" t="s">
        <v>160</v>
      </c>
      <c r="E239" s="156" t="s">
        <v>183</v>
      </c>
      <c r="F239" s="153" t="str">
        <f>IFERROR(VLOOKUP(E239,TablaIndicadores[[Código]:[Unidad de medida]],2,0),"")</f>
        <v>RCO31 Longitud de tuberías nuevas o mejoradas para la red pública de recogida de aguas residuales</v>
      </c>
      <c r="G239" s="153" t="str">
        <f>IFERROR(VLOOKUP(E239,TablaIndicadores[[Código]:[Unidad de medida]],3,0),"")</f>
        <v>RCO31: Km</v>
      </c>
      <c r="H239" s="116"/>
      <c r="I239" s="153" t="str">
        <f>IF(B233="Incluir",IF(OR(H239="",E239="",NOT(ISNUMBER(H239)),H239&lt;=0,H239&lt;=0.0000001,H239&gt;1000000000),"Rellene con un valor positivo","SI"),"")</f>
        <v/>
      </c>
      <c r="J239" s="115"/>
    </row>
    <row r="240" spans="1:10" ht="43.5" x14ac:dyDescent="0.35">
      <c r="A240" s="106"/>
      <c r="B240" s="106"/>
      <c r="C240" s="106"/>
      <c r="D240" s="153" t="s">
        <v>162</v>
      </c>
      <c r="E240" s="154" t="s">
        <v>185</v>
      </c>
      <c r="F240" s="153" t="str">
        <f>IFERROR(VLOOKUP(E240,TablaIndicadores[[Código]:[Unidad de medida]],2,0),"")</f>
        <v>RCR 42: Población conectada, como mínimo,
a una planta secundaria de tratamiento de
aguas residuales</v>
      </c>
      <c r="G240" s="153" t="str">
        <f>IFERROR(VLOOKUP(E240,TablaIndicadores[[Código]:[Unidad de medida]],3,0),"")</f>
        <v>RCR 42:  Personas</v>
      </c>
      <c r="H240" s="157"/>
      <c r="I240" s="153" t="str">
        <f>IF(B233="Incluir",IF(OR(H240="",E240="",NOT(ISNUMBER(H240)),H240&lt;=0,H240&lt;=0.0000001,H240&gt;1000000000),"Rellene con un valor positivo","SI"),"")</f>
        <v/>
      </c>
      <c r="J240" s="115"/>
    </row>
    <row r="241" spans="1:10" x14ac:dyDescent="0.35">
      <c r="A241" s="106"/>
      <c r="B241" s="106"/>
      <c r="C241" s="106"/>
      <c r="D241" s="106"/>
      <c r="E241" s="106"/>
      <c r="F241" s="107"/>
      <c r="G241" s="106"/>
      <c r="H241" s="106"/>
      <c r="I241" s="107"/>
      <c r="J241" s="115"/>
    </row>
    <row r="242" spans="1:10" x14ac:dyDescent="0.35">
      <c r="A242" s="106"/>
      <c r="B242" s="116" t="s">
        <v>400</v>
      </c>
      <c r="C242" s="106"/>
      <c r="D242" s="112" t="s">
        <v>300</v>
      </c>
      <c r="E242" s="112"/>
      <c r="F242" s="113"/>
      <c r="G242" s="113"/>
      <c r="H242" s="113"/>
      <c r="I242" s="113"/>
      <c r="J242" s="115"/>
    </row>
    <row r="243" spans="1:10" x14ac:dyDescent="0.35">
      <c r="A243" s="106"/>
      <c r="B243" s="106"/>
      <c r="C243" s="106"/>
      <c r="D243" s="106"/>
      <c r="E243" s="106"/>
      <c r="F243" s="107"/>
      <c r="G243" s="106"/>
      <c r="H243" s="106"/>
      <c r="I243" s="107"/>
      <c r="J243" s="115"/>
    </row>
    <row r="244" spans="1:10" x14ac:dyDescent="0.35">
      <c r="A244" s="106"/>
      <c r="B244" s="106"/>
      <c r="C244" s="106"/>
      <c r="D244" s="106" t="s">
        <v>6</v>
      </c>
      <c r="E244" s="162"/>
      <c r="F244" s="174" t="str">
        <f>IF(B242="Incluir",IF(OR(E244="",E244=0),"Rellene el presupuesto",IF(OR(NOT(ISNUMBER(E244)),E244&lt;=0),"Rellene con un valor positivo","")),
    IF(OR(E244="",E244=0),"",
        "No rellene el presupuesto sin seleccionar que quiere incluir el subtipo de acción"))</f>
        <v/>
      </c>
      <c r="G244" s="175"/>
      <c r="H244" s="175"/>
      <c r="I244" s="107"/>
      <c r="J244" s="115"/>
    </row>
    <row r="245" spans="1:10" x14ac:dyDescent="0.35">
      <c r="A245" s="106"/>
      <c r="B245" s="106"/>
      <c r="C245" s="106"/>
      <c r="D245" s="106"/>
      <c r="E245" s="106"/>
      <c r="F245" s="107"/>
      <c r="G245" s="106"/>
      <c r="H245" s="106"/>
      <c r="I245" s="107"/>
      <c r="J245" s="115"/>
    </row>
    <row r="246" spans="1:10" x14ac:dyDescent="0.35">
      <c r="A246" s="106"/>
      <c r="B246" s="106"/>
      <c r="C246" s="106"/>
      <c r="D246" s="106" t="s">
        <v>270</v>
      </c>
      <c r="E246" s="106"/>
      <c r="F246" s="107"/>
      <c r="G246" s="106"/>
      <c r="H246" s="106"/>
      <c r="I246" s="107"/>
      <c r="J246" s="115"/>
    </row>
    <row r="247" spans="1:10" x14ac:dyDescent="0.35">
      <c r="A247" s="106"/>
      <c r="B247" s="106"/>
      <c r="C247" s="106"/>
      <c r="D247" s="7" t="s">
        <v>271</v>
      </c>
      <c r="E247" s="7" t="s">
        <v>272</v>
      </c>
      <c r="F247" s="11" t="s">
        <v>156</v>
      </c>
      <c r="G247" s="11" t="s">
        <v>159</v>
      </c>
      <c r="H247" s="8" t="s">
        <v>273</v>
      </c>
      <c r="I247" s="11" t="s">
        <v>274</v>
      </c>
      <c r="J247" s="115"/>
    </row>
    <row r="248" spans="1:10" ht="29" x14ac:dyDescent="0.35">
      <c r="A248" s="106"/>
      <c r="B248" s="106"/>
      <c r="C248" s="106"/>
      <c r="D248" s="155" t="s">
        <v>160</v>
      </c>
      <c r="E248" s="156" t="s">
        <v>184</v>
      </c>
      <c r="F248" s="153" t="str">
        <f>IFERROR(VLOOKUP(E248,TablaIndicadores[[Código]:[Unidad de medida]],2,0),"")</f>
        <v>RCO 32: Capacidad nueva o mejorada para el
tratamiento de aguas residuales</v>
      </c>
      <c r="G248" s="153" t="str">
        <f>IFERROR(VLOOKUP(E248,TablaIndicadores[[Código]:[Unidad de medida]],3,0),"")</f>
        <v>RCO32: Equivalente de población</v>
      </c>
      <c r="H248" s="116"/>
      <c r="I248" s="153" t="str">
        <f>IF(B242="Incluir",IF(OR(H248="",E248="",NOT(ISNUMBER(H248)),H248&lt;=0,H248&lt;=0.0000001,H248&gt;1000000000),"Rellene con un valor positivo","SI"),"")</f>
        <v/>
      </c>
      <c r="J248" s="115"/>
    </row>
    <row r="249" spans="1:10" ht="43.5" x14ac:dyDescent="0.35">
      <c r="A249" s="106"/>
      <c r="B249" s="106"/>
      <c r="C249" s="106"/>
      <c r="D249" s="153" t="s">
        <v>162</v>
      </c>
      <c r="E249" s="154" t="s">
        <v>185</v>
      </c>
      <c r="F249" s="153" t="str">
        <f>IFERROR(VLOOKUP(E249,TablaIndicadores[[Código]:[Unidad de medida]],2,0),"")</f>
        <v>RCR 42: Población conectada, como mínimo,
a una planta secundaria de tratamiento de
aguas residuales</v>
      </c>
      <c r="G249" s="153" t="str">
        <f>IFERROR(VLOOKUP(E249,TablaIndicadores[[Código]:[Unidad de medida]],3,0),"")</f>
        <v>RCR 42:  Personas</v>
      </c>
      <c r="H249" s="157"/>
      <c r="I249" s="153" t="str">
        <f>IF(B242="Incluir",IF(OR(H249="",E249="",NOT(ISNUMBER(H249)),H249&lt;=0,H249&lt;=0.0000001,H249&gt;1000000000),"Rellene con un valor positivo","SI"),"")</f>
        <v/>
      </c>
      <c r="J249" s="115"/>
    </row>
    <row r="250" spans="1:10" x14ac:dyDescent="0.35">
      <c r="A250" s="106"/>
      <c r="B250" s="106"/>
      <c r="C250" s="106"/>
      <c r="D250" s="106"/>
      <c r="E250" s="106"/>
      <c r="F250" s="107"/>
      <c r="G250" s="106"/>
      <c r="H250" s="106"/>
      <c r="I250" s="107"/>
      <c r="J250" s="115"/>
    </row>
    <row r="251" spans="1:10" x14ac:dyDescent="0.35">
      <c r="A251" s="106"/>
      <c r="B251" s="116" t="s">
        <v>400</v>
      </c>
      <c r="C251" s="106"/>
      <c r="D251" s="112" t="s">
        <v>301</v>
      </c>
      <c r="E251" s="112"/>
      <c r="F251" s="113"/>
      <c r="G251" s="151"/>
      <c r="H251" s="151"/>
      <c r="I251" s="151"/>
      <c r="J251" s="115"/>
    </row>
    <row r="252" spans="1:10" x14ac:dyDescent="0.35">
      <c r="A252" s="106"/>
      <c r="B252" s="106"/>
      <c r="C252" s="106"/>
      <c r="D252" s="106"/>
      <c r="E252" s="106"/>
      <c r="F252" s="107"/>
      <c r="G252" s="106"/>
      <c r="H252" s="106"/>
      <c r="I252" s="107"/>
      <c r="J252" s="115"/>
    </row>
    <row r="253" spans="1:10" x14ac:dyDescent="0.35">
      <c r="A253" s="106"/>
      <c r="B253" s="106"/>
      <c r="C253" s="106"/>
      <c r="D253" s="106" t="s">
        <v>6</v>
      </c>
      <c r="E253" s="162"/>
      <c r="F253" s="174" t="str">
        <f>IF(B251="Incluir",IF(OR(E253="",E253=0),"Rellene el presupuesto",IF(OR(NOT(ISNUMBER(E253)),E253&lt;=0),"Rellene con un valor positivo","")),
    IF(OR(E253="",E253=0),"",
        "No rellene el presupuesto sin seleccionar que quiere incluir el subtipo de acción"))</f>
        <v/>
      </c>
      <c r="G253" s="175"/>
      <c r="H253" s="175"/>
      <c r="I253" s="107"/>
      <c r="J253" s="115"/>
    </row>
    <row r="254" spans="1:10" x14ac:dyDescent="0.35">
      <c r="A254" s="106"/>
      <c r="B254" s="106"/>
      <c r="C254" s="106"/>
      <c r="D254" s="106"/>
      <c r="E254" s="106"/>
      <c r="F254" s="107"/>
      <c r="G254" s="106"/>
      <c r="H254" s="106"/>
      <c r="I254" s="107"/>
      <c r="J254" s="115"/>
    </row>
    <row r="255" spans="1:10" x14ac:dyDescent="0.35">
      <c r="A255" s="106"/>
      <c r="B255" s="106"/>
      <c r="C255" s="106"/>
      <c r="D255" s="106" t="s">
        <v>270</v>
      </c>
      <c r="E255" s="106"/>
      <c r="F255" s="107"/>
      <c r="G255" s="106"/>
      <c r="H255" s="106"/>
      <c r="I255" s="107"/>
      <c r="J255" s="115"/>
    </row>
    <row r="256" spans="1:10" x14ac:dyDescent="0.35">
      <c r="A256" s="106"/>
      <c r="B256" s="106"/>
      <c r="C256" s="106"/>
      <c r="D256" s="7" t="s">
        <v>271</v>
      </c>
      <c r="E256" s="7" t="s">
        <v>272</v>
      </c>
      <c r="F256" s="11" t="s">
        <v>156</v>
      </c>
      <c r="G256" s="11" t="s">
        <v>159</v>
      </c>
      <c r="H256" s="8" t="s">
        <v>273</v>
      </c>
      <c r="I256" s="11" t="s">
        <v>274</v>
      </c>
      <c r="J256" s="115"/>
    </row>
    <row r="257" spans="1:10" ht="29" x14ac:dyDescent="0.35">
      <c r="A257" s="106"/>
      <c r="B257" s="106"/>
      <c r="C257" s="106"/>
      <c r="D257" s="155" t="s">
        <v>160</v>
      </c>
      <c r="E257" s="156" t="s">
        <v>183</v>
      </c>
      <c r="F257" s="153" t="str">
        <f>IFERROR(VLOOKUP(E257,TablaIndicadores[[Código]:[Unidad de medida]],2,0),"")</f>
        <v>RCO31 Longitud de tuberías nuevas o mejoradas para la red pública de recogida de aguas residuales</v>
      </c>
      <c r="G257" s="153" t="str">
        <f>IFERROR(VLOOKUP(E257,TablaIndicadores[[Código]:[Unidad de medida]],3,0),"")</f>
        <v>RCO31: Km</v>
      </c>
      <c r="H257" s="116"/>
      <c r="I257" s="153" t="str">
        <f>IF(B251="Incluir",IF(OR(H257="",E257="",NOT(ISNUMBER(H257)),H257&lt;=0,H257&lt;=0.0000001,H257&gt;1000000000),"Rellene con un valor positivo","SI"),"")</f>
        <v/>
      </c>
      <c r="J257" s="115"/>
    </row>
    <row r="258" spans="1:10" ht="43.5" x14ac:dyDescent="0.35">
      <c r="A258" s="106"/>
      <c r="B258" s="106"/>
      <c r="C258" s="106"/>
      <c r="D258" s="153" t="s">
        <v>162</v>
      </c>
      <c r="E258" s="154" t="s">
        <v>185</v>
      </c>
      <c r="F258" s="153" t="str">
        <f>IFERROR(VLOOKUP(E258,TablaIndicadores[[Código]:[Unidad de medida]],2,0),"")</f>
        <v>RCR 42: Población conectada, como mínimo,
a una planta secundaria de tratamiento de
aguas residuales</v>
      </c>
      <c r="G258" s="153" t="str">
        <f>IFERROR(VLOOKUP(E258,TablaIndicadores[[Código]:[Unidad de medida]],3,0),"")</f>
        <v>RCR 42:  Personas</v>
      </c>
      <c r="H258" s="157"/>
      <c r="I258" s="153" t="str">
        <f>IF(B251="Incluir",IF(OR(H258="",E258="",NOT(ISNUMBER(H258)),H258&lt;=0,H258&lt;=0.0000001,H258&gt;1000000000),"Rellene con un valor positivo","SI"),"")</f>
        <v/>
      </c>
      <c r="J258" s="115"/>
    </row>
    <row r="259" spans="1:10" x14ac:dyDescent="0.35">
      <c r="A259" s="106"/>
      <c r="B259" s="106"/>
      <c r="C259" s="106"/>
      <c r="D259" s="106"/>
      <c r="E259" s="106"/>
      <c r="F259" s="107"/>
      <c r="G259" s="106"/>
      <c r="H259" s="106"/>
      <c r="I259" s="107"/>
      <c r="J259" s="115"/>
    </row>
    <row r="260" spans="1:10" ht="15" thickBot="1" x14ac:dyDescent="0.4">
      <c r="A260" s="106"/>
      <c r="B260" s="160" t="s">
        <v>52</v>
      </c>
      <c r="C260" s="109"/>
      <c r="D260" s="109"/>
      <c r="E260" s="109"/>
      <c r="F260" s="110"/>
      <c r="G260" s="109"/>
      <c r="H260" s="109"/>
      <c r="I260" s="110"/>
      <c r="J260" s="115"/>
    </row>
    <row r="261" spans="1:10" x14ac:dyDescent="0.35">
      <c r="A261" s="106"/>
      <c r="B261" s="106"/>
      <c r="C261" s="106"/>
      <c r="D261" s="106"/>
      <c r="E261" s="106"/>
      <c r="F261" s="107"/>
      <c r="G261" s="106"/>
      <c r="H261" s="106"/>
      <c r="I261" s="107"/>
      <c r="J261" s="115"/>
    </row>
    <row r="262" spans="1:10" x14ac:dyDescent="0.35">
      <c r="A262" s="106"/>
      <c r="B262" s="116" t="s">
        <v>400</v>
      </c>
      <c r="C262" s="106"/>
      <c r="D262" s="112" t="s">
        <v>302</v>
      </c>
      <c r="E262" s="112"/>
      <c r="F262" s="113"/>
      <c r="G262" s="151"/>
      <c r="H262" s="151"/>
      <c r="I262" s="151"/>
      <c r="J262" s="115"/>
    </row>
    <row r="263" spans="1:10" x14ac:dyDescent="0.35">
      <c r="A263" s="106"/>
      <c r="B263" s="106"/>
      <c r="C263" s="106"/>
      <c r="D263" s="106"/>
      <c r="E263" s="106"/>
      <c r="F263" s="107"/>
      <c r="G263" s="106"/>
      <c r="H263" s="106"/>
      <c r="I263" s="107"/>
      <c r="J263" s="115"/>
    </row>
    <row r="264" spans="1:10" x14ac:dyDescent="0.35">
      <c r="A264" s="106"/>
      <c r="B264" s="106"/>
      <c r="C264" s="106"/>
      <c r="D264" s="106" t="s">
        <v>6</v>
      </c>
      <c r="E264" s="162"/>
      <c r="F264" s="174" t="str">
        <f>IF(B262="Incluir",IF(OR(E264="",E264=0),"Rellene el presupuesto",IF(OR(NOT(ISNUMBER(E264)),E264&lt;=0),"Rellene con un valor positivo","")),
    IF(OR(E264="",E264=0),"",
        "No rellene el presupuesto sin seleccionar que quiere incluir el subtipo de acción"))</f>
        <v/>
      </c>
      <c r="G264" s="175"/>
      <c r="H264" s="175"/>
      <c r="I264" s="107"/>
      <c r="J264" s="115"/>
    </row>
    <row r="265" spans="1:10" x14ac:dyDescent="0.35">
      <c r="A265" s="106"/>
      <c r="B265" s="106"/>
      <c r="C265" s="106"/>
      <c r="D265" s="106"/>
      <c r="E265" s="106"/>
      <c r="F265" s="107"/>
      <c r="G265" s="106"/>
      <c r="H265" s="106"/>
      <c r="I265" s="107"/>
      <c r="J265" s="115"/>
    </row>
    <row r="266" spans="1:10" x14ac:dyDescent="0.35">
      <c r="A266" s="106"/>
      <c r="B266" s="106"/>
      <c r="C266" s="106"/>
      <c r="D266" s="106" t="s">
        <v>270</v>
      </c>
      <c r="E266" s="106"/>
      <c r="F266" s="107"/>
      <c r="G266" s="106"/>
      <c r="H266" s="106"/>
      <c r="I266" s="107"/>
      <c r="J266" s="115"/>
    </row>
    <row r="267" spans="1:10" x14ac:dyDescent="0.35">
      <c r="A267" s="106"/>
      <c r="B267" s="106"/>
      <c r="C267" s="106"/>
      <c r="D267" s="7" t="s">
        <v>271</v>
      </c>
      <c r="E267" s="7" t="s">
        <v>272</v>
      </c>
      <c r="F267" s="11" t="s">
        <v>156</v>
      </c>
      <c r="G267" s="11" t="s">
        <v>159</v>
      </c>
      <c r="H267" s="8" t="s">
        <v>273</v>
      </c>
      <c r="I267" s="11" t="s">
        <v>274</v>
      </c>
      <c r="J267" s="115"/>
    </row>
    <row r="268" spans="1:10" ht="30" customHeight="1" x14ac:dyDescent="0.35">
      <c r="A268" s="106"/>
      <c r="B268" s="106"/>
      <c r="C268" s="106"/>
      <c r="D268" s="155" t="s">
        <v>160</v>
      </c>
      <c r="E268" s="156" t="s">
        <v>186</v>
      </c>
      <c r="F268" s="153" t="str">
        <f>IFERROR(VLOOKUP(E268,TablaIndicadores[[Código]:[Unidad de medida]],2,0),"")</f>
        <v>RCO 34: Capacidad adicional para el reciclaje
de residuos</v>
      </c>
      <c r="G268" s="153" t="str">
        <f>IFERROR(VLOOKUP(E268,TablaIndicadores[[Código]:[Unidad de medida]],3,0),"")</f>
        <v>RCO 34: Toneladas/año</v>
      </c>
      <c r="H268" s="116"/>
      <c r="I268" s="153" t="str">
        <f>IF(B262="Incluir",IF(OR(H268="",E268="",NOT(ISNUMBER(H268)),H268&lt;=0,H268&lt;=0.0000001,H268&gt;1000000000),"Rellene con un valor positivo","SI"),"")</f>
        <v/>
      </c>
      <c r="J268" s="115"/>
    </row>
    <row r="269" spans="1:10" ht="30" customHeight="1" x14ac:dyDescent="0.35">
      <c r="A269" s="106"/>
      <c r="B269" s="106"/>
      <c r="C269" s="106"/>
      <c r="D269" s="153" t="s">
        <v>162</v>
      </c>
      <c r="E269" s="154" t="s">
        <v>189</v>
      </c>
      <c r="F269" s="153" t="str">
        <f>IFERROR(VLOOKUP(E269,TablaIndicadores[[Código]:[Unidad de medida]],2,0),"")</f>
        <v>RCR103 Residuos recogidos de manera selectiva</v>
      </c>
      <c r="G269" s="153" t="str">
        <f>IFERROR(VLOOKUP(E269,TablaIndicadores[[Código]:[Unidad de medida]],3,0),"")</f>
        <v>RCR 103: Toneladas/ año</v>
      </c>
      <c r="H269" s="157"/>
      <c r="I269" s="153" t="str">
        <f>IF(B262="Incluir",IF(OR(H269="",E269="",NOT(ISNUMBER(H269)),H269&lt;=0,H269&lt;=0.0000001,H269&gt;1000000000),"Rellene con un valor positivo","SI"),"")</f>
        <v/>
      </c>
      <c r="J269" s="115"/>
    </row>
    <row r="270" spans="1:10" x14ac:dyDescent="0.35">
      <c r="A270" s="106"/>
      <c r="B270" s="106"/>
      <c r="C270" s="106"/>
      <c r="D270" s="106"/>
      <c r="E270" s="106"/>
      <c r="F270" s="107"/>
      <c r="G270" s="106"/>
      <c r="H270" s="106"/>
      <c r="I270" s="107"/>
      <c r="J270" s="115"/>
    </row>
    <row r="271" spans="1:10" x14ac:dyDescent="0.35">
      <c r="A271" s="106"/>
      <c r="B271" s="116" t="s">
        <v>400</v>
      </c>
      <c r="C271" s="106"/>
      <c r="D271" s="112" t="s">
        <v>303</v>
      </c>
      <c r="E271" s="112"/>
      <c r="F271" s="113"/>
      <c r="G271" s="113"/>
      <c r="H271" s="113"/>
      <c r="I271" s="113"/>
      <c r="J271" s="115"/>
    </row>
    <row r="272" spans="1:10" x14ac:dyDescent="0.35">
      <c r="A272" s="106"/>
      <c r="B272" s="106"/>
      <c r="C272" s="106"/>
      <c r="D272" s="106"/>
      <c r="E272" s="106"/>
      <c r="F272" s="107"/>
      <c r="G272" s="106"/>
      <c r="H272" s="106"/>
      <c r="I272" s="107"/>
      <c r="J272" s="115"/>
    </row>
    <row r="273" spans="1:10" x14ac:dyDescent="0.35">
      <c r="A273" s="106"/>
      <c r="B273" s="106"/>
      <c r="C273" s="106"/>
      <c r="D273" s="106" t="s">
        <v>6</v>
      </c>
      <c r="E273" s="162"/>
      <c r="F273" s="174" t="str">
        <f>IF(B271="Incluir",IF(OR(E273="",E273=0),"Rellene el presupuesto",IF(OR(NOT(ISNUMBER(E273)),E273&lt;=0),"Rellene con un valor positivo","")),
    IF(OR(E273="",E273=0),"",
        "No rellene el presupuesto sin seleccionar que quiere incluir el subtipo de acción"))</f>
        <v/>
      </c>
      <c r="G273" s="175"/>
      <c r="H273" s="175"/>
      <c r="I273" s="107"/>
      <c r="J273" s="115"/>
    </row>
    <row r="274" spans="1:10" x14ac:dyDescent="0.35">
      <c r="A274" s="106"/>
      <c r="B274" s="106"/>
      <c r="C274" s="106"/>
      <c r="D274" s="106"/>
      <c r="E274" s="106"/>
      <c r="F274" s="107"/>
      <c r="G274" s="106"/>
      <c r="H274" s="106"/>
      <c r="I274" s="107"/>
      <c r="J274" s="115"/>
    </row>
    <row r="275" spans="1:10" x14ac:dyDescent="0.35">
      <c r="A275" s="106"/>
      <c r="B275" s="106"/>
      <c r="C275" s="106"/>
      <c r="D275" s="106" t="s">
        <v>270</v>
      </c>
      <c r="E275" s="106"/>
      <c r="F275" s="107"/>
      <c r="G275" s="106"/>
      <c r="H275" s="106"/>
      <c r="I275" s="107"/>
      <c r="J275" s="115"/>
    </row>
    <row r="276" spans="1:10" x14ac:dyDescent="0.35">
      <c r="A276" s="106"/>
      <c r="B276" s="106"/>
      <c r="C276" s="106"/>
      <c r="D276" s="7" t="s">
        <v>271</v>
      </c>
      <c r="E276" s="7" t="s">
        <v>272</v>
      </c>
      <c r="F276" s="11" t="s">
        <v>156</v>
      </c>
      <c r="G276" s="11" t="s">
        <v>159</v>
      </c>
      <c r="H276" s="8" t="s">
        <v>273</v>
      </c>
      <c r="I276" s="11" t="s">
        <v>274</v>
      </c>
      <c r="J276" s="115"/>
    </row>
    <row r="277" spans="1:10" ht="30" customHeight="1" x14ac:dyDescent="0.35">
      <c r="A277" s="106"/>
      <c r="B277" s="106"/>
      <c r="C277" s="106"/>
      <c r="D277" s="155" t="s">
        <v>160</v>
      </c>
      <c r="E277" s="156" t="s">
        <v>186</v>
      </c>
      <c r="F277" s="153" t="str">
        <f>IFERROR(VLOOKUP(E277,TablaIndicadores[[Código]:[Unidad de medida]],2,0),"")</f>
        <v>RCO 34: Capacidad adicional para el reciclaje
de residuos</v>
      </c>
      <c r="G277" s="153" t="str">
        <f>IFERROR(VLOOKUP(E277,TablaIndicadores[[Código]:[Unidad de medida]],3,0),"")</f>
        <v>RCO 34: Toneladas/año</v>
      </c>
      <c r="H277" s="116"/>
      <c r="I277" s="153" t="str">
        <f>IF(B271="Incluir",IF(OR(H277="",E277="",NOT(ISNUMBER(H277)),H277&lt;=0,H277&lt;=0.0000001,H277&gt;1000000000),"Rellene con un valor positivo","SI"),"")</f>
        <v/>
      </c>
      <c r="J277" s="115"/>
    </row>
    <row r="278" spans="1:10" ht="30" customHeight="1" x14ac:dyDescent="0.35">
      <c r="A278" s="106"/>
      <c r="B278" s="106"/>
      <c r="C278" s="106"/>
      <c r="D278" s="153" t="s">
        <v>162</v>
      </c>
      <c r="E278" s="154" t="s">
        <v>189</v>
      </c>
      <c r="F278" s="153" t="str">
        <f>IFERROR(VLOOKUP(E278,TablaIndicadores[[Código]:[Unidad de medida]],2,0),"")</f>
        <v>RCR103 Residuos recogidos de manera selectiva</v>
      </c>
      <c r="G278" s="153" t="str">
        <f>IFERROR(VLOOKUP(E278,TablaIndicadores[[Código]:[Unidad de medida]],3,0),"")</f>
        <v>RCR 103: Toneladas/ año</v>
      </c>
      <c r="H278" s="157"/>
      <c r="I278" s="153" t="str">
        <f>IF(B271="Incluir",IF(OR(H278="",E278="",NOT(ISNUMBER(H278)),H278&lt;=0,H278&lt;=0.0000001,H278&gt;1000000000),"Rellene con un valor positivo","SI"),"")</f>
        <v/>
      </c>
      <c r="J278" s="115"/>
    </row>
    <row r="279" spans="1:10" x14ac:dyDescent="0.35">
      <c r="A279" s="106"/>
      <c r="B279" s="106"/>
      <c r="C279" s="106"/>
      <c r="D279" s="106"/>
      <c r="E279" s="106"/>
      <c r="F279" s="107"/>
      <c r="G279" s="106"/>
      <c r="H279" s="106"/>
      <c r="I279" s="107"/>
      <c r="J279" s="115"/>
    </row>
    <row r="280" spans="1:10" x14ac:dyDescent="0.35">
      <c r="A280" s="106"/>
      <c r="B280" s="116" t="s">
        <v>400</v>
      </c>
      <c r="C280" s="106"/>
      <c r="D280" s="112" t="s">
        <v>304</v>
      </c>
      <c r="E280" s="112"/>
      <c r="F280" s="113"/>
      <c r="G280" s="151"/>
      <c r="H280" s="151"/>
      <c r="I280" s="151"/>
      <c r="J280" s="115"/>
    </row>
    <row r="281" spans="1:10" x14ac:dyDescent="0.35">
      <c r="A281" s="106"/>
      <c r="B281" s="106"/>
      <c r="C281" s="106"/>
      <c r="D281" s="106"/>
      <c r="E281" s="106"/>
      <c r="F281" s="107"/>
      <c r="G281" s="106"/>
      <c r="H281" s="106"/>
      <c r="I281" s="107"/>
      <c r="J281" s="115"/>
    </row>
    <row r="282" spans="1:10" x14ac:dyDescent="0.35">
      <c r="A282" s="106"/>
      <c r="B282" s="106"/>
      <c r="C282" s="106"/>
      <c r="D282" s="106" t="s">
        <v>6</v>
      </c>
      <c r="E282" s="162"/>
      <c r="F282" s="174" t="str">
        <f>IF(B280="Incluir",IF(OR(E282="",E282=0),"Rellene el presupuesto",IF(OR(NOT(ISNUMBER(E282)),E282&lt;=0),"Rellene con un valor positivo","")),
    IF(OR(E282="",E282=0),"",
        "No rellene el presupuesto sin seleccionar que quiere incluir el subtipo de acción"))</f>
        <v/>
      </c>
      <c r="G282" s="175"/>
      <c r="H282" s="175"/>
      <c r="I282" s="107"/>
      <c r="J282" s="115"/>
    </row>
    <row r="283" spans="1:10" x14ac:dyDescent="0.35">
      <c r="A283" s="106"/>
      <c r="B283" s="106"/>
      <c r="C283" s="106"/>
      <c r="D283" s="106"/>
      <c r="E283" s="106"/>
      <c r="F283" s="107"/>
      <c r="G283" s="106"/>
      <c r="H283" s="106"/>
      <c r="I283" s="107"/>
      <c r="J283" s="115"/>
    </row>
    <row r="284" spans="1:10" x14ac:dyDescent="0.35">
      <c r="A284" s="106"/>
      <c r="B284" s="106"/>
      <c r="C284" s="106"/>
      <c r="D284" s="106" t="s">
        <v>270</v>
      </c>
      <c r="E284" s="106"/>
      <c r="F284" s="107"/>
      <c r="G284" s="106"/>
      <c r="H284" s="106"/>
      <c r="I284" s="107"/>
      <c r="J284" s="115"/>
    </row>
    <row r="285" spans="1:10" x14ac:dyDescent="0.35">
      <c r="A285" s="106"/>
      <c r="B285" s="106"/>
      <c r="C285" s="106"/>
      <c r="D285" s="7" t="s">
        <v>271</v>
      </c>
      <c r="E285" s="7" t="s">
        <v>272</v>
      </c>
      <c r="F285" s="11" t="s">
        <v>156</v>
      </c>
      <c r="G285" s="11" t="s">
        <v>159</v>
      </c>
      <c r="H285" s="8" t="s">
        <v>273</v>
      </c>
      <c r="I285" s="11" t="s">
        <v>274</v>
      </c>
      <c r="J285" s="115"/>
    </row>
    <row r="286" spans="1:10" ht="30" customHeight="1" x14ac:dyDescent="0.35">
      <c r="A286" s="106"/>
      <c r="B286" s="106"/>
      <c r="C286" s="106"/>
      <c r="D286" s="155" t="s">
        <v>160</v>
      </c>
      <c r="E286" s="156" t="s">
        <v>186</v>
      </c>
      <c r="F286" s="153" t="str">
        <f>IFERROR(VLOOKUP(E286,TablaIndicadores[[Código]:[Unidad de medida]],2,0),"")</f>
        <v>RCO 34: Capacidad adicional para el reciclaje
de residuos</v>
      </c>
      <c r="G286" s="153" t="str">
        <f>IFERROR(VLOOKUP(E286,TablaIndicadores[[Código]:[Unidad de medida]],3,0),"")</f>
        <v>RCO 34: Toneladas/año</v>
      </c>
      <c r="H286" s="116"/>
      <c r="I286" s="153" t="str">
        <f>IF(B280="Incluir",IF(OR(H286="",E286="",NOT(ISNUMBER(H286)),H286&lt;=0,H286&lt;=0.0000001,H286&gt;1000000000),"Rellene con un valor positivo","SI"),"")</f>
        <v/>
      </c>
      <c r="J286" s="115"/>
    </row>
    <row r="287" spans="1:10" ht="30" customHeight="1" x14ac:dyDescent="0.35">
      <c r="A287" s="106"/>
      <c r="B287" s="106"/>
      <c r="C287" s="106"/>
      <c r="D287" s="153" t="s">
        <v>162</v>
      </c>
      <c r="E287" s="154" t="s">
        <v>189</v>
      </c>
      <c r="F287" s="153" t="str">
        <f>IFERROR(VLOOKUP(E287,TablaIndicadores[[Código]:[Unidad de medida]],2,0),"")</f>
        <v>RCR103 Residuos recogidos de manera selectiva</v>
      </c>
      <c r="G287" s="153" t="str">
        <f>IFERROR(VLOOKUP(E287,TablaIndicadores[[Código]:[Unidad de medida]],3,0),"")</f>
        <v>RCR 103: Toneladas/ año</v>
      </c>
      <c r="H287" s="157"/>
      <c r="I287" s="153" t="str">
        <f>IF(B280="Incluir",IF(OR(H287="",E287="",NOT(ISNUMBER(H287)),H287&lt;=0,H287&lt;=0.0000001,H287&gt;1000000000),"Rellene con un valor positivo","SI"),"")</f>
        <v/>
      </c>
      <c r="J287" s="115"/>
    </row>
    <row r="288" spans="1:10" x14ac:dyDescent="0.35">
      <c r="A288" s="106"/>
      <c r="B288" s="106"/>
      <c r="C288" s="106"/>
      <c r="D288" s="106"/>
      <c r="E288" s="106"/>
      <c r="F288" s="107"/>
      <c r="G288" s="106"/>
      <c r="H288" s="106"/>
      <c r="I288" s="107"/>
      <c r="J288" s="115"/>
    </row>
    <row r="289" spans="1:10" x14ac:dyDescent="0.35">
      <c r="A289" s="106"/>
      <c r="B289" s="116" t="s">
        <v>400</v>
      </c>
      <c r="C289" s="106"/>
      <c r="D289" s="112" t="s">
        <v>305</v>
      </c>
      <c r="E289" s="112"/>
      <c r="F289" s="113"/>
      <c r="G289" s="113"/>
      <c r="H289" s="113"/>
      <c r="I289" s="113"/>
      <c r="J289" s="115"/>
    </row>
    <row r="290" spans="1:10" x14ac:dyDescent="0.35">
      <c r="A290" s="106"/>
      <c r="B290" s="106"/>
      <c r="C290" s="106"/>
      <c r="D290" s="106"/>
      <c r="E290" s="106"/>
      <c r="F290" s="107"/>
      <c r="G290" s="106"/>
      <c r="H290" s="106"/>
      <c r="I290" s="107"/>
      <c r="J290" s="115"/>
    </row>
    <row r="291" spans="1:10" x14ac:dyDescent="0.35">
      <c r="A291" s="106"/>
      <c r="B291" s="106"/>
      <c r="C291" s="106"/>
      <c r="D291" s="106" t="s">
        <v>6</v>
      </c>
      <c r="E291" s="162"/>
      <c r="F291" s="174" t="str">
        <f>IF(B289="Incluir",IF(OR(E291="",E291=0),"Rellene el presupuesto",IF(OR(NOT(ISNUMBER(E291)),E291&lt;=0),"Rellene con un valor positivo","")),
    IF(OR(E291="",E291=0),"",
        "No rellene el presupuesto sin seleccionar que quiere incluir el subtipo de acción"))</f>
        <v/>
      </c>
      <c r="G291" s="175"/>
      <c r="H291" s="175"/>
      <c r="I291" s="107"/>
      <c r="J291" s="115"/>
    </row>
    <row r="292" spans="1:10" x14ac:dyDescent="0.35">
      <c r="A292" s="106"/>
      <c r="B292" s="106"/>
      <c r="C292" s="106"/>
      <c r="D292" s="106"/>
      <c r="E292" s="106"/>
      <c r="F292" s="107"/>
      <c r="G292" s="106"/>
      <c r="H292" s="106"/>
      <c r="I292" s="107"/>
      <c r="J292" s="115"/>
    </row>
    <row r="293" spans="1:10" x14ac:dyDescent="0.35">
      <c r="A293" s="106"/>
      <c r="B293" s="106"/>
      <c r="C293" s="106"/>
      <c r="D293" s="106" t="s">
        <v>270</v>
      </c>
      <c r="E293" s="106"/>
      <c r="F293" s="107"/>
      <c r="G293" s="106"/>
      <c r="H293" s="106"/>
      <c r="I293" s="107"/>
      <c r="J293" s="115"/>
    </row>
    <row r="294" spans="1:10" x14ac:dyDescent="0.35">
      <c r="A294" s="106"/>
      <c r="B294" s="106"/>
      <c r="C294" s="106"/>
      <c r="D294" s="7" t="s">
        <v>271</v>
      </c>
      <c r="E294" s="7" t="s">
        <v>272</v>
      </c>
      <c r="F294" s="11" t="s">
        <v>156</v>
      </c>
      <c r="G294" s="11" t="s">
        <v>159</v>
      </c>
      <c r="H294" s="8" t="s">
        <v>273</v>
      </c>
      <c r="I294" s="11" t="s">
        <v>274</v>
      </c>
      <c r="J294" s="115"/>
    </row>
    <row r="295" spans="1:10" ht="29" x14ac:dyDescent="0.35">
      <c r="A295" s="106"/>
      <c r="B295" s="106"/>
      <c r="C295" s="106"/>
      <c r="D295" s="155" t="s">
        <v>160</v>
      </c>
      <c r="E295" s="156" t="s">
        <v>190</v>
      </c>
      <c r="F295" s="153" t="str">
        <f>IFERROR(VLOOKUP(E295,TablaIndicadores[[Código]:[Unidad de medida]],2,0),"")</f>
        <v>Superficie de los suelos rehabilitados
apoyados</v>
      </c>
      <c r="G295" s="153" t="str">
        <f>IFERROR(VLOOKUP(E295,TablaIndicadores[[Código]:[Unidad de medida]],3,0),"")</f>
        <v>RCO 38: Hectáreas</v>
      </c>
      <c r="H295" s="116"/>
      <c r="I295" s="153" t="str">
        <f>IF(B289="Incluir",IF(OR(H295="",E295="",NOT(ISNUMBER(H295)),H295&lt;=0,H295&lt;=0.0000001,H295&gt;1000000000),"Rellene con un valor positivo","SI"),"")</f>
        <v/>
      </c>
      <c r="J295" s="115"/>
    </row>
    <row r="296" spans="1:10" ht="29" x14ac:dyDescent="0.35">
      <c r="A296" s="106"/>
      <c r="B296" s="106"/>
      <c r="C296" s="106"/>
      <c r="D296" s="153" t="s">
        <v>162</v>
      </c>
      <c r="E296" s="154" t="s">
        <v>191</v>
      </c>
      <c r="F296" s="153" t="str">
        <f>IFERROR(VLOOKUP(E296,TablaIndicadores[[Código]:[Unidad de medida]],2,0),"")</f>
        <v>RCR 52: Suelos rehabilitados utilizados para zonas verdes, vivienda social, actividades económicas u otros usos</v>
      </c>
      <c r="G296" s="153" t="str">
        <f>IFERROR(VLOOKUP(E296,TablaIndicadores[[Código]:[Unidad de medida]],3,0),"")</f>
        <v>RCR 52: Hectáreas</v>
      </c>
      <c r="H296" s="157"/>
      <c r="I296" s="153" t="str">
        <f>IF(B289="Incluir",IF(OR(H296="",E296="",NOT(ISNUMBER(H296)),H296&lt;=0,H296&lt;=0.0000001,H296&gt;1000000000),"Rellene con un valor positivo","SI"),"")</f>
        <v/>
      </c>
      <c r="J296" s="115"/>
    </row>
    <row r="297" spans="1:10" x14ac:dyDescent="0.35">
      <c r="A297" s="106"/>
      <c r="B297" s="106"/>
      <c r="C297" s="106"/>
      <c r="D297" s="106"/>
      <c r="E297" s="106"/>
      <c r="F297" s="107"/>
      <c r="G297" s="106"/>
      <c r="H297" s="106"/>
      <c r="I297" s="107"/>
      <c r="J297" s="115"/>
    </row>
    <row r="298" spans="1:10" x14ac:dyDescent="0.35">
      <c r="A298" s="106"/>
      <c r="B298" s="116" t="s">
        <v>400</v>
      </c>
      <c r="C298" s="106"/>
      <c r="D298" s="112" t="s">
        <v>306</v>
      </c>
      <c r="E298" s="112"/>
      <c r="F298" s="113"/>
      <c r="G298" s="151"/>
      <c r="H298" s="151"/>
      <c r="I298" s="151"/>
      <c r="J298" s="115"/>
    </row>
    <row r="299" spans="1:10" x14ac:dyDescent="0.35">
      <c r="A299" s="106"/>
      <c r="B299" s="106"/>
      <c r="C299" s="106"/>
      <c r="D299" s="106"/>
      <c r="E299" s="106"/>
      <c r="F299" s="107"/>
      <c r="G299" s="106"/>
      <c r="H299" s="106"/>
      <c r="I299" s="107"/>
      <c r="J299" s="115"/>
    </row>
    <row r="300" spans="1:10" x14ac:dyDescent="0.35">
      <c r="A300" s="106"/>
      <c r="B300" s="106"/>
      <c r="C300" s="106"/>
      <c r="D300" s="106" t="s">
        <v>6</v>
      </c>
      <c r="E300" s="162"/>
      <c r="F300" s="174" t="str">
        <f>IF(B298="Incluir",IF(OR(E300="",E300=0),"Rellene el presupuesto",IF(OR(NOT(ISNUMBER(E300)),E300&lt;=0),"Rellene con un valor positivo","")),
    IF(OR(E300="",E300=0),"",
        "No rellene el presupuesto sin seleccionar que quiere incluir el subtipo de acción"))</f>
        <v/>
      </c>
      <c r="G300" s="175"/>
      <c r="H300" s="175"/>
      <c r="I300" s="107"/>
      <c r="J300" s="115"/>
    </row>
    <row r="301" spans="1:10" x14ac:dyDescent="0.35">
      <c r="A301" s="106"/>
      <c r="B301" s="106"/>
      <c r="C301" s="106"/>
      <c r="D301" s="106"/>
      <c r="E301" s="106"/>
      <c r="F301" s="107"/>
      <c r="G301" s="106"/>
      <c r="H301" s="106"/>
      <c r="I301" s="107"/>
      <c r="J301" s="115"/>
    </row>
    <row r="302" spans="1:10" x14ac:dyDescent="0.35">
      <c r="A302" s="106"/>
      <c r="B302" s="106"/>
      <c r="C302" s="106"/>
      <c r="D302" s="106" t="s">
        <v>270</v>
      </c>
      <c r="E302" s="106"/>
      <c r="F302" s="107"/>
      <c r="G302" s="106"/>
      <c r="H302" s="106"/>
      <c r="I302" s="107"/>
      <c r="J302" s="115"/>
    </row>
    <row r="303" spans="1:10" x14ac:dyDescent="0.35">
      <c r="A303" s="106"/>
      <c r="B303" s="106"/>
      <c r="C303" s="106"/>
      <c r="D303" s="7" t="s">
        <v>271</v>
      </c>
      <c r="E303" s="7" t="s">
        <v>272</v>
      </c>
      <c r="F303" s="11" t="s">
        <v>156</v>
      </c>
      <c r="G303" s="11" t="s">
        <v>159</v>
      </c>
      <c r="H303" s="8" t="s">
        <v>273</v>
      </c>
      <c r="I303" s="11" t="s">
        <v>274</v>
      </c>
      <c r="J303" s="115"/>
    </row>
    <row r="304" spans="1:10" ht="29" x14ac:dyDescent="0.35">
      <c r="A304" s="106"/>
      <c r="B304" s="106"/>
      <c r="C304" s="106"/>
      <c r="D304" s="155" t="s">
        <v>160</v>
      </c>
      <c r="E304" s="156" t="s">
        <v>190</v>
      </c>
      <c r="F304" s="153" t="str">
        <f>IFERROR(VLOOKUP(E304,TablaIndicadores[[Código]:[Unidad de medida]],2,0),"")</f>
        <v>Superficie de los suelos rehabilitados
apoyados</v>
      </c>
      <c r="G304" s="153" t="str">
        <f>IFERROR(VLOOKUP(E304,TablaIndicadores[[Código]:[Unidad de medida]],3,0),"")</f>
        <v>RCO 38: Hectáreas</v>
      </c>
      <c r="H304" s="116"/>
      <c r="I304" s="153" t="str">
        <f>IF(B298="Incluir",IF(OR(H304="",E304="",NOT(ISNUMBER(H304)),H304&lt;=0,H304&lt;=0.0000001,H304&gt;1000000000),"Rellene con un valor positivo","SI"),"")</f>
        <v/>
      </c>
      <c r="J304" s="115"/>
    </row>
    <row r="305" spans="1:10" ht="29" x14ac:dyDescent="0.35">
      <c r="A305" s="106"/>
      <c r="B305" s="106"/>
      <c r="C305" s="106"/>
      <c r="D305" s="153" t="s">
        <v>162</v>
      </c>
      <c r="E305" s="154" t="s">
        <v>191</v>
      </c>
      <c r="F305" s="153" t="str">
        <f>IFERROR(VLOOKUP(E305,TablaIndicadores[[Código]:[Unidad de medida]],2,0),"")</f>
        <v>RCR 52: Suelos rehabilitados utilizados para zonas verdes, vivienda social, actividades económicas u otros usos</v>
      </c>
      <c r="G305" s="153" t="str">
        <f>IFERROR(VLOOKUP(E305,TablaIndicadores[[Código]:[Unidad de medida]],3,0),"")</f>
        <v>RCR 52: Hectáreas</v>
      </c>
      <c r="H305" s="157"/>
      <c r="I305" s="153" t="str">
        <f>IF(B298="Incluir",IF(OR(H305="",E305="",NOT(ISNUMBER(H305)),H305&lt;=0,H305&lt;=0.0000001,H305&gt;1000000000),"Rellene con un valor positivo","SI"),"")</f>
        <v/>
      </c>
      <c r="J305" s="115"/>
    </row>
    <row r="306" spans="1:10" x14ac:dyDescent="0.35">
      <c r="A306" s="106"/>
      <c r="B306" s="106"/>
      <c r="C306" s="106"/>
      <c r="D306" s="106"/>
      <c r="E306" s="106"/>
      <c r="F306" s="107"/>
      <c r="G306" s="106"/>
      <c r="H306" s="106"/>
      <c r="I306" s="107"/>
      <c r="J306" s="115"/>
    </row>
    <row r="307" spans="1:10" ht="15" thickBot="1" x14ac:dyDescent="0.4">
      <c r="A307" s="106"/>
      <c r="B307" s="160" t="s">
        <v>54</v>
      </c>
      <c r="C307" s="109"/>
      <c r="D307" s="109"/>
      <c r="E307" s="109"/>
      <c r="F307" s="110"/>
      <c r="G307" s="109"/>
      <c r="H307" s="109"/>
      <c r="I307" s="110"/>
      <c r="J307" s="115"/>
    </row>
    <row r="308" spans="1:10" x14ac:dyDescent="0.35">
      <c r="A308" s="106"/>
      <c r="B308" s="106"/>
      <c r="C308" s="106"/>
      <c r="D308" s="106"/>
      <c r="E308" s="106"/>
      <c r="F308" s="107"/>
      <c r="G308" s="106"/>
      <c r="H308" s="106"/>
      <c r="I308" s="107"/>
      <c r="J308" s="115"/>
    </row>
    <row r="309" spans="1:10" x14ac:dyDescent="0.35">
      <c r="A309" s="106"/>
      <c r="B309" s="116" t="s">
        <v>400</v>
      </c>
      <c r="C309" s="106"/>
      <c r="D309" s="112" t="s">
        <v>307</v>
      </c>
      <c r="E309" s="112"/>
      <c r="F309" s="113"/>
      <c r="G309" s="113"/>
      <c r="H309" s="113"/>
      <c r="I309" s="113"/>
      <c r="J309" s="115"/>
    </row>
    <row r="310" spans="1:10" x14ac:dyDescent="0.35">
      <c r="A310" s="106"/>
      <c r="B310" s="106"/>
      <c r="C310" s="106"/>
      <c r="D310" s="106"/>
      <c r="E310" s="106"/>
      <c r="F310" s="107"/>
      <c r="G310" s="106"/>
      <c r="H310" s="106"/>
      <c r="I310" s="107"/>
      <c r="J310" s="115"/>
    </row>
    <row r="311" spans="1:10" x14ac:dyDescent="0.35">
      <c r="A311" s="106"/>
      <c r="B311" s="106"/>
      <c r="C311" s="106"/>
      <c r="D311" s="106" t="s">
        <v>6</v>
      </c>
      <c r="E311" s="162"/>
      <c r="F311" s="174" t="str">
        <f>IF(B309="Incluir",IF(OR(E311="",E311=0),"Rellene el presupuesto",IF(OR(NOT(ISNUMBER(E311)),E311&lt;=0),"Rellene con un valor positivo","")),
    IF(OR(E311="",E311=0),"",
        "No rellene el presupuesto sin seleccionar que quiere incluir el subtipo de acción"))</f>
        <v/>
      </c>
      <c r="G311" s="175"/>
      <c r="H311" s="175"/>
      <c r="I311" s="107"/>
      <c r="J311" s="115"/>
    </row>
    <row r="312" spans="1:10" x14ac:dyDescent="0.35">
      <c r="A312" s="106"/>
      <c r="B312" s="106"/>
      <c r="C312" s="106"/>
      <c r="D312" s="106"/>
      <c r="E312" s="106"/>
      <c r="F312" s="107"/>
      <c r="G312" s="106"/>
      <c r="H312" s="106"/>
      <c r="I312" s="107"/>
      <c r="J312" s="115"/>
    </row>
    <row r="313" spans="1:10" x14ac:dyDescent="0.35">
      <c r="A313" s="106"/>
      <c r="B313" s="106"/>
      <c r="C313" s="106"/>
      <c r="D313" s="106" t="s">
        <v>270</v>
      </c>
      <c r="E313" s="106"/>
      <c r="F313" s="107"/>
      <c r="G313" s="106"/>
      <c r="H313" s="106"/>
      <c r="I313" s="107"/>
      <c r="J313" s="115"/>
    </row>
    <row r="314" spans="1:10" x14ac:dyDescent="0.35">
      <c r="A314" s="106"/>
      <c r="B314" s="106"/>
      <c r="C314" s="106"/>
      <c r="D314" s="7" t="s">
        <v>271</v>
      </c>
      <c r="E314" s="7" t="s">
        <v>272</v>
      </c>
      <c r="F314" s="11" t="s">
        <v>156</v>
      </c>
      <c r="G314" s="11" t="s">
        <v>159</v>
      </c>
      <c r="H314" s="8" t="s">
        <v>273</v>
      </c>
      <c r="I314" s="11" t="s">
        <v>274</v>
      </c>
      <c r="J314" s="115"/>
    </row>
    <row r="315" spans="1:10" ht="29" x14ac:dyDescent="0.35">
      <c r="A315" s="106"/>
      <c r="B315" s="106"/>
      <c r="C315" s="106"/>
      <c r="D315" s="155" t="s">
        <v>160</v>
      </c>
      <c r="E315" s="156" t="s">
        <v>190</v>
      </c>
      <c r="F315" s="153" t="str">
        <f>IFERROR(VLOOKUP(E315,TablaIndicadores[[Código]:[Unidad de medida]],2,0),"")</f>
        <v>Superficie de los suelos rehabilitados
apoyados</v>
      </c>
      <c r="G315" s="153" t="str">
        <f>IFERROR(VLOOKUP(E315,TablaIndicadores[[Código]:[Unidad de medida]],3,0),"")</f>
        <v>RCO 38: Hectáreas</v>
      </c>
      <c r="H315" s="116"/>
      <c r="I315" s="153" t="str">
        <f>IF(B309="Incluir",IF(OR(H315="",E315="",NOT(ISNUMBER(H315)),H315&lt;=0,H315&lt;=0.0000001,H315&gt;1000000000),"Rellene con un valor positivo","SI"),"")</f>
        <v/>
      </c>
      <c r="J315" s="115"/>
    </row>
    <row r="316" spans="1:10" ht="29" x14ac:dyDescent="0.35">
      <c r="A316" s="106"/>
      <c r="B316" s="106"/>
      <c r="C316" s="106"/>
      <c r="D316" s="153" t="s">
        <v>162</v>
      </c>
      <c r="E316" s="154" t="s">
        <v>192</v>
      </c>
      <c r="F316" s="153" t="str">
        <f>IFERROR(VLOOKUP(E316,TablaIndicadores[[Código]:[Unidad de medida]],2,0),"")</f>
        <v>RCR 50: Población que se beneficia de
medidas en favor de la calidad del aire*</v>
      </c>
      <c r="G316" s="153" t="str">
        <f>IFERROR(VLOOKUP(E316,TablaIndicadores[[Código]:[Unidad de medida]],3,0),"")</f>
        <v>RCR 50: Personas</v>
      </c>
      <c r="H316" s="157"/>
      <c r="I316" s="153" t="str">
        <f>IF(B309="Incluir",IF(OR(H316="",E316="",NOT(ISNUMBER(H316)),H316&lt;=0,H316&lt;=0.0000001,H316&gt;1000000000),"Rellene con un valor positivo","SI"),"")</f>
        <v/>
      </c>
      <c r="J316" s="115"/>
    </row>
    <row r="317" spans="1:10" x14ac:dyDescent="0.35">
      <c r="A317" s="106"/>
      <c r="B317" s="106"/>
      <c r="C317" s="106"/>
      <c r="D317" s="106"/>
      <c r="E317" s="106"/>
      <c r="F317" s="107"/>
      <c r="G317" s="106"/>
      <c r="H317" s="106"/>
      <c r="I317" s="107"/>
      <c r="J317" s="115"/>
    </row>
    <row r="318" spans="1:10" x14ac:dyDescent="0.35">
      <c r="A318" s="106"/>
      <c r="B318" s="116" t="s">
        <v>400</v>
      </c>
      <c r="C318" s="106"/>
      <c r="D318" s="112" t="s">
        <v>308</v>
      </c>
      <c r="E318" s="112"/>
      <c r="F318" s="113"/>
      <c r="G318" s="151"/>
      <c r="H318" s="151"/>
      <c r="I318" s="151"/>
      <c r="J318" s="115"/>
    </row>
    <row r="319" spans="1:10" x14ac:dyDescent="0.35">
      <c r="A319" s="106"/>
      <c r="B319" s="106"/>
      <c r="C319" s="106"/>
      <c r="D319" s="106"/>
      <c r="E319" s="106"/>
      <c r="F319" s="107"/>
      <c r="G319" s="106"/>
      <c r="H319" s="106"/>
      <c r="I319" s="107"/>
      <c r="J319" s="115"/>
    </row>
    <row r="320" spans="1:10" x14ac:dyDescent="0.35">
      <c r="A320" s="106"/>
      <c r="B320" s="106"/>
      <c r="C320" s="106"/>
      <c r="D320" s="106" t="s">
        <v>6</v>
      </c>
      <c r="E320" s="162"/>
      <c r="F320" s="174" t="str">
        <f>IF(B318="Incluir",IF(OR(E320="",E320=0),"Rellene el presupuesto",IF(OR(NOT(ISNUMBER(E320)),E320&lt;=0),"Rellene con un valor positivo","")),
    IF(OR(E320="",E320=0),"",
        "No rellene el presupuesto sin seleccionar que quiere incluir el subtipo de acción"))</f>
        <v/>
      </c>
      <c r="G320" s="175"/>
      <c r="H320" s="175"/>
      <c r="I320" s="107"/>
      <c r="J320" s="115"/>
    </row>
    <row r="321" spans="1:10" x14ac:dyDescent="0.35">
      <c r="A321" s="106"/>
      <c r="B321" s="106"/>
      <c r="C321" s="106"/>
      <c r="D321" s="106"/>
      <c r="E321" s="106"/>
      <c r="F321" s="107"/>
      <c r="G321" s="106"/>
      <c r="H321" s="106"/>
      <c r="I321" s="107"/>
      <c r="J321" s="115"/>
    </row>
    <row r="322" spans="1:10" x14ac:dyDescent="0.35">
      <c r="A322" s="106"/>
      <c r="B322" s="106"/>
      <c r="C322" s="106"/>
      <c r="D322" s="106" t="s">
        <v>270</v>
      </c>
      <c r="E322" s="106"/>
      <c r="F322" s="107"/>
      <c r="G322" s="106"/>
      <c r="H322" s="106"/>
      <c r="I322" s="107"/>
      <c r="J322" s="115"/>
    </row>
    <row r="323" spans="1:10" x14ac:dyDescent="0.35">
      <c r="A323" s="106"/>
      <c r="B323" s="106"/>
      <c r="C323" s="106"/>
      <c r="D323" s="7" t="s">
        <v>271</v>
      </c>
      <c r="E323" s="7" t="s">
        <v>272</v>
      </c>
      <c r="F323" s="11" t="s">
        <v>156</v>
      </c>
      <c r="G323" s="11" t="s">
        <v>159</v>
      </c>
      <c r="H323" s="8" t="s">
        <v>273</v>
      </c>
      <c r="I323" s="11" t="s">
        <v>274</v>
      </c>
      <c r="J323" s="115"/>
    </row>
    <row r="324" spans="1:10" ht="29" x14ac:dyDescent="0.35">
      <c r="A324" s="106"/>
      <c r="B324" s="106"/>
      <c r="C324" s="106"/>
      <c r="D324" s="155" t="s">
        <v>160</v>
      </c>
      <c r="E324" s="156" t="s">
        <v>190</v>
      </c>
      <c r="F324" s="153" t="str">
        <f>IFERROR(VLOOKUP(E324,TablaIndicadores[[Código]:[Unidad de medida]],2,0),"")</f>
        <v>Superficie de los suelos rehabilitados
apoyados</v>
      </c>
      <c r="G324" s="153" t="str">
        <f>IFERROR(VLOOKUP(E324,TablaIndicadores[[Código]:[Unidad de medida]],3,0),"")</f>
        <v>RCO 38: Hectáreas</v>
      </c>
      <c r="H324" s="116"/>
      <c r="I324" s="153" t="str">
        <f>IF(B318="Incluir",IF(OR(H324="",E324="",NOT(ISNUMBER(H324)),H324&lt;=0,H324&lt;=0.0000001,H324&gt;1000000000),"Rellene con un valor positivo","SI"),"")</f>
        <v/>
      </c>
      <c r="J324" s="115"/>
    </row>
    <row r="325" spans="1:10" ht="29" x14ac:dyDescent="0.35">
      <c r="A325" s="106"/>
      <c r="B325" s="106"/>
      <c r="C325" s="106"/>
      <c r="D325" s="153" t="s">
        <v>162</v>
      </c>
      <c r="E325" s="154" t="s">
        <v>193</v>
      </c>
      <c r="F325" s="153" t="str">
        <f>IFERROR(VLOOKUP(E325,TablaIndicadores[[Código]:[Unidad de medida]],2,0),"")</f>
        <v>RCR 95: Población que tiene acceso a
infraestructuras verdes nuevas o mejoradas*</v>
      </c>
      <c r="G325" s="153" t="str">
        <f>IFERROR(VLOOKUP(E325,TablaIndicadores[[Código]:[Unidad de medida]],3,0),"")</f>
        <v>RCR 95: Personas</v>
      </c>
      <c r="H325" s="157"/>
      <c r="I325" s="153" t="str">
        <f>IF(B318="Incluir",IF(OR(H325="",E325="",NOT(ISNUMBER(H325)),H325&lt;=0,H325&lt;=0.0000001,H325&gt;1000000000),"Rellene con un valor positivo","SI"),"")</f>
        <v/>
      </c>
      <c r="J325" s="115"/>
    </row>
    <row r="326" spans="1:10" x14ac:dyDescent="0.35">
      <c r="A326" s="106"/>
      <c r="B326" s="106"/>
      <c r="C326" s="106"/>
      <c r="D326" s="106"/>
      <c r="E326" s="106"/>
      <c r="F326" s="107"/>
      <c r="G326" s="106"/>
      <c r="H326" s="106"/>
      <c r="I326" s="107"/>
      <c r="J326" s="115"/>
    </row>
    <row r="327" spans="1:10" ht="29.25" customHeight="1" x14ac:dyDescent="0.35">
      <c r="A327" s="106"/>
      <c r="B327" s="116" t="s">
        <v>400</v>
      </c>
      <c r="C327" s="106"/>
      <c r="D327" s="176" t="s">
        <v>309</v>
      </c>
      <c r="E327" s="176"/>
      <c r="F327" s="176"/>
      <c r="G327" s="176"/>
      <c r="H327" s="176"/>
      <c r="I327" s="176"/>
      <c r="J327" s="150"/>
    </row>
    <row r="328" spans="1:10" x14ac:dyDescent="0.35">
      <c r="A328" s="106"/>
      <c r="B328" s="106"/>
      <c r="C328" s="106"/>
      <c r="D328" s="106"/>
      <c r="E328" s="106"/>
      <c r="F328" s="107"/>
      <c r="G328" s="106"/>
      <c r="H328" s="106"/>
      <c r="I328" s="107"/>
      <c r="J328" s="115"/>
    </row>
    <row r="329" spans="1:10" x14ac:dyDescent="0.35">
      <c r="A329" s="106"/>
      <c r="B329" s="106"/>
      <c r="C329" s="106"/>
      <c r="D329" s="106" t="s">
        <v>6</v>
      </c>
      <c r="E329" s="162"/>
      <c r="F329" s="174" t="str">
        <f>IF(B327="Incluir",IF(OR(E329="",E329=0),"Rellene el presupuesto",IF(OR(NOT(ISNUMBER(E329)),E329&lt;=0),"Rellene con un valor positivo","")),
    IF(OR(E329="",E329=0),"",
        "No rellene el presupuesto sin seleccionar que quiere incluir el subtipo de acción"))</f>
        <v/>
      </c>
      <c r="G329" s="175"/>
      <c r="H329" s="175"/>
      <c r="I329" s="107"/>
      <c r="J329" s="115"/>
    </row>
    <row r="330" spans="1:10" x14ac:dyDescent="0.35">
      <c r="A330" s="106"/>
      <c r="B330" s="106"/>
      <c r="C330" s="106"/>
      <c r="D330" s="106"/>
      <c r="E330" s="106"/>
      <c r="F330" s="107"/>
      <c r="G330" s="106"/>
      <c r="H330" s="106"/>
      <c r="I330" s="107"/>
      <c r="J330" s="115"/>
    </row>
    <row r="331" spans="1:10" x14ac:dyDescent="0.35">
      <c r="A331" s="106"/>
      <c r="B331" s="106"/>
      <c r="C331" s="106"/>
      <c r="D331" s="106" t="s">
        <v>270</v>
      </c>
      <c r="E331" s="106"/>
      <c r="F331" s="107"/>
      <c r="G331" s="106"/>
      <c r="H331" s="106"/>
      <c r="I331" s="107"/>
      <c r="J331" s="115"/>
    </row>
    <row r="332" spans="1:10" x14ac:dyDescent="0.35">
      <c r="A332" s="106"/>
      <c r="B332" s="106"/>
      <c r="C332" s="106"/>
      <c r="D332" s="7" t="s">
        <v>271</v>
      </c>
      <c r="E332" s="7" t="s">
        <v>272</v>
      </c>
      <c r="F332" s="11" t="s">
        <v>156</v>
      </c>
      <c r="G332" s="11" t="s">
        <v>159</v>
      </c>
      <c r="H332" s="8" t="s">
        <v>273</v>
      </c>
      <c r="I332" s="11" t="s">
        <v>274</v>
      </c>
      <c r="J332" s="115"/>
    </row>
    <row r="333" spans="1:10" ht="29" x14ac:dyDescent="0.35">
      <c r="A333" s="106"/>
      <c r="B333" s="106"/>
      <c r="C333" s="106"/>
      <c r="D333" s="155" t="s">
        <v>160</v>
      </c>
      <c r="E333" s="156" t="s">
        <v>190</v>
      </c>
      <c r="F333" s="153" t="str">
        <f>IFERROR(VLOOKUP(E333,TablaIndicadores[[Código]:[Unidad de medida]],2,0),"")</f>
        <v>Superficie de los suelos rehabilitados
apoyados</v>
      </c>
      <c r="G333" s="153" t="str">
        <f>IFERROR(VLOOKUP(E333,TablaIndicadores[[Código]:[Unidad de medida]],3,0),"")</f>
        <v>RCO 38: Hectáreas</v>
      </c>
      <c r="H333" s="116"/>
      <c r="I333" s="153" t="str">
        <f>IF(B327="Incluir",IF(OR(H333="",E333="",NOT(ISNUMBER(H333)),H333&lt;=0,H333&lt;=0.0000001,H333&gt;1000000000),"Rellene con un valor positivo","SI"),"")</f>
        <v/>
      </c>
      <c r="J333" s="115"/>
    </row>
    <row r="334" spans="1:10" ht="29" x14ac:dyDescent="0.35">
      <c r="A334" s="106"/>
      <c r="B334" s="106"/>
      <c r="C334" s="106"/>
      <c r="D334" s="153" t="s">
        <v>162</v>
      </c>
      <c r="E334" s="154" t="s">
        <v>193</v>
      </c>
      <c r="F334" s="153" t="str">
        <f>IFERROR(VLOOKUP(E334,TablaIndicadores[[Código]:[Unidad de medida]],2,0),"")</f>
        <v>RCR 95: Población que tiene acceso a
infraestructuras verdes nuevas o mejoradas*</v>
      </c>
      <c r="G334" s="153" t="str">
        <f>IFERROR(VLOOKUP(E334,TablaIndicadores[[Código]:[Unidad de medida]],3,0),"")</f>
        <v>RCR 95: Personas</v>
      </c>
      <c r="H334" s="157"/>
      <c r="I334" s="153" t="str">
        <f>IF(B327="Incluir",IF(OR(H334="",E334="",NOT(ISNUMBER(H334)),H334&lt;=0,H334&lt;=0.0000001,H334&gt;1000000000),"Rellene con un valor positivo","SI"),"")</f>
        <v/>
      </c>
      <c r="J334" s="115"/>
    </row>
    <row r="335" spans="1:10" x14ac:dyDescent="0.35">
      <c r="A335" s="106"/>
      <c r="B335" s="106"/>
      <c r="C335" s="106"/>
      <c r="D335" s="106"/>
      <c r="E335" s="106"/>
      <c r="F335" s="107"/>
      <c r="G335" s="106"/>
      <c r="H335" s="106"/>
      <c r="I335" s="107"/>
      <c r="J335" s="115"/>
    </row>
    <row r="336" spans="1:10" ht="15.5" x14ac:dyDescent="0.35">
      <c r="A336" s="4"/>
      <c r="B336" s="5" t="s">
        <v>310</v>
      </c>
      <c r="C336" s="5"/>
      <c r="D336" s="5"/>
      <c r="E336" s="5"/>
      <c r="F336" s="10"/>
      <c r="G336" s="5"/>
      <c r="H336" s="4"/>
      <c r="I336" s="67"/>
      <c r="J336" s="115"/>
    </row>
    <row r="337" spans="1:10" x14ac:dyDescent="0.35">
      <c r="A337" s="106"/>
      <c r="B337" s="106"/>
      <c r="C337" s="106"/>
      <c r="D337" s="106"/>
      <c r="E337" s="106"/>
      <c r="F337" s="107"/>
      <c r="G337" s="106"/>
      <c r="H337" s="106"/>
      <c r="I337" s="107"/>
      <c r="J337" s="115"/>
    </row>
    <row r="338" spans="1:10" ht="15" thickBot="1" x14ac:dyDescent="0.4">
      <c r="A338" s="106"/>
      <c r="B338" s="160" t="s">
        <v>311</v>
      </c>
      <c r="C338" s="109"/>
      <c r="D338" s="109"/>
      <c r="E338" s="109"/>
      <c r="F338" s="110"/>
      <c r="G338" s="109"/>
      <c r="H338" s="109"/>
      <c r="I338" s="110"/>
      <c r="J338" s="115"/>
    </row>
    <row r="339" spans="1:10" x14ac:dyDescent="0.35">
      <c r="A339" s="106"/>
      <c r="B339" s="106"/>
      <c r="C339" s="106"/>
      <c r="D339" s="106"/>
      <c r="E339" s="106"/>
      <c r="F339" s="107"/>
      <c r="G339" s="106"/>
      <c r="H339" s="106"/>
      <c r="I339" s="107"/>
      <c r="J339" s="115"/>
    </row>
    <row r="340" spans="1:10" ht="27" customHeight="1" x14ac:dyDescent="0.35">
      <c r="A340" s="106"/>
      <c r="B340" s="116" t="s">
        <v>400</v>
      </c>
      <c r="C340" s="106"/>
      <c r="D340" s="176" t="s">
        <v>312</v>
      </c>
      <c r="E340" s="176"/>
      <c r="F340" s="176"/>
      <c r="G340" s="176"/>
      <c r="H340" s="176"/>
      <c r="I340" s="176"/>
      <c r="J340" s="150"/>
    </row>
    <row r="341" spans="1:10" x14ac:dyDescent="0.35">
      <c r="A341" s="106"/>
      <c r="B341" s="106"/>
      <c r="C341" s="106"/>
      <c r="D341" s="106"/>
      <c r="E341" s="106"/>
      <c r="F341" s="107"/>
      <c r="G341" s="106"/>
      <c r="H341" s="106"/>
      <c r="I341" s="107"/>
      <c r="J341" s="115"/>
    </row>
    <row r="342" spans="1:10" x14ac:dyDescent="0.35">
      <c r="A342" s="106"/>
      <c r="B342" s="106"/>
      <c r="C342" s="106"/>
      <c r="D342" s="106" t="s">
        <v>6</v>
      </c>
      <c r="E342" s="162"/>
      <c r="F342" s="174" t="str">
        <f>IF(B340="Incluir",IF(OR(E342="",E342=0),"Rellene el presupuesto",IF(OR(NOT(ISNUMBER(E342)),E342&lt;=0),"Rellene con un valor positivo","")),
    IF(OR(E342="",E342=0),"",
        "No rellene el presupuesto sin seleccionar que quiere incluir el subtipo de acción"))</f>
        <v/>
      </c>
      <c r="G342" s="175"/>
      <c r="H342" s="175"/>
      <c r="I342" s="107"/>
      <c r="J342" s="115"/>
    </row>
    <row r="343" spans="1:10" x14ac:dyDescent="0.35">
      <c r="A343" s="106"/>
      <c r="B343" s="106"/>
      <c r="C343" s="106"/>
      <c r="D343" s="106"/>
      <c r="E343" s="106"/>
      <c r="F343" s="107"/>
      <c r="G343" s="106"/>
      <c r="H343" s="106"/>
      <c r="I343" s="107"/>
      <c r="J343" s="115"/>
    </row>
    <row r="344" spans="1:10" x14ac:dyDescent="0.35">
      <c r="A344" s="106"/>
      <c r="B344" s="106"/>
      <c r="C344" s="106"/>
      <c r="D344" s="106" t="s">
        <v>270</v>
      </c>
      <c r="E344" s="106"/>
      <c r="F344" s="107"/>
      <c r="G344" s="106"/>
      <c r="H344" s="106"/>
      <c r="I344" s="107"/>
      <c r="J344" s="115"/>
    </row>
    <row r="345" spans="1:10" x14ac:dyDescent="0.35">
      <c r="A345" s="106"/>
      <c r="B345" s="106"/>
      <c r="C345" s="106"/>
      <c r="D345" s="7" t="s">
        <v>271</v>
      </c>
      <c r="E345" s="7" t="s">
        <v>272</v>
      </c>
      <c r="F345" s="11" t="s">
        <v>156</v>
      </c>
      <c r="G345" s="11" t="s">
        <v>159</v>
      </c>
      <c r="H345" s="8" t="s">
        <v>273</v>
      </c>
      <c r="I345" s="11" t="s">
        <v>274</v>
      </c>
      <c r="J345" s="115"/>
    </row>
    <row r="346" spans="1:10" ht="29" x14ac:dyDescent="0.35">
      <c r="A346" s="106"/>
      <c r="B346" s="106"/>
      <c r="C346" s="106"/>
      <c r="D346" s="155" t="s">
        <v>160</v>
      </c>
      <c r="E346" s="156" t="s">
        <v>194</v>
      </c>
      <c r="F346" s="153" t="str">
        <f>IFERROR(VLOOKUP(E346,TablaIndicadores[[Código]:[Unidad de medida]],2,0),"")</f>
        <v>RCO 65: Capacidad de las viviendas sociales nuevas o modernizadas</v>
      </c>
      <c r="G346" s="153" t="str">
        <f>IFERROR(VLOOKUP(E346,TablaIndicadores[[Código]:[Unidad de medida]],3,0),"")</f>
        <v>RCO 65: Viviendas</v>
      </c>
      <c r="H346" s="116"/>
      <c r="I346" s="153" t="str">
        <f>IF(B340="Incluir",IF(OR(H346="",E346="",NOT(ISNUMBER(H346)),H346&lt;=0,H346&lt;=0.0000001,H346&gt;1000000000),"Rellene con un valor positivo","SI"),"")</f>
        <v/>
      </c>
      <c r="J346" s="115"/>
    </row>
    <row r="347" spans="1:10" ht="29" x14ac:dyDescent="0.35">
      <c r="A347" s="106"/>
      <c r="B347" s="106"/>
      <c r="C347" s="106"/>
      <c r="D347" s="153" t="s">
        <v>162</v>
      </c>
      <c r="E347" s="154" t="s">
        <v>195</v>
      </c>
      <c r="F347" s="153" t="str">
        <f>IFERROR(VLOOKUP(E347,TablaIndicadores[[Código]:[Unidad de medida]],2,0),"")</f>
        <v>RCR 67:Usuarios anuales de las viviendas sociales nuevas o modernizadas</v>
      </c>
      <c r="G347" s="153" t="str">
        <f>IFERROR(VLOOKUP(E347,TablaIndicadores[[Código]:[Unidad de medida]],3,0),"")</f>
        <v>RCR 67: Usuarios/año</v>
      </c>
      <c r="H347" s="157"/>
      <c r="I347" s="153" t="str">
        <f>IF(B340="Incluir",IF(OR(H347="",E347="",NOT(ISNUMBER(H347)),H347&lt;=0,H347&lt;=0.0000001,H347&gt;1000000000),"Rellene con un valor positivo","SI"),"")</f>
        <v/>
      </c>
      <c r="J347" s="115"/>
    </row>
    <row r="348" spans="1:10" x14ac:dyDescent="0.35">
      <c r="A348" s="106"/>
      <c r="B348" s="106"/>
      <c r="C348" s="106"/>
      <c r="D348" s="106"/>
      <c r="E348" s="106"/>
      <c r="F348" s="107"/>
      <c r="G348" s="106"/>
      <c r="H348" s="106"/>
      <c r="I348" s="107"/>
      <c r="J348" s="115"/>
    </row>
    <row r="349" spans="1:10" x14ac:dyDescent="0.35">
      <c r="A349" s="106"/>
      <c r="B349" s="116" t="s">
        <v>400</v>
      </c>
      <c r="C349" s="106"/>
      <c r="D349" s="112" t="s">
        <v>313</v>
      </c>
      <c r="E349" s="112"/>
      <c r="F349" s="113"/>
      <c r="G349" s="113"/>
      <c r="H349" s="113"/>
      <c r="I349" s="113"/>
      <c r="J349" s="115"/>
    </row>
    <row r="350" spans="1:10" x14ac:dyDescent="0.35">
      <c r="A350" s="106"/>
      <c r="B350" s="106"/>
      <c r="C350" s="106"/>
      <c r="D350" s="106"/>
      <c r="E350" s="106"/>
      <c r="F350" s="107"/>
      <c r="G350" s="106"/>
      <c r="H350" s="106"/>
      <c r="I350" s="107"/>
      <c r="J350" s="115"/>
    </row>
    <row r="351" spans="1:10" x14ac:dyDescent="0.35">
      <c r="A351" s="106"/>
      <c r="B351" s="106"/>
      <c r="C351" s="106"/>
      <c r="D351" s="106" t="s">
        <v>6</v>
      </c>
      <c r="E351" s="162"/>
      <c r="F351" s="174" t="str">
        <f>IF(B349="Incluir",IF(OR(E351="",E351=0),"Rellene el presupuesto",IF(OR(NOT(ISNUMBER(E351)),E351&lt;=0),"Rellene con un valor positivo","")),
    IF(OR(E351="",E351=0),"",
        "No rellene el presupuesto sin seleccionar que quiere incluir el subtipo de acción"))</f>
        <v/>
      </c>
      <c r="G351" s="175"/>
      <c r="H351" s="175"/>
      <c r="I351" s="107"/>
      <c r="J351" s="115"/>
    </row>
    <row r="352" spans="1:10" x14ac:dyDescent="0.35">
      <c r="A352" s="106"/>
      <c r="B352" s="106"/>
      <c r="C352" s="106"/>
      <c r="D352" s="106"/>
      <c r="E352" s="106"/>
      <c r="F352" s="107"/>
      <c r="G352" s="106"/>
      <c r="H352" s="106"/>
      <c r="I352" s="107"/>
      <c r="J352" s="115"/>
    </row>
    <row r="353" spans="1:10" x14ac:dyDescent="0.35">
      <c r="A353" s="106"/>
      <c r="B353" s="106"/>
      <c r="C353" s="106"/>
      <c r="D353" s="106" t="s">
        <v>270</v>
      </c>
      <c r="E353" s="106"/>
      <c r="F353" s="107"/>
      <c r="G353" s="106"/>
      <c r="H353" s="106"/>
      <c r="I353" s="107"/>
      <c r="J353" s="115"/>
    </row>
    <row r="354" spans="1:10" x14ac:dyDescent="0.35">
      <c r="A354" s="106"/>
      <c r="B354" s="106"/>
      <c r="C354" s="106"/>
      <c r="D354" s="7" t="s">
        <v>271</v>
      </c>
      <c r="E354" s="7" t="s">
        <v>272</v>
      </c>
      <c r="F354" s="11" t="s">
        <v>156</v>
      </c>
      <c r="G354" s="11" t="s">
        <v>159</v>
      </c>
      <c r="H354" s="8" t="s">
        <v>273</v>
      </c>
      <c r="I354" s="11" t="s">
        <v>274</v>
      </c>
      <c r="J354" s="115"/>
    </row>
    <row r="355" spans="1:10" ht="72.5" x14ac:dyDescent="0.35">
      <c r="A355" s="106"/>
      <c r="B355" s="106"/>
      <c r="C355" s="106"/>
      <c r="D355" s="155" t="s">
        <v>160</v>
      </c>
      <c r="E355" s="156" t="s">
        <v>196</v>
      </c>
      <c r="F355" s="153" t="str">
        <f>IFERROR(VLOOKUP(E355,TablaIndicadores[[Código]:[Unidad de medida]],2,0),"")</f>
        <v>RCO 113: Población cubierta por proyectos
en el marco de la inclusión socioeconómica
de las comunidades marginadas, las familias
con bajos ingresos y los colectivos menos
favorecidos*</v>
      </c>
      <c r="G355" s="153" t="str">
        <f>IFERROR(VLOOKUP(E355,TablaIndicadores[[Código]:[Unidad de medida]],3,0),"")</f>
        <v>RCO 113:Personas</v>
      </c>
      <c r="H355" s="116"/>
      <c r="I355" s="153" t="str">
        <f>IF(B349="Incluir",IF(OR(H355="",E355="",NOT(ISNUMBER(H355)),H355&lt;=0,H355&lt;=0.0000001,H355&gt;1000000000),"Rellene con un valor positivo","SI"),"")</f>
        <v/>
      </c>
      <c r="J355" s="115"/>
    </row>
    <row r="356" spans="1:10" ht="46.5" customHeight="1" x14ac:dyDescent="0.35">
      <c r="A356" s="106"/>
      <c r="B356" s="106"/>
      <c r="C356" s="106"/>
      <c r="D356" s="153" t="s">
        <v>162</v>
      </c>
      <c r="E356" s="154" t="s">
        <v>197</v>
      </c>
      <c r="F356" s="153" t="str">
        <f>IFERROR(VLOOKUP(E356,TablaIndicadores[[Código]:[Unidad de medida]],2,0),"")</f>
        <v xml:space="preserve">ESR113: Número de personas beneficiarias de actuaciones de inclusión social </v>
      </c>
      <c r="G356" s="153" t="str">
        <f>IFERROR(VLOOKUP(E356,TablaIndicadores[[Código]:[Unidad de medida]],3,0),"")</f>
        <v>ESR113:Personas</v>
      </c>
      <c r="H356" s="157"/>
      <c r="I356" s="153" t="str">
        <f>IF(B349="Incluir",IF(OR(H356="",E356="",NOT(ISNUMBER(H356)),H356&lt;=0,H356&lt;=0.0000001,H356&gt;1000000000),"Rellene con un valor positivo","SI"),"")</f>
        <v/>
      </c>
      <c r="J356" s="115"/>
    </row>
    <row r="357" spans="1:10" x14ac:dyDescent="0.35">
      <c r="A357" s="106"/>
      <c r="B357" s="106"/>
      <c r="C357" s="106"/>
      <c r="D357" s="106"/>
      <c r="E357" s="106"/>
      <c r="F357" s="107"/>
      <c r="G357" s="106"/>
      <c r="H357" s="106"/>
      <c r="I357" s="107"/>
      <c r="J357" s="115"/>
    </row>
    <row r="358" spans="1:10" ht="29.25" customHeight="1" x14ac:dyDescent="0.35">
      <c r="A358" s="106"/>
      <c r="B358" s="116" t="s">
        <v>400</v>
      </c>
      <c r="C358" s="106"/>
      <c r="D358" s="176" t="s">
        <v>314</v>
      </c>
      <c r="E358" s="176"/>
      <c r="F358" s="176"/>
      <c r="G358" s="176"/>
      <c r="H358" s="176"/>
      <c r="I358" s="176"/>
      <c r="J358" s="150"/>
    </row>
    <row r="359" spans="1:10" x14ac:dyDescent="0.35">
      <c r="A359" s="106"/>
      <c r="B359" s="106"/>
      <c r="C359" s="106"/>
      <c r="D359" s="106"/>
      <c r="E359" s="106"/>
      <c r="F359" s="107"/>
      <c r="G359" s="106"/>
      <c r="H359" s="106"/>
      <c r="I359" s="107"/>
      <c r="J359" s="115"/>
    </row>
    <row r="360" spans="1:10" x14ac:dyDescent="0.35">
      <c r="A360" s="106"/>
      <c r="B360" s="106"/>
      <c r="C360" s="106"/>
      <c r="D360" s="106" t="s">
        <v>6</v>
      </c>
      <c r="E360" s="162"/>
      <c r="F360" s="174" t="str">
        <f>IF(B358="Incluir",IF(OR(E360="",E360=0),"Rellene el presupuesto",IF(OR(NOT(ISNUMBER(E360)),E360&lt;=0),"Rellene con un valor positivo","")),
    IF(OR(E360="",E360=0),"",
        "No rellene el presupuesto sin seleccionar que quiere incluir el subtipo de acción"))</f>
        <v/>
      </c>
      <c r="G360" s="175"/>
      <c r="H360" s="175"/>
      <c r="I360" s="107"/>
      <c r="J360" s="115"/>
    </row>
    <row r="361" spans="1:10" x14ac:dyDescent="0.35">
      <c r="A361" s="106"/>
      <c r="B361" s="106"/>
      <c r="C361" s="106"/>
      <c r="D361" s="106"/>
      <c r="E361" s="106"/>
      <c r="F361" s="107"/>
      <c r="G361" s="106"/>
      <c r="H361" s="106"/>
      <c r="I361" s="107"/>
      <c r="J361" s="115"/>
    </row>
    <row r="362" spans="1:10" x14ac:dyDescent="0.35">
      <c r="A362" s="106"/>
      <c r="B362" s="106"/>
      <c r="C362" s="106"/>
      <c r="D362" s="106" t="s">
        <v>270</v>
      </c>
      <c r="E362" s="106"/>
      <c r="F362" s="107"/>
      <c r="G362" s="106"/>
      <c r="H362" s="106"/>
      <c r="I362" s="107"/>
      <c r="J362" s="115"/>
    </row>
    <row r="363" spans="1:10" x14ac:dyDescent="0.35">
      <c r="A363" s="106"/>
      <c r="B363" s="106"/>
      <c r="C363" s="106"/>
      <c r="D363" s="7" t="s">
        <v>271</v>
      </c>
      <c r="E363" s="7" t="s">
        <v>272</v>
      </c>
      <c r="F363" s="11" t="s">
        <v>156</v>
      </c>
      <c r="G363" s="11" t="s">
        <v>159</v>
      </c>
      <c r="H363" s="8" t="s">
        <v>273</v>
      </c>
      <c r="I363" s="11" t="s">
        <v>274</v>
      </c>
      <c r="J363" s="115"/>
    </row>
    <row r="364" spans="1:10" ht="72.5" x14ac:dyDescent="0.35">
      <c r="A364" s="106"/>
      <c r="B364" s="106"/>
      <c r="C364" s="106"/>
      <c r="D364" s="155" t="s">
        <v>160</v>
      </c>
      <c r="E364" s="156" t="s">
        <v>196</v>
      </c>
      <c r="F364" s="153" t="str">
        <f>IFERROR(VLOOKUP(E364,TablaIndicadores[[Código]:[Unidad de medida]],2,0),"")</f>
        <v>RCO 113: Población cubierta por proyectos
en el marco de la inclusión socioeconómica
de las comunidades marginadas, las familias
con bajos ingresos y los colectivos menos
favorecidos*</v>
      </c>
      <c r="G364" s="153" t="str">
        <f>IFERROR(VLOOKUP(E364,TablaIndicadores[[Código]:[Unidad de medida]],3,0),"")</f>
        <v>RCO 113:Personas</v>
      </c>
      <c r="H364" s="116"/>
      <c r="I364" s="153" t="str">
        <f>IF(B358="Incluir",IF(OR(H364="",E364="",NOT(ISNUMBER(H364)),H364&lt;=0,H364&lt;=0.0000001,H364&gt;1000000000),"Rellene con un valor positivo","SI"),"")</f>
        <v/>
      </c>
      <c r="J364" s="115"/>
    </row>
    <row r="365" spans="1:10" ht="45" customHeight="1" x14ac:dyDescent="0.35">
      <c r="A365" s="106"/>
      <c r="B365" s="106"/>
      <c r="C365" s="106"/>
      <c r="D365" s="153" t="s">
        <v>162</v>
      </c>
      <c r="E365" s="154" t="s">
        <v>197</v>
      </c>
      <c r="F365" s="153" t="str">
        <f>IFERROR(VLOOKUP(E365,TablaIndicadores[[Código]:[Unidad de medida]],2,0),"")</f>
        <v xml:space="preserve">ESR113: Número de personas beneficiarias de actuaciones de inclusión social </v>
      </c>
      <c r="G365" s="153" t="str">
        <f>IFERROR(VLOOKUP(E365,TablaIndicadores[[Código]:[Unidad de medida]],3,0),"")</f>
        <v>ESR113:Personas</v>
      </c>
      <c r="H365" s="157"/>
      <c r="I365" s="153" t="str">
        <f>IF(B358="Incluir",IF(OR(H365="",E365="",NOT(ISNUMBER(H365)),H365&lt;=0,H365&lt;=0.0000001,H365&gt;1000000000),"Rellene con un valor positivo","SI"),"")</f>
        <v/>
      </c>
      <c r="J365" s="115"/>
    </row>
    <row r="366" spans="1:10" x14ac:dyDescent="0.35">
      <c r="A366" s="106"/>
      <c r="B366" s="106"/>
      <c r="C366" s="106"/>
      <c r="D366" s="106"/>
      <c r="E366" s="106"/>
      <c r="F366" s="107"/>
      <c r="G366" s="106"/>
      <c r="H366" s="106"/>
      <c r="I366" s="107"/>
      <c r="J366" s="115"/>
    </row>
    <row r="367" spans="1:10" ht="15.5" x14ac:dyDescent="0.35">
      <c r="A367" s="4"/>
      <c r="B367" s="5" t="s">
        <v>315</v>
      </c>
      <c r="C367" s="5"/>
      <c r="D367" s="5"/>
      <c r="E367" s="5"/>
      <c r="F367" s="10"/>
      <c r="G367" s="5"/>
      <c r="H367" s="4"/>
      <c r="I367" s="67"/>
      <c r="J367" s="115"/>
    </row>
    <row r="368" spans="1:10" x14ac:dyDescent="0.35">
      <c r="A368" s="106"/>
      <c r="B368" s="106"/>
      <c r="C368" s="106"/>
      <c r="D368" s="106"/>
      <c r="E368" s="106"/>
      <c r="F368" s="107"/>
      <c r="G368" s="106"/>
      <c r="H368" s="106"/>
      <c r="I368" s="107"/>
      <c r="J368" s="115"/>
    </row>
    <row r="369" spans="1:10" ht="15" thickBot="1" x14ac:dyDescent="0.4">
      <c r="A369" s="106"/>
      <c r="B369" s="160" t="s">
        <v>58</v>
      </c>
      <c r="C369" s="109"/>
      <c r="D369" s="109"/>
      <c r="E369" s="109"/>
      <c r="F369" s="110"/>
      <c r="G369" s="109"/>
      <c r="H369" s="109"/>
      <c r="I369" s="110"/>
      <c r="J369" s="115"/>
    </row>
    <row r="370" spans="1:10" x14ac:dyDescent="0.35">
      <c r="A370" s="106"/>
      <c r="B370" s="106"/>
      <c r="C370" s="106"/>
      <c r="D370" s="106"/>
      <c r="E370" s="106"/>
      <c r="F370" s="107"/>
      <c r="G370" s="106"/>
      <c r="H370" s="106"/>
      <c r="I370" s="107"/>
      <c r="J370" s="115"/>
    </row>
    <row r="371" spans="1:10" x14ac:dyDescent="0.35">
      <c r="A371" s="106"/>
      <c r="B371" s="116" t="s">
        <v>400</v>
      </c>
      <c r="C371" s="106"/>
      <c r="D371" s="112" t="s">
        <v>316</v>
      </c>
      <c r="E371" s="112"/>
      <c r="F371" s="113"/>
      <c r="G371" s="113"/>
      <c r="H371" s="113"/>
      <c r="I371" s="113"/>
      <c r="J371" s="115"/>
    </row>
    <row r="372" spans="1:10" x14ac:dyDescent="0.35">
      <c r="A372" s="106"/>
      <c r="B372" s="106"/>
      <c r="C372" s="106"/>
      <c r="D372" s="106"/>
      <c r="E372" s="106"/>
      <c r="F372" s="107"/>
      <c r="G372" s="106"/>
      <c r="H372" s="106"/>
      <c r="I372" s="107"/>
      <c r="J372" s="115"/>
    </row>
    <row r="373" spans="1:10" x14ac:dyDescent="0.35">
      <c r="A373" s="106"/>
      <c r="B373" s="106"/>
      <c r="C373" s="106"/>
      <c r="D373" s="106" t="s">
        <v>6</v>
      </c>
      <c r="E373" s="162"/>
      <c r="F373" s="174" t="str">
        <f>IF(B371="Incluir",IF(OR(E373="",E373=0),"Rellene el presupuesto",IF(OR(NOT(ISNUMBER(E373)),E373&lt;=0),"Rellene con un valor positivo","")),
    IF(OR(E373="",E373=0),"",
        "No rellene el presupuesto sin seleccionar que quiere incluir el subtipo de acción"))</f>
        <v/>
      </c>
      <c r="G373" s="175"/>
      <c r="H373" s="175"/>
      <c r="I373" s="107"/>
      <c r="J373" s="115"/>
    </row>
    <row r="374" spans="1:10" x14ac:dyDescent="0.35">
      <c r="A374" s="106"/>
      <c r="B374" s="106"/>
      <c r="C374" s="106"/>
      <c r="D374" s="106"/>
      <c r="E374" s="106"/>
      <c r="F374" s="107"/>
      <c r="G374" s="106"/>
      <c r="H374" s="106"/>
      <c r="I374" s="107"/>
      <c r="J374" s="115"/>
    </row>
    <row r="375" spans="1:10" x14ac:dyDescent="0.35">
      <c r="A375" s="106"/>
      <c r="B375" s="106"/>
      <c r="C375" s="106"/>
      <c r="D375" s="106" t="s">
        <v>270</v>
      </c>
      <c r="E375" s="106"/>
      <c r="F375" s="107"/>
      <c r="G375" s="106"/>
      <c r="H375" s="106"/>
      <c r="I375" s="107"/>
      <c r="J375" s="115"/>
    </row>
    <row r="376" spans="1:10" x14ac:dyDescent="0.35">
      <c r="A376" s="106"/>
      <c r="B376" s="106"/>
      <c r="C376" s="106"/>
      <c r="D376" s="7" t="s">
        <v>271</v>
      </c>
      <c r="E376" s="7" t="s">
        <v>272</v>
      </c>
      <c r="F376" s="11" t="s">
        <v>156</v>
      </c>
      <c r="G376" s="11" t="s">
        <v>159</v>
      </c>
      <c r="H376" s="8" t="s">
        <v>273</v>
      </c>
      <c r="I376" s="11" t="s">
        <v>274</v>
      </c>
      <c r="J376" s="115"/>
    </row>
    <row r="377" spans="1:10" ht="29" x14ac:dyDescent="0.35">
      <c r="A377" s="106"/>
      <c r="B377" s="106"/>
      <c r="C377" s="106"/>
      <c r="D377" s="155" t="s">
        <v>160</v>
      </c>
      <c r="E377" s="156" t="s">
        <v>198</v>
      </c>
      <c r="F377" s="153" t="str">
        <f>IFERROR(VLOOKUP(E377,TablaIndicadores[[Código]:[Unidad de medida]],2,0),"")</f>
        <v>RCO 77: Número de infraestructuras
culturales y turísticas apoyadas*</v>
      </c>
      <c r="G377" s="153" t="str">
        <f>IFERROR(VLOOKUP(E377,TablaIndicadores[[Código]:[Unidad de medida]],3,0),"")</f>
        <v>RCO 77:Sitios culturales y turísticos</v>
      </c>
      <c r="H377" s="116"/>
      <c r="I377" s="153" t="str">
        <f>IF(B371="Incluir",IF(OR(H377="",E377="",NOT(ISNUMBER(H377)),H377&lt;=0,H377&lt;=0.0000001,H377&gt;1000000000),"Rellene con un valor positivo","SI"),"")</f>
        <v/>
      </c>
      <c r="J377" s="115"/>
    </row>
    <row r="378" spans="1:10" ht="29" x14ac:dyDescent="0.35">
      <c r="A378" s="106"/>
      <c r="B378" s="106"/>
      <c r="C378" s="106"/>
      <c r="D378" s="153" t="s">
        <v>162</v>
      </c>
      <c r="E378" s="154" t="s">
        <v>199</v>
      </c>
      <c r="F378" s="153" t="str">
        <f>IFERROR(VLOOKUP(E378,TablaIndicadores[[Código]:[Unidad de medida]],2,0),"")</f>
        <v>RCR 77: Visitantes de instalaciones culturales
y turísticas apoyadas*</v>
      </c>
      <c r="G378" s="153" t="str">
        <f>IFERROR(VLOOKUP(E378,TablaIndicadores[[Código]:[Unidad de medida]],3,0),"")</f>
        <v>Visitantes / año</v>
      </c>
      <c r="H378" s="157"/>
      <c r="I378" s="153" t="str">
        <f>IF(B371="Incluir",IF(OR(H378="",E378="",NOT(ISNUMBER(H378)),H378&lt;=0,H378&lt;=0.0000001,H378&gt;1000000000),"Rellene con un valor positivo","SI"),"")</f>
        <v/>
      </c>
      <c r="J378" s="115"/>
    </row>
    <row r="379" spans="1:10" x14ac:dyDescent="0.35">
      <c r="A379" s="106"/>
      <c r="B379" s="106"/>
      <c r="C379" s="106"/>
      <c r="D379" s="106"/>
      <c r="E379" s="106"/>
      <c r="F379" s="107"/>
      <c r="G379" s="106"/>
      <c r="H379" s="106"/>
      <c r="I379" s="107"/>
      <c r="J379" s="115"/>
    </row>
    <row r="380" spans="1:10" x14ac:dyDescent="0.35">
      <c r="A380" s="106"/>
      <c r="B380" s="116" t="s">
        <v>400</v>
      </c>
      <c r="C380" s="106"/>
      <c r="D380" s="112" t="s">
        <v>317</v>
      </c>
      <c r="E380" s="112"/>
      <c r="F380" s="113"/>
      <c r="G380" s="113"/>
      <c r="H380" s="113"/>
      <c r="I380" s="113"/>
      <c r="J380" s="115"/>
    </row>
    <row r="381" spans="1:10" x14ac:dyDescent="0.35">
      <c r="A381" s="106"/>
      <c r="B381" s="106"/>
      <c r="C381" s="106"/>
      <c r="D381" s="106"/>
      <c r="E381" s="106"/>
      <c r="F381" s="107"/>
      <c r="G381" s="106"/>
      <c r="H381" s="106"/>
      <c r="I381" s="107"/>
      <c r="J381" s="115"/>
    </row>
    <row r="382" spans="1:10" x14ac:dyDescent="0.35">
      <c r="A382" s="106"/>
      <c r="B382" s="106"/>
      <c r="C382" s="106"/>
      <c r="D382" s="106" t="s">
        <v>6</v>
      </c>
      <c r="E382" s="162"/>
      <c r="F382" s="174" t="str">
        <f>IF(B380="Incluir",IF(OR(E382="",E382=0),"Rellene el presupuesto",IF(OR(NOT(ISNUMBER(E382)),E382&lt;=0),"Rellene con un valor positivo","")),
    IF(OR(E382="",E382=0),"",
        "No rellene el presupuesto sin seleccionar que quiere incluir el subtipo de acción"))</f>
        <v/>
      </c>
      <c r="G382" s="175"/>
      <c r="H382" s="175"/>
      <c r="I382" s="107"/>
      <c r="J382" s="115"/>
    </row>
    <row r="383" spans="1:10" x14ac:dyDescent="0.35">
      <c r="A383" s="106"/>
      <c r="B383" s="106"/>
      <c r="C383" s="106"/>
      <c r="D383" s="106"/>
      <c r="E383" s="106"/>
      <c r="F383" s="107"/>
      <c r="G383" s="106"/>
      <c r="H383" s="106"/>
      <c r="I383" s="107"/>
      <c r="J383" s="115"/>
    </row>
    <row r="384" spans="1:10" x14ac:dyDescent="0.35">
      <c r="A384" s="106"/>
      <c r="B384" s="106"/>
      <c r="C384" s="106"/>
      <c r="D384" s="106" t="s">
        <v>270</v>
      </c>
      <c r="E384" s="106"/>
      <c r="F384" s="107"/>
      <c r="G384" s="106"/>
      <c r="H384" s="106"/>
      <c r="I384" s="107"/>
      <c r="J384" s="115"/>
    </row>
    <row r="385" spans="1:10" x14ac:dyDescent="0.35">
      <c r="A385" s="106"/>
      <c r="B385" s="106"/>
      <c r="C385" s="106"/>
      <c r="D385" s="7" t="s">
        <v>271</v>
      </c>
      <c r="E385" s="7" t="s">
        <v>272</v>
      </c>
      <c r="F385" s="11" t="s">
        <v>156</v>
      </c>
      <c r="G385" s="11" t="s">
        <v>159</v>
      </c>
      <c r="H385" s="8" t="s">
        <v>273</v>
      </c>
      <c r="I385" s="11" t="s">
        <v>274</v>
      </c>
      <c r="J385" s="115"/>
    </row>
    <row r="386" spans="1:10" ht="29" x14ac:dyDescent="0.35">
      <c r="A386" s="106"/>
      <c r="B386" s="106"/>
      <c r="C386" s="106"/>
      <c r="D386" s="155" t="s">
        <v>160</v>
      </c>
      <c r="E386" s="156" t="s">
        <v>198</v>
      </c>
      <c r="F386" s="153" t="str">
        <f>IFERROR(VLOOKUP(E386,TablaIndicadores[[Código]:[Unidad de medida]],2,0),"")</f>
        <v>RCO 77: Número de infraestructuras
culturales y turísticas apoyadas*</v>
      </c>
      <c r="G386" s="153" t="str">
        <f>IFERROR(VLOOKUP(E386,TablaIndicadores[[Código]:[Unidad de medida]],3,0),"")</f>
        <v>RCO 77:Sitios culturales y turísticos</v>
      </c>
      <c r="H386" s="116"/>
      <c r="I386" s="153" t="str">
        <f>IF(B380="Incluir",IF(OR(H386="",E386="",NOT(ISNUMBER(H386)),H386&lt;=0,H386&lt;=0.0000001,H386&gt;1000000000),"Rellene con un valor positivo","SI"),"")</f>
        <v/>
      </c>
      <c r="J386" s="115"/>
    </row>
    <row r="387" spans="1:10" ht="29" x14ac:dyDescent="0.35">
      <c r="A387" s="106"/>
      <c r="B387" s="106"/>
      <c r="C387" s="106"/>
      <c r="D387" s="153" t="s">
        <v>162</v>
      </c>
      <c r="E387" s="154" t="s">
        <v>199</v>
      </c>
      <c r="F387" s="153" t="str">
        <f>IFERROR(VLOOKUP(E387,TablaIndicadores[[Código]:[Unidad de medida]],2,0),"")</f>
        <v>RCR 77: Visitantes de instalaciones culturales
y turísticas apoyadas*</v>
      </c>
      <c r="G387" s="153" t="str">
        <f>IFERROR(VLOOKUP(E387,TablaIndicadores[[Código]:[Unidad de medida]],3,0),"")</f>
        <v>Visitantes / año</v>
      </c>
      <c r="H387" s="157"/>
      <c r="I387" s="153" t="str">
        <f>IF(B380="Incluir",IF(OR(H387="",E387="",NOT(ISNUMBER(H387)),H387&lt;=0,H387&lt;=0.0000001,H387&gt;1000000000),"Rellene con un valor positivo","SI"),"")</f>
        <v/>
      </c>
      <c r="J387" s="115"/>
    </row>
    <row r="388" spans="1:10" x14ac:dyDescent="0.35">
      <c r="A388" s="106"/>
      <c r="B388" s="106"/>
      <c r="C388" s="106"/>
      <c r="D388" s="106"/>
      <c r="E388" s="106"/>
      <c r="F388" s="107"/>
      <c r="G388" s="106"/>
      <c r="H388" s="106"/>
      <c r="I388" s="107"/>
      <c r="J388" s="115"/>
    </row>
    <row r="389" spans="1:10" x14ac:dyDescent="0.35">
      <c r="A389" s="106"/>
      <c r="B389" s="116" t="s">
        <v>400</v>
      </c>
      <c r="C389" s="106"/>
      <c r="D389" s="112" t="s">
        <v>318</v>
      </c>
      <c r="E389" s="112"/>
      <c r="F389" s="113"/>
      <c r="G389" s="151"/>
      <c r="H389" s="151"/>
      <c r="I389" s="151"/>
      <c r="J389" s="115"/>
    </row>
    <row r="390" spans="1:10" x14ac:dyDescent="0.35">
      <c r="A390" s="106"/>
      <c r="B390" s="106"/>
      <c r="C390" s="106"/>
      <c r="D390" s="106"/>
      <c r="E390" s="106"/>
      <c r="F390" s="107"/>
      <c r="G390" s="106"/>
      <c r="H390" s="106"/>
      <c r="I390" s="107"/>
      <c r="J390" s="115"/>
    </row>
    <row r="391" spans="1:10" x14ac:dyDescent="0.35">
      <c r="A391" s="106"/>
      <c r="B391" s="106"/>
      <c r="C391" s="106"/>
      <c r="D391" s="106" t="s">
        <v>6</v>
      </c>
      <c r="E391" s="162"/>
      <c r="F391" s="174" t="str">
        <f>IF(B389="Incluir",IF(OR(E391="",E391=0),"Rellene el presupuesto",IF(OR(NOT(ISNUMBER(E391)),E391&lt;=0),"Rellene con un valor positivo","")),
    IF(OR(E391="",E391=0),"",
        "No rellene el presupuesto sin seleccionar que quiere incluir el subtipo de acción"))</f>
        <v/>
      </c>
      <c r="G391" s="175"/>
      <c r="H391" s="175"/>
      <c r="I391" s="107"/>
      <c r="J391" s="115"/>
    </row>
    <row r="392" spans="1:10" x14ac:dyDescent="0.35">
      <c r="A392" s="106"/>
      <c r="B392" s="106"/>
      <c r="C392" s="106"/>
      <c r="D392" s="106"/>
      <c r="E392" s="106"/>
      <c r="F392" s="107"/>
      <c r="G392" s="106"/>
      <c r="H392" s="106"/>
      <c r="I392" s="107"/>
      <c r="J392" s="115"/>
    </row>
    <row r="393" spans="1:10" x14ac:dyDescent="0.35">
      <c r="A393" s="106"/>
      <c r="B393" s="106"/>
      <c r="C393" s="106"/>
      <c r="D393" s="106" t="s">
        <v>270</v>
      </c>
      <c r="E393" s="106"/>
      <c r="F393" s="107"/>
      <c r="G393" s="106"/>
      <c r="H393" s="106"/>
      <c r="I393" s="107"/>
      <c r="J393" s="115"/>
    </row>
    <row r="394" spans="1:10" x14ac:dyDescent="0.35">
      <c r="A394" s="106"/>
      <c r="B394" s="106"/>
      <c r="C394" s="106"/>
      <c r="D394" s="7" t="s">
        <v>271</v>
      </c>
      <c r="E394" s="7" t="s">
        <v>272</v>
      </c>
      <c r="F394" s="11" t="s">
        <v>156</v>
      </c>
      <c r="G394" s="11" t="s">
        <v>159</v>
      </c>
      <c r="H394" s="8" t="s">
        <v>273</v>
      </c>
      <c r="I394" s="11" t="s">
        <v>274</v>
      </c>
      <c r="J394" s="115"/>
    </row>
    <row r="395" spans="1:10" ht="29" x14ac:dyDescent="0.35">
      <c r="A395" s="106"/>
      <c r="B395" s="106"/>
      <c r="C395" s="106"/>
      <c r="D395" s="155" t="s">
        <v>160</v>
      </c>
      <c r="E395" s="156" t="s">
        <v>200</v>
      </c>
      <c r="F395" s="153" t="str">
        <f>IFERROR(VLOOKUP(E395,TablaIndicadores[[Código]:[Unidad de medida]],2,0),"")</f>
        <v>RCO 114: Espacios abiertos creados o rehabilitados en zonas urbanas</v>
      </c>
      <c r="G395" s="153" t="str">
        <f>IFERROR(VLOOKUP(E395,TablaIndicadores[[Código]:[Unidad de medida]],3,0),"")</f>
        <v>RCO 114: Metros cuadrados</v>
      </c>
      <c r="H395" s="116"/>
      <c r="I395" s="153" t="str">
        <f>IF(B389="Incluir",IF(OR(H395="",E395="",NOT(ISNUMBER(H395)),H395&lt;=0,H395&lt;=0.0000001,H395&gt;1000000000),"Rellene con un valor positivo","SI"),"")</f>
        <v/>
      </c>
      <c r="J395" s="115"/>
    </row>
    <row r="396" spans="1:10" ht="29" x14ac:dyDescent="0.35">
      <c r="A396" s="106"/>
      <c r="B396" s="106"/>
      <c r="C396" s="106"/>
      <c r="D396" s="153" t="s">
        <v>162</v>
      </c>
      <c r="E396" s="154" t="s">
        <v>199</v>
      </c>
      <c r="F396" s="153" t="str">
        <f>IFERROR(VLOOKUP(E396,TablaIndicadores[[Código]:[Unidad de medida]],2,0),"")</f>
        <v>RCR 77: Visitantes de instalaciones culturales
y turísticas apoyadas*</v>
      </c>
      <c r="G396" s="153" t="str">
        <f>IFERROR(VLOOKUP(E396,TablaIndicadores[[Código]:[Unidad de medida]],3,0),"")</f>
        <v>Visitantes / año</v>
      </c>
      <c r="H396" s="157"/>
      <c r="I396" s="153" t="str">
        <f>IF(B389="Incluir",IF(OR(H396="",E396="",NOT(ISNUMBER(H396)),H396&lt;=0,H396&lt;=0.0000001,H396&gt;1000000000),"Rellene con un valor positivo","SI"),"")</f>
        <v/>
      </c>
      <c r="J396" s="115"/>
    </row>
    <row r="397" spans="1:10" x14ac:dyDescent="0.35">
      <c r="A397" s="106"/>
      <c r="B397" s="106"/>
      <c r="C397" s="106"/>
      <c r="D397" s="106"/>
      <c r="E397" s="106"/>
      <c r="F397" s="107"/>
      <c r="G397" s="106"/>
      <c r="H397" s="106"/>
      <c r="I397" s="107"/>
      <c r="J397" s="115"/>
    </row>
    <row r="398" spans="1:10" x14ac:dyDescent="0.35">
      <c r="A398" s="106"/>
      <c r="B398" s="116" t="s">
        <v>400</v>
      </c>
      <c r="C398" s="106"/>
      <c r="D398" s="112" t="s">
        <v>319</v>
      </c>
      <c r="E398" s="112"/>
      <c r="F398" s="113"/>
      <c r="G398" s="113"/>
      <c r="H398" s="113"/>
      <c r="I398" s="113"/>
      <c r="J398" s="115"/>
    </row>
    <row r="399" spans="1:10" x14ac:dyDescent="0.35">
      <c r="A399" s="106"/>
      <c r="B399" s="106"/>
      <c r="C399" s="106"/>
      <c r="D399" s="106"/>
      <c r="E399" s="106"/>
      <c r="F399" s="107"/>
      <c r="G399" s="106"/>
      <c r="H399" s="106"/>
      <c r="I399" s="107"/>
      <c r="J399" s="115"/>
    </row>
    <row r="400" spans="1:10" x14ac:dyDescent="0.35">
      <c r="A400" s="106"/>
      <c r="B400" s="106"/>
      <c r="C400" s="106"/>
      <c r="D400" s="106" t="s">
        <v>6</v>
      </c>
      <c r="E400" s="162"/>
      <c r="F400" s="174" t="str">
        <f>IF(B398="Incluir",IF(OR(E400="",E400=0),"Rellene el presupuesto",IF(OR(NOT(ISNUMBER(E400)),E400&lt;=0),"Rellene con un valor positivo","")),
    IF(OR(E400="",E400=0),"",
        "No rellene el presupuesto sin seleccionar que quiere incluir el subtipo de acción"))</f>
        <v/>
      </c>
      <c r="G400" s="175"/>
      <c r="H400" s="175"/>
      <c r="I400" s="107"/>
      <c r="J400" s="115"/>
    </row>
    <row r="401" spans="1:10" x14ac:dyDescent="0.35">
      <c r="A401" s="106"/>
      <c r="B401" s="106"/>
      <c r="C401" s="106"/>
      <c r="D401" s="106"/>
      <c r="E401" s="106"/>
      <c r="F401" s="107"/>
      <c r="G401" s="106"/>
      <c r="H401" s="106"/>
      <c r="I401" s="107"/>
      <c r="J401" s="115"/>
    </row>
    <row r="402" spans="1:10" x14ac:dyDescent="0.35">
      <c r="A402" s="106"/>
      <c r="B402" s="106"/>
      <c r="C402" s="106"/>
      <c r="D402" s="106" t="s">
        <v>270</v>
      </c>
      <c r="E402" s="106"/>
      <c r="F402" s="107"/>
      <c r="G402" s="106"/>
      <c r="H402" s="106"/>
      <c r="I402" s="107"/>
      <c r="J402" s="115"/>
    </row>
    <row r="403" spans="1:10" x14ac:dyDescent="0.35">
      <c r="A403" s="106"/>
      <c r="B403" s="106"/>
      <c r="C403" s="106"/>
      <c r="D403" s="7" t="s">
        <v>271</v>
      </c>
      <c r="E403" s="7" t="s">
        <v>272</v>
      </c>
      <c r="F403" s="11" t="s">
        <v>156</v>
      </c>
      <c r="G403" s="11" t="s">
        <v>159</v>
      </c>
      <c r="H403" s="8" t="s">
        <v>273</v>
      </c>
      <c r="I403" s="11" t="s">
        <v>274</v>
      </c>
      <c r="J403" s="115"/>
    </row>
    <row r="404" spans="1:10" ht="29" x14ac:dyDescent="0.35">
      <c r="A404" s="106"/>
      <c r="B404" s="106"/>
      <c r="C404" s="106"/>
      <c r="D404" s="155" t="s">
        <v>160</v>
      </c>
      <c r="E404" s="156" t="s">
        <v>198</v>
      </c>
      <c r="F404" s="153" t="str">
        <f>IFERROR(VLOOKUP(E404,TablaIndicadores[[Código]:[Unidad de medida]],2,0),"")</f>
        <v>RCO 77: Número de infraestructuras
culturales y turísticas apoyadas*</v>
      </c>
      <c r="G404" s="153" t="str">
        <f>IFERROR(VLOOKUP(E404,TablaIndicadores[[Código]:[Unidad de medida]],3,0),"")</f>
        <v>RCO 77:Sitios culturales y turísticos</v>
      </c>
      <c r="H404" s="116"/>
      <c r="I404" s="153" t="str">
        <f>IF(B398="Incluir",IF(OR(H404="",E404="",NOT(ISNUMBER(H404)),H404&lt;=0,H404&lt;=0.0000001,H404&gt;1000000000),"Rellene con un valor positivo","SI"),"")</f>
        <v/>
      </c>
      <c r="J404" s="115"/>
    </row>
    <row r="405" spans="1:10" ht="29" x14ac:dyDescent="0.35">
      <c r="A405" s="106"/>
      <c r="B405" s="106"/>
      <c r="C405" s="106"/>
      <c r="D405" s="153" t="s">
        <v>162</v>
      </c>
      <c r="E405" s="154" t="s">
        <v>199</v>
      </c>
      <c r="F405" s="153" t="str">
        <f>IFERROR(VLOOKUP(E405,TablaIndicadores[[Código]:[Unidad de medida]],2,0),"")</f>
        <v>RCR 77: Visitantes de instalaciones culturales
y turísticas apoyadas*</v>
      </c>
      <c r="G405" s="153" t="str">
        <f>IFERROR(VLOOKUP(E405,TablaIndicadores[[Código]:[Unidad de medida]],3,0),"")</f>
        <v>Visitantes / año</v>
      </c>
      <c r="H405" s="157"/>
      <c r="I405" s="153" t="str">
        <f>IF(B398="Incluir",IF(OR(H405="",E405="",NOT(ISNUMBER(H405)),H405&lt;=0,H405&lt;=0.0000001,H405&gt;1000000000),"Rellene con un valor positivo","SI"),"")</f>
        <v/>
      </c>
      <c r="J405" s="115"/>
    </row>
    <row r="406" spans="1:10" x14ac:dyDescent="0.35">
      <c r="A406" s="119"/>
      <c r="B406" s="119"/>
      <c r="C406" s="119"/>
      <c r="D406" s="119"/>
      <c r="E406" s="119"/>
      <c r="F406" s="120"/>
      <c r="G406" s="119"/>
      <c r="H406" s="119"/>
      <c r="I406" s="120"/>
      <c r="J406" s="115"/>
    </row>
    <row r="407" spans="1:10" ht="15.5" x14ac:dyDescent="0.35">
      <c r="A407" s="4"/>
      <c r="B407" s="5" t="s">
        <v>785</v>
      </c>
      <c r="C407" s="5"/>
      <c r="D407" s="5"/>
      <c r="E407" s="5"/>
      <c r="F407" s="10"/>
      <c r="G407" s="5"/>
      <c r="H407" s="4"/>
      <c r="I407" s="67"/>
      <c r="J407" s="115"/>
    </row>
    <row r="408" spans="1:10" x14ac:dyDescent="0.35">
      <c r="A408" s="106"/>
      <c r="B408" s="106"/>
      <c r="C408" s="106"/>
      <c r="D408" s="158"/>
      <c r="E408" s="158"/>
      <c r="F408" s="158"/>
      <c r="G408" s="158"/>
      <c r="H408" s="158"/>
      <c r="I408" s="158"/>
      <c r="J408" s="115"/>
    </row>
    <row r="409" spans="1:10" ht="15.5" x14ac:dyDescent="0.35">
      <c r="A409" s="106"/>
      <c r="B409" s="106"/>
      <c r="C409" s="106"/>
      <c r="D409" s="158"/>
      <c r="E409" s="158"/>
      <c r="F409" s="158"/>
      <c r="G409" s="179" t="s">
        <v>786</v>
      </c>
      <c r="H409" s="180"/>
      <c r="I409" s="159">
        <f ca="1">TablaRPresupuestoAI[[#Totals],[Proyecto7]]</f>
        <v>0</v>
      </c>
      <c r="J409" s="115"/>
    </row>
    <row r="410" spans="1:10" x14ac:dyDescent="0.35">
      <c r="A410" s="121"/>
      <c r="B410" s="121"/>
      <c r="C410" s="121"/>
      <c r="D410" s="121"/>
      <c r="E410" s="121"/>
      <c r="F410" s="122"/>
      <c r="G410" s="121"/>
      <c r="H410" s="121"/>
      <c r="I410" s="122"/>
      <c r="J410" s="123"/>
    </row>
  </sheetData>
  <sheetProtection algorithmName="SHA-512" hashValue="hl4gK4kT87MM8SXlMXeI1XfiZugJlbqPaA6+oetcBMe9BUGSMWqx7n6w6etTqu3YlVAPLXn2hdWyWhUWYUwZfQ==" saltValue="3AfCzDxEZs77b5XNy8acMA==" spinCount="100000" sheet="1" objects="1" scenarios="1" selectLockedCells="1"/>
  <mergeCells count="57">
    <mergeCell ref="G409:H409"/>
    <mergeCell ref="F391:H391"/>
    <mergeCell ref="F400:H400"/>
    <mergeCell ref="F342:H342"/>
    <mergeCell ref="F351:H351"/>
    <mergeCell ref="D358:I358"/>
    <mergeCell ref="F360:H360"/>
    <mergeCell ref="F373:H373"/>
    <mergeCell ref="F382:H382"/>
    <mergeCell ref="D340:I340"/>
    <mergeCell ref="F244:H244"/>
    <mergeCell ref="F253:H253"/>
    <mergeCell ref="F264:H264"/>
    <mergeCell ref="F273:H273"/>
    <mergeCell ref="F282:H282"/>
    <mergeCell ref="F291:H291"/>
    <mergeCell ref="F300:H300"/>
    <mergeCell ref="F311:H311"/>
    <mergeCell ref="F320:H320"/>
    <mergeCell ref="D327:I327"/>
    <mergeCell ref="F329:H329"/>
    <mergeCell ref="F235:H235"/>
    <mergeCell ref="D186:I186"/>
    <mergeCell ref="F188:H188"/>
    <mergeCell ref="D195:I195"/>
    <mergeCell ref="F197:H197"/>
    <mergeCell ref="D204:I204"/>
    <mergeCell ref="F206:H206"/>
    <mergeCell ref="D215:I215"/>
    <mergeCell ref="F217:H217"/>
    <mergeCell ref="D224:I224"/>
    <mergeCell ref="F226:H226"/>
    <mergeCell ref="D233:I233"/>
    <mergeCell ref="F177:H177"/>
    <mergeCell ref="F85:H85"/>
    <mergeCell ref="F94:H94"/>
    <mergeCell ref="F103:H103"/>
    <mergeCell ref="F112:H112"/>
    <mergeCell ref="F121:H121"/>
    <mergeCell ref="F130:H130"/>
    <mergeCell ref="F141:H141"/>
    <mergeCell ref="F150:H150"/>
    <mergeCell ref="F159:H159"/>
    <mergeCell ref="F168:H168"/>
    <mergeCell ref="D175:I175"/>
    <mergeCell ref="F76:H76"/>
    <mergeCell ref="E3:I3"/>
    <mergeCell ref="E4:I5"/>
    <mergeCell ref="F14:H14"/>
    <mergeCell ref="F23:H23"/>
    <mergeCell ref="D32:I32"/>
    <mergeCell ref="F34:H34"/>
    <mergeCell ref="F43:H43"/>
    <mergeCell ref="D54:I54"/>
    <mergeCell ref="F56:H56"/>
    <mergeCell ref="D63:I63"/>
    <mergeCell ref="F65:H65"/>
  </mergeCells>
  <conditionalFormatting sqref="I18:I19">
    <cfRule type="containsText" dxfId="167" priority="81" operator="containsText" text="Rellene con">
      <formula>NOT(ISERROR(SEARCH("Rellene con",I18)))</formula>
    </cfRule>
  </conditionalFormatting>
  <conditionalFormatting sqref="I27:I28">
    <cfRule type="containsText" dxfId="166" priority="40" operator="containsText" text="Rellene con">
      <formula>NOT(ISERROR(SEARCH("Rellene con",I27)))</formula>
    </cfRule>
  </conditionalFormatting>
  <conditionalFormatting sqref="I38:I39">
    <cfRule type="containsText" dxfId="165" priority="39" operator="containsText" text="Rellene con">
      <formula>NOT(ISERROR(SEARCH("Rellene con",I38)))</formula>
    </cfRule>
  </conditionalFormatting>
  <conditionalFormatting sqref="I47:I48">
    <cfRule type="containsText" dxfId="164" priority="38" operator="containsText" text="Rellene con">
      <formula>NOT(ISERROR(SEARCH("Rellene con",I47)))</formula>
    </cfRule>
  </conditionalFormatting>
  <conditionalFormatting sqref="I60:I61">
    <cfRule type="containsText" dxfId="163" priority="37" operator="containsText" text="Rellene con">
      <formula>NOT(ISERROR(SEARCH("Rellene con",I60)))</formula>
    </cfRule>
  </conditionalFormatting>
  <conditionalFormatting sqref="I69:I70">
    <cfRule type="containsText" dxfId="162" priority="36" operator="containsText" text="Rellene con">
      <formula>NOT(ISERROR(SEARCH("Rellene con",I69)))</formula>
    </cfRule>
  </conditionalFormatting>
  <conditionalFormatting sqref="I80:I81">
    <cfRule type="containsText" dxfId="161" priority="35" operator="containsText" text="Rellene con">
      <formula>NOT(ISERROR(SEARCH("Rellene con",I80)))</formula>
    </cfRule>
  </conditionalFormatting>
  <conditionalFormatting sqref="I89:I90">
    <cfRule type="containsText" dxfId="160" priority="34" operator="containsText" text="Rellene con">
      <formula>NOT(ISERROR(SEARCH("Rellene con",I89)))</formula>
    </cfRule>
  </conditionalFormatting>
  <conditionalFormatting sqref="I98:I99">
    <cfRule type="containsText" dxfId="159" priority="33" operator="containsText" text="Rellene con">
      <formula>NOT(ISERROR(SEARCH("Rellene con",I98)))</formula>
    </cfRule>
  </conditionalFormatting>
  <conditionalFormatting sqref="I107:I108">
    <cfRule type="containsText" dxfId="158" priority="32" operator="containsText" text="Rellene con">
      <formula>NOT(ISERROR(SEARCH("Rellene con",I107)))</formula>
    </cfRule>
  </conditionalFormatting>
  <conditionalFormatting sqref="I116:I117">
    <cfRule type="containsText" dxfId="157" priority="31" operator="containsText" text="Rellene con">
      <formula>NOT(ISERROR(SEARCH("Rellene con",I116)))</formula>
    </cfRule>
  </conditionalFormatting>
  <conditionalFormatting sqref="I125:I126">
    <cfRule type="containsText" dxfId="156" priority="30" operator="containsText" text="Rellene con">
      <formula>NOT(ISERROR(SEARCH("Rellene con",I125)))</formula>
    </cfRule>
  </conditionalFormatting>
  <conditionalFormatting sqref="I134:I135">
    <cfRule type="containsText" dxfId="155" priority="29" operator="containsText" text="Rellene con">
      <formula>NOT(ISERROR(SEARCH("Rellene con",I134)))</formula>
    </cfRule>
  </conditionalFormatting>
  <conditionalFormatting sqref="I145:I146">
    <cfRule type="containsText" dxfId="154" priority="28" operator="containsText" text="Rellene con">
      <formula>NOT(ISERROR(SEARCH("Rellene con",I145)))</formula>
    </cfRule>
  </conditionalFormatting>
  <conditionalFormatting sqref="I154:I155">
    <cfRule type="containsText" dxfId="153" priority="27" operator="containsText" text="Rellene con">
      <formula>NOT(ISERROR(SEARCH("Rellene con",I154)))</formula>
    </cfRule>
  </conditionalFormatting>
  <conditionalFormatting sqref="I163:I164">
    <cfRule type="containsText" dxfId="152" priority="26" operator="containsText" text="Rellene con">
      <formula>NOT(ISERROR(SEARCH("Rellene con",I163)))</formula>
    </cfRule>
  </conditionalFormatting>
  <conditionalFormatting sqref="I172:I173">
    <cfRule type="containsText" dxfId="151" priority="25" operator="containsText" text="Rellene con">
      <formula>NOT(ISERROR(SEARCH("Rellene con",I172)))</formula>
    </cfRule>
  </conditionalFormatting>
  <conditionalFormatting sqref="I181:I182">
    <cfRule type="containsText" dxfId="150" priority="24" operator="containsText" text="Rellene con">
      <formula>NOT(ISERROR(SEARCH("Rellene con",I181)))</formula>
    </cfRule>
  </conditionalFormatting>
  <conditionalFormatting sqref="I192:I193">
    <cfRule type="containsText" dxfId="149" priority="23" operator="containsText" text="Rellene con">
      <formula>NOT(ISERROR(SEARCH("Rellene con",I192)))</formula>
    </cfRule>
  </conditionalFormatting>
  <conditionalFormatting sqref="I201:I202">
    <cfRule type="containsText" dxfId="148" priority="22" operator="containsText" text="Rellene con">
      <formula>NOT(ISERROR(SEARCH("Rellene con",I201)))</formula>
    </cfRule>
  </conditionalFormatting>
  <conditionalFormatting sqref="I210:I211">
    <cfRule type="containsText" dxfId="147" priority="21" operator="containsText" text="Rellene con">
      <formula>NOT(ISERROR(SEARCH("Rellene con",I210)))</formula>
    </cfRule>
  </conditionalFormatting>
  <conditionalFormatting sqref="I221:I222">
    <cfRule type="containsText" dxfId="146" priority="20" operator="containsText" text="Rellene con">
      <formula>NOT(ISERROR(SEARCH("Rellene con",I221)))</formula>
    </cfRule>
  </conditionalFormatting>
  <conditionalFormatting sqref="I230:I231">
    <cfRule type="containsText" dxfId="145" priority="19" operator="containsText" text="Rellene con">
      <formula>NOT(ISERROR(SEARCH("Rellene con",I230)))</formula>
    </cfRule>
  </conditionalFormatting>
  <conditionalFormatting sqref="I239:I240">
    <cfRule type="containsText" dxfId="144" priority="18" operator="containsText" text="Rellene con">
      <formula>NOT(ISERROR(SEARCH("Rellene con",I239)))</formula>
    </cfRule>
  </conditionalFormatting>
  <conditionalFormatting sqref="I248:I249">
    <cfRule type="containsText" dxfId="143" priority="17" operator="containsText" text="Rellene con">
      <formula>NOT(ISERROR(SEARCH("Rellene con",I248)))</formula>
    </cfRule>
  </conditionalFormatting>
  <conditionalFormatting sqref="I257:I258">
    <cfRule type="containsText" dxfId="142" priority="16" operator="containsText" text="Rellene con">
      <formula>NOT(ISERROR(SEARCH("Rellene con",I257)))</formula>
    </cfRule>
  </conditionalFormatting>
  <conditionalFormatting sqref="I268:I269">
    <cfRule type="containsText" dxfId="141" priority="15" operator="containsText" text="Rellene con">
      <formula>NOT(ISERROR(SEARCH("Rellene con",I268)))</formula>
    </cfRule>
  </conditionalFormatting>
  <conditionalFormatting sqref="I277:I278">
    <cfRule type="containsText" dxfId="140" priority="14" operator="containsText" text="Rellene con">
      <formula>NOT(ISERROR(SEARCH("Rellene con",I277)))</formula>
    </cfRule>
  </conditionalFormatting>
  <conditionalFormatting sqref="I286:I287">
    <cfRule type="containsText" dxfId="139" priority="13" operator="containsText" text="Rellene con">
      <formula>NOT(ISERROR(SEARCH("Rellene con",I286)))</formula>
    </cfRule>
  </conditionalFormatting>
  <conditionalFormatting sqref="I295:I296">
    <cfRule type="containsText" dxfId="138" priority="12" operator="containsText" text="Rellene con">
      <formula>NOT(ISERROR(SEARCH("Rellene con",I295)))</formula>
    </cfRule>
  </conditionalFormatting>
  <conditionalFormatting sqref="I304:I305">
    <cfRule type="containsText" dxfId="137" priority="11" operator="containsText" text="Rellene con">
      <formula>NOT(ISERROR(SEARCH("Rellene con",I304)))</formula>
    </cfRule>
  </conditionalFormatting>
  <conditionalFormatting sqref="I315:I316">
    <cfRule type="containsText" dxfId="136" priority="10" operator="containsText" text="Rellene con">
      <formula>NOT(ISERROR(SEARCH("Rellene con",I315)))</formula>
    </cfRule>
  </conditionalFormatting>
  <conditionalFormatting sqref="I324:I325">
    <cfRule type="containsText" dxfId="135" priority="9" operator="containsText" text="Rellene con">
      <formula>NOT(ISERROR(SEARCH("Rellene con",I324)))</formula>
    </cfRule>
  </conditionalFormatting>
  <conditionalFormatting sqref="I333:I334">
    <cfRule type="containsText" dxfId="134" priority="8" operator="containsText" text="Rellene con">
      <formula>NOT(ISERROR(SEARCH("Rellene con",I333)))</formula>
    </cfRule>
  </conditionalFormatting>
  <conditionalFormatting sqref="I346:I347">
    <cfRule type="containsText" dxfId="133" priority="7" operator="containsText" text="Rellene con">
      <formula>NOT(ISERROR(SEARCH("Rellene con",I346)))</formula>
    </cfRule>
  </conditionalFormatting>
  <conditionalFormatting sqref="I355:I356">
    <cfRule type="containsText" dxfId="132" priority="6" operator="containsText" text="Rellene con">
      <formula>NOT(ISERROR(SEARCH("Rellene con",I355)))</formula>
    </cfRule>
  </conditionalFormatting>
  <conditionalFormatting sqref="I364:I365">
    <cfRule type="containsText" dxfId="131" priority="5" operator="containsText" text="Rellene con">
      <formula>NOT(ISERROR(SEARCH("Rellene con",I364)))</formula>
    </cfRule>
  </conditionalFormatting>
  <conditionalFormatting sqref="I377:I378">
    <cfRule type="containsText" dxfId="130" priority="4" operator="containsText" text="Rellene con">
      <formula>NOT(ISERROR(SEARCH("Rellene con",I377)))</formula>
    </cfRule>
  </conditionalFormatting>
  <conditionalFormatting sqref="I386:I387">
    <cfRule type="containsText" dxfId="129" priority="3" operator="containsText" text="Rellene con">
      <formula>NOT(ISERROR(SEARCH("Rellene con",I386)))</formula>
    </cfRule>
  </conditionalFormatting>
  <conditionalFormatting sqref="I395:I396">
    <cfRule type="containsText" dxfId="128" priority="2" operator="containsText" text="Rellene con">
      <formula>NOT(ISERROR(SEARCH("Rellene con",I395)))</formula>
    </cfRule>
  </conditionalFormatting>
  <conditionalFormatting sqref="I404:I405">
    <cfRule type="containsText" dxfId="127" priority="1" operator="containsText" text="Rellene con">
      <formula>NOT(ISERROR(SEARCH("Rellene con",I404)))</formula>
    </cfRule>
  </conditionalFormatting>
  <conditionalFormatting sqref="I408">
    <cfRule type="containsText" dxfId="126" priority="82" operator="containsText" text="Rellene un indicador">
      <formula>NOT(ISERROR(SEARCH("Rellene un indicador",I408)))</formula>
    </cfRule>
  </conditionalFormatting>
  <dataValidations count="52">
    <dataValidation type="list" allowBlank="1" showInputMessage="1" showErrorMessage="1" sqref="E12:E13 E21:E22 E398:E399 E41:E42 E309 E33 E74:E75 E83:E84 E92:E93 E101:E102 E110:E111 E119:E120 E128:E129 E139:E140 E148:E149 E157:E158 E166:E167 E55 E187 E196 E205 E216 E225 E234 E242:E243 E251:E252 E262:E263 E271:E272 E280:E281 E289:E290 E298:E299 E64 E318:E319 E176 E328 E349:E350 E341 E371:E372 E380:E381 E389:E390 E359" xr:uid="{E6785203-6B8C-451A-B92D-0895D0BB8247}">
      <formula1>INDIRECT($E$8)</formula1>
    </dataValidation>
    <dataValidation type="custom" allowBlank="1" showInputMessage="1" showErrorMessage="1" sqref="G40" xr:uid="{FADF8DCC-70AA-492C-B147-FD150226CADA}">
      <formula1>IF(B35="No Incluir",G40="",TRUE)</formula1>
    </dataValidation>
    <dataValidation type="custom" allowBlank="1" showInputMessage="1" showErrorMessage="1" sqref="G109" xr:uid="{F504017B-3A1A-4AFA-8426-5AD2AE857028}">
      <formula1>IF(B105="No Incluir",G109="",TRUE)</formula1>
    </dataValidation>
    <dataValidation type="custom" allowBlank="1" showInputMessage="1" showErrorMessage="1" sqref="G165" xr:uid="{4CA563A0-EFE5-45A7-9696-50AEFD86C920}">
      <formula1>IF(B159="No Incluir",G165="",TRUE)</formula1>
    </dataValidation>
    <dataValidation type="custom" operator="greaterThanOrEqual" showInputMessage="1" showErrorMessage="1" errorTitle="Subtipo no incluido" error="Seleccione a la izquierda del título si que desea incluir este subtipo de acción antes de completar el presupuesto" sqref="E122 E24 E66 E86 E95 E104 E113 E131" xr:uid="{C54F16E3-4474-41F0-8FA0-48A8ABDC14BA}">
      <formula1>IF(B20="Incluir",E24&gt;=0,E24="")</formula1>
    </dataValidation>
    <dataValidation type="custom" allowBlank="1" showInputMessage="1" showErrorMessage="1" sqref="H82 H20 H29 H62 H71" xr:uid="{C217B379-8036-4DB6-AB7F-B785BE098D6E}">
      <formula1>IF(C12="No Incluir",H20="",TRUE)</formula1>
    </dataValidation>
    <dataValidation type="custom" operator="greaterThanOrEqual" showInputMessage="1" showErrorMessage="1" errorTitle="Subtipo no incluido" error="Seleccione a la izquierda del título si que desea incluir este subtipo de acción antes de completar el presupuesto" sqref="E392 E15 E57 E77 E142 E151 E160 E169 E178 E189 E198 E218 E227 E236 E245 E254 E265 E274 E283 E292 E301 E312 E321 E330 E343 E352 E361 E374 E383 E401" xr:uid="{AC30F37B-60EB-4125-9AC5-A5B8375687CB}">
      <formula1>IF(B22="Incluir",E15&gt;=0,E15="")</formula1>
    </dataValidation>
    <dataValidation type="custom" operator="greaterThanOrEqual" showInputMessage="1" showErrorMessage="1" errorTitle="Subtipo no incluido" error="Seleccione a la izquierda del título si que desea incluir este subtipo de acción antes de completar el presupuesto" sqref="E35 E44" xr:uid="{7BDBA53B-8047-4885-B174-214D715F3AB5}">
      <formula1>IF(B29="Incluir",E35&gt;=0,E35="")</formula1>
    </dataValidation>
    <dataValidation type="custom" operator="greaterThanOrEqual" showInputMessage="1" showErrorMessage="1" errorTitle="Subtipo no incluido" error="Seleccione a la izquierda del título si que desea incluir este subtipo de acción antes de completar el presupuesto" sqref="E207" xr:uid="{68FBEFCD-31F5-4B28-AC09-071C90A0C2EC}">
      <formula1>IF(B216="Incluir",E207&gt;=0,E207="")</formula1>
    </dataValidation>
    <dataValidation type="list" allowBlank="1" showInputMessage="1" showErrorMessage="1" sqref="E8 E50 E336 E367" xr:uid="{C37494B0-A476-4273-87B0-03291B183F18}">
      <formula1>#REF!</formula1>
    </dataValidation>
    <dataValidation type="custom" operator="greaterThanOrEqual" showInputMessage="1" showErrorMessage="1" errorTitle="Subtipo no incluido" error="Seleccione a la izquierda del título que SÍ desea incluir este Ámbito de Intervención antes de completar el presupuesto." sqref="E400 E14 E23 E34 E43 E56 E65 E76 E85 E94 E103 E112 E121 E130 E141 E150 E159 E168 E177 E188 E197 E206 E217 E226 E235 E244 E253 E264 E273 E282 E291 E300 E311 E320 E329 E342 E351 E360 E373 E382 E391" xr:uid="{68626F65-936F-4F3F-9AB7-512DB76CCF73}">
      <formula1>IF(B12="Incluir",E14&gt;=0,OR(E14="",E14=0))</formula1>
    </dataValidation>
    <dataValidation type="list" showInputMessage="1" showErrorMessage="1" sqref="E18 E27" xr:uid="{5FCA54DC-9290-43F4-84A6-65B10C721965}">
      <formula1>"RCO14"</formula1>
    </dataValidation>
    <dataValidation type="list" showInputMessage="1" showErrorMessage="1" sqref="E19 E28" xr:uid="{6297CE3D-3412-4184-95C2-D497BF6A13CE}">
      <formula1>"RCR11"</formula1>
    </dataValidation>
    <dataValidation type="list" showInputMessage="1" showErrorMessage="1" sqref="E38 E47" xr:uid="{3FCBD13F-B80A-4A8B-82DD-70398F707011}">
      <formula1>"RCO01"</formula1>
    </dataValidation>
    <dataValidation type="list" showInputMessage="1" showErrorMessage="1" sqref="E39 E48" xr:uid="{80B2CA69-76E9-45C7-BBE6-705DF28D1039}">
      <formula1>"RCR19"</formula1>
    </dataValidation>
    <dataValidation type="list" showInputMessage="1" showErrorMessage="1" sqref="E60 E69" xr:uid="{F7246C1B-4979-412C-8CE3-81068A2922CD}">
      <formula1>"RCO19"</formula1>
    </dataValidation>
    <dataValidation type="list" showInputMessage="1" showErrorMessage="1" sqref="E61 E70" xr:uid="{CABBCEB8-8DFC-4017-9901-25062FF89D82}">
      <formula1>"RCR26"</formula1>
    </dataValidation>
    <dataValidation type="list" showInputMessage="1" showErrorMessage="1" sqref="E80 E89 E98 E107 E116 E125 E134" xr:uid="{D122AF5E-B67D-4944-BB62-77DB1130DB3F}">
      <formula1>"RCO22"</formula1>
    </dataValidation>
    <dataValidation type="list" showInputMessage="1" showErrorMessage="1" sqref="E81 E90 E99 E108 E117 E126 E135" xr:uid="{F0717088-7EAC-407C-89EE-E6EFAD52D4C2}">
      <formula1>"RCR32"</formula1>
    </dataValidation>
    <dataValidation type="list" showInputMessage="1" showErrorMessage="1" sqref="E145" xr:uid="{14FFD369-5A0D-4374-BCBA-2A3E73578DE0}">
      <formula1>"RCO54,RCO57,RCO59"</formula1>
    </dataValidation>
    <dataValidation type="list" showInputMessage="1" showErrorMessage="1" sqref="E146 E155 E173 E182" xr:uid="{0ADD4C44-8E3E-4584-A7D0-8601EE99738A}">
      <formula1>"RCR62"</formula1>
    </dataValidation>
    <dataValidation type="list" showInputMessage="1" showErrorMessage="1" sqref="E154" xr:uid="{8D5412D0-E7EE-4E9C-8A04-40E91998CF05}">
      <formula1>"RCO57"</formula1>
    </dataValidation>
    <dataValidation type="list" showInputMessage="1" showErrorMessage="1" sqref="E163" xr:uid="{1FB5D6D5-3A88-468A-9689-8F4ECEACE8FE}">
      <formula1>"RCO58"</formula1>
    </dataValidation>
    <dataValidation type="list" showInputMessage="1" showErrorMessage="1" sqref="E164" xr:uid="{DC9412F9-C5E3-43AD-B11F-58A9225F69E2}">
      <formula1>"RCR64"</formula1>
    </dataValidation>
    <dataValidation type="list" showInputMessage="1" showErrorMessage="1" sqref="E172 E181" xr:uid="{BC2CDB12-8731-42E4-BE7F-354213B758F7}">
      <formula1>"RCO54,RCO57"</formula1>
    </dataValidation>
    <dataValidation type="list" showInputMessage="1" showErrorMessage="1" sqref="E192 E201 E210" xr:uid="{C1F0D03B-BDF5-4855-AD48-9A28C321BAAC}">
      <formula1>"RCO24,RCO26"</formula1>
    </dataValidation>
    <dataValidation type="list" showInputMessage="1" showErrorMessage="1" sqref="E193" xr:uid="{C2AFEB85-A899-40F6-AEE0-3A05A9A596DA}">
      <formula1>"RCR35"</formula1>
    </dataValidation>
    <dataValidation type="list" showInputMessage="1" showErrorMessage="1" sqref="E202" xr:uid="{0319E8F1-9A8E-4584-B73E-947C2A3D92A2}">
      <formula1>"RCR36"</formula1>
    </dataValidation>
    <dataValidation type="list" showInputMessage="1" showErrorMessage="1" sqref="E211" xr:uid="{92639AAE-937F-4D79-B045-A7F768F4B8D0}">
      <formula1>"RCR37"</formula1>
    </dataValidation>
    <dataValidation type="list" showInputMessage="1" showErrorMessage="1" sqref="E221 E230" xr:uid="{90911A7D-CC52-42FC-9924-C553433E5FAD}">
      <formula1>"RCO30"</formula1>
    </dataValidation>
    <dataValidation type="list" showInputMessage="1" showErrorMessage="1" sqref="E222 E231" xr:uid="{60E8D1C6-263A-4130-A7B3-190B24BDF08A}">
      <formula1>"RCR41"</formula1>
    </dataValidation>
    <dataValidation type="list" showInputMessage="1" showErrorMessage="1" sqref="E239" xr:uid="{10A659D1-AD27-441D-9D27-3A24681A44E0}">
      <formula1>"RCO30,RCO31,RCO32"</formula1>
    </dataValidation>
    <dataValidation type="list" showInputMessage="1" showErrorMessage="1" sqref="E240" xr:uid="{F61BA6D2-B82C-4D89-A04E-A5F83CC8DB18}">
      <formula1>"RCR41,RCR42"</formula1>
    </dataValidation>
    <dataValidation type="list" showInputMessage="1" showErrorMessage="1" sqref="E248 E257" xr:uid="{C5FFB89D-69DF-40BE-A703-E5F5586F401A}">
      <formula1>"RCO31,RCO32"</formula1>
    </dataValidation>
    <dataValidation type="list" showInputMessage="1" showErrorMessage="1" sqref="E249 E258" xr:uid="{52C2E9D0-9909-4DEA-AAA9-DA75E4C56545}">
      <formula1>"RCR42"</formula1>
    </dataValidation>
    <dataValidation type="list" showInputMessage="1" showErrorMessage="1" sqref="E268 E277 E286" xr:uid="{5C122F04-A4B0-497E-B23C-BF56809003BD}">
      <formula1>"RCO34,RCO107"</formula1>
    </dataValidation>
    <dataValidation type="list" showInputMessage="1" showErrorMessage="1" sqref="E269 E278 E287" xr:uid="{661DEF35-9980-45B0-AB79-39F22CFC5976}">
      <formula1>"RCR47,RCR103"</formula1>
    </dataValidation>
    <dataValidation type="list" showInputMessage="1" showErrorMessage="1" sqref="E295 E304 E315 E324" xr:uid="{BF037E1C-6943-43A2-8694-41B50E45375B}">
      <formula1>"RCO38"</formula1>
    </dataValidation>
    <dataValidation type="list" showInputMessage="1" showErrorMessage="1" sqref="E296 E305" xr:uid="{69E3CD2C-B1F0-43F4-8163-78AE523982BA}">
      <formula1>"RCR52"</formula1>
    </dataValidation>
    <dataValidation type="list" showInputMessage="1" showErrorMessage="1" sqref="E316" xr:uid="{A80912A6-370F-4615-8433-24709995613F}">
      <formula1>"RCR50"</formula1>
    </dataValidation>
    <dataValidation type="list" showInputMessage="1" showErrorMessage="1" sqref="E325" xr:uid="{A38D258E-8F82-4722-9EC7-620D3DF2EDCC}">
      <formula1>"RCR95"</formula1>
    </dataValidation>
    <dataValidation type="list" allowBlank="1" showInputMessage="1" showErrorMessage="1" sqref="E333" xr:uid="{E2F91E27-F652-4783-931A-B97E0C6E308C}">
      <formula1>"RCO38"</formula1>
    </dataValidation>
    <dataValidation type="list" showInputMessage="1" showErrorMessage="1" sqref="E334" xr:uid="{7A15CDBB-4042-4CCD-A1E6-B38EB09C1180}">
      <formula1>"RCR50,RCR95"</formula1>
    </dataValidation>
    <dataValidation type="list" showInputMessage="1" showErrorMessage="1" sqref="E364 E355" xr:uid="{A20F7449-7074-4296-995F-E879231DCAE5}">
      <formula1>"RCO113"</formula1>
    </dataValidation>
    <dataValidation type="list" showInputMessage="1" showErrorMessage="1" sqref="E365 E356" xr:uid="{C5297A51-B73F-49B0-8782-ED8AF8E39D1D}">
      <formula1>"ESR113"</formula1>
    </dataValidation>
    <dataValidation type="list" showInputMessage="1" showErrorMessage="1" sqref="E377 E386" xr:uid="{84A7F580-4193-4CEC-8BE3-EE6E63E23F58}">
      <formula1>"RCO77"</formula1>
    </dataValidation>
    <dataValidation type="list" showInputMessage="1" showErrorMessage="1" sqref="E378 E387 E396 E405" xr:uid="{B8100CE8-6339-4D3A-8B8E-58C26AB325DF}">
      <formula1>"RCR77"</formula1>
    </dataValidation>
    <dataValidation type="list" showInputMessage="1" showErrorMessage="1" sqref="E395 E404" xr:uid="{57280D81-5EA2-41BA-A21F-AECEFB13A1BF}">
      <formula1>"RCO77,RCO114"</formula1>
    </dataValidation>
    <dataValidation type="list" showInputMessage="1" showErrorMessage="1" sqref="E346" xr:uid="{EC4B5BAC-A287-493D-93F7-269447DD8514}">
      <formula1>"RCO65"</formula1>
    </dataValidation>
    <dataValidation type="list" showInputMessage="1" showErrorMessage="1" sqref="E347" xr:uid="{B6F3039E-B315-4BAB-8C23-4F4E68E2C37C}">
      <formula1>"RCR67"</formula1>
    </dataValidation>
    <dataValidation type="list" allowBlank="1" showInputMessage="1" showErrorMessage="1" sqref="E407" xr:uid="{99D198C7-BC3D-416E-8681-09D634980EFA}">
      <formula1>#REF!</formula1>
    </dataValidation>
    <dataValidation type="decimal" allowBlank="1" showInputMessage="1" showErrorMessage="1" errorTitle="Cantidad" error="Rellene con un valor positivo." sqref="H18:H19 H395:H396 H27:H28 H38:H39 H47:H48 H60:H61 H69:H70 H80:H81 H89:H90 H98:H99 H107:H108 H116:H117 H125:H126 H134:H135 H145:H146 H154:H155 H163:H164 H172:H173 H181:H182 H192:H193 H201:H202 H210:H211 H221:H222 H230:H231 H239:H240 H248:H249 H257:H258 H268:H269 H277:H278 H286:H287 H295:H296 H304:H305 H315:H316 H324:H325 H333:H334 H346:H347 H355:H356 H364:H365 H377:H378 H386:H387 H404:H405" xr:uid="{C5CFA5D8-A368-46D6-A39D-8AC1E87365AC}">
      <formula1>0.0000001</formula1>
      <formula2>1000000000</formula2>
    </dataValidation>
  </dataValidations>
  <printOptions headings="1"/>
  <pageMargins left="0.7" right="0.7" top="0.75" bottom="0.75" header="0.3" footer="0.3"/>
  <pageSetup paperSize="9" scale="31" fitToHeight="0" orientation="portrait" r:id="rId1"/>
  <drawing r:id="rId2"/>
  <tableParts count="41">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 r:id="rId23"/>
    <tablePart r:id="rId24"/>
    <tablePart r:id="rId25"/>
    <tablePart r:id="rId26"/>
    <tablePart r:id="rId27"/>
    <tablePart r:id="rId28"/>
    <tablePart r:id="rId29"/>
    <tablePart r:id="rId30"/>
    <tablePart r:id="rId31"/>
    <tablePart r:id="rId32"/>
    <tablePart r:id="rId33"/>
    <tablePart r:id="rId34"/>
    <tablePart r:id="rId35"/>
    <tablePart r:id="rId36"/>
    <tablePart r:id="rId37"/>
    <tablePart r:id="rId38"/>
    <tablePart r:id="rId39"/>
    <tablePart r:id="rId40"/>
    <tablePart r:id="rId41"/>
    <tablePart r:id="rId42"/>
    <tablePart r:id="rId43"/>
  </tableParts>
  <extLst>
    <ext xmlns:x14="http://schemas.microsoft.com/office/spreadsheetml/2009/9/main" uri="{CCE6A557-97BC-4b89-ADB6-D9C93CAAB3DF}">
      <x14:dataValidations xmlns:xm="http://schemas.microsoft.com/office/excel/2006/main" count="1">
        <x14:dataValidation type="list" allowBlank="1" showInputMessage="1" showErrorMessage="1" xr:uid="{4C269579-9B1F-4344-A436-691E81E2BF0D}">
          <x14:formula1>
            <xm:f>'Listas de valores2'!$B$2:$B$3</xm:f>
          </x14:formula1>
          <xm:sqref>B12 B21 B32 B41 B54 B63 B74 B83 B92 B101 B110 B119 B128 B139 B148 B157 B166 B175 B186 B195 B204 B215 B224 B233 B242 B251 B262 B271 B280 B289 B298 B309 B318 B327 B340 B349 B358 B371 B380 B389 B398</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F50315-C90D-4E9A-B576-F921BFE44F1C}">
  <sheetPr>
    <pageSetUpPr fitToPage="1"/>
  </sheetPr>
  <dimension ref="A1:J410"/>
  <sheetViews>
    <sheetView zoomScale="85" zoomScaleNormal="85" workbookViewId="0">
      <selection activeCell="E3" sqref="E3:I3"/>
    </sheetView>
  </sheetViews>
  <sheetFormatPr baseColWidth="10" defaultColWidth="10.7265625" defaultRowHeight="14.5" x14ac:dyDescent="0.35"/>
  <cols>
    <col min="1" max="1" width="4" customWidth="1"/>
    <col min="2" max="2" width="9.54296875" customWidth="1"/>
    <col min="3" max="3" width="3" customWidth="1"/>
    <col min="4" max="4" width="19.26953125" customWidth="1"/>
    <col min="5" max="5" width="18.54296875" customWidth="1"/>
    <col min="6" max="6" width="49.7265625" style="1" customWidth="1"/>
    <col min="7" max="7" width="26.26953125" customWidth="1"/>
    <col min="8" max="8" width="17.81640625" customWidth="1"/>
    <col min="9" max="9" width="17.81640625" style="1" customWidth="1"/>
  </cols>
  <sheetData>
    <row r="1" spans="1:10" ht="55.5" customHeight="1" x14ac:dyDescent="0.35">
      <c r="A1" s="106"/>
      <c r="B1" s="106"/>
      <c r="C1" s="106"/>
      <c r="D1" s="106"/>
      <c r="E1" s="106"/>
      <c r="F1" s="107"/>
      <c r="G1" s="106"/>
      <c r="H1" s="106"/>
      <c r="I1" s="107"/>
      <c r="J1" s="115"/>
    </row>
    <row r="2" spans="1:10" x14ac:dyDescent="0.35">
      <c r="A2" s="106"/>
      <c r="B2" s="106"/>
      <c r="C2" s="106"/>
      <c r="D2" s="106"/>
      <c r="E2" s="106"/>
      <c r="F2" s="107"/>
      <c r="G2" s="106"/>
      <c r="H2" s="106"/>
      <c r="I2" s="107"/>
      <c r="J2" s="115"/>
    </row>
    <row r="3" spans="1:10" ht="34.15" customHeight="1" x14ac:dyDescent="0.35">
      <c r="A3" s="106"/>
      <c r="B3" s="106"/>
      <c r="C3" s="106"/>
      <c r="D3" s="108" t="s">
        <v>267</v>
      </c>
      <c r="E3" s="181"/>
      <c r="F3" s="182"/>
      <c r="G3" s="182"/>
      <c r="H3" s="182"/>
      <c r="I3" s="183"/>
      <c r="J3" s="115"/>
    </row>
    <row r="4" spans="1:10" x14ac:dyDescent="0.35">
      <c r="A4" s="106"/>
      <c r="B4" s="106"/>
      <c r="C4" s="106"/>
      <c r="D4" s="106"/>
      <c r="E4" s="184" t="str">
        <f>IF(OR(E3="",E3=0),"Este proyecto no se incluirá en la estrategia. Rellene la casilla título para que sea tenido en cuenta. Verifique en el resumen los proyectos si la información se ha incluido correctamente","Proyecto incluido en la estrategia. Borre todos los datos, incluido el título si no desea que sea tenido en cuenta")</f>
        <v>Este proyecto no se incluirá en la estrategia. Rellene la casilla título para que sea tenido en cuenta. Verifique en el resumen los proyectos si la información se ha incluido correctamente</v>
      </c>
      <c r="F4" s="184"/>
      <c r="G4" s="184"/>
      <c r="H4" s="184"/>
      <c r="I4" s="184"/>
      <c r="J4" s="115"/>
    </row>
    <row r="5" spans="1:10" x14ac:dyDescent="0.35">
      <c r="A5" s="106"/>
      <c r="B5" s="106"/>
      <c r="C5" s="106"/>
      <c r="D5" s="106"/>
      <c r="E5" s="185"/>
      <c r="F5" s="185"/>
      <c r="G5" s="185"/>
      <c r="H5" s="185"/>
      <c r="I5" s="185"/>
      <c r="J5" s="115"/>
    </row>
    <row r="6" spans="1:10" x14ac:dyDescent="0.35">
      <c r="A6" s="106"/>
      <c r="B6" s="106"/>
      <c r="C6" s="106"/>
      <c r="D6" s="106"/>
      <c r="E6" s="106"/>
      <c r="F6" s="107"/>
      <c r="G6" s="106"/>
      <c r="H6" s="106"/>
      <c r="I6" s="107"/>
      <c r="J6" s="115"/>
    </row>
    <row r="7" spans="1:10" x14ac:dyDescent="0.35">
      <c r="A7" s="106"/>
      <c r="B7" s="106"/>
      <c r="C7" s="106"/>
      <c r="D7" s="106"/>
      <c r="E7" s="106"/>
      <c r="F7" s="107"/>
      <c r="G7" s="106"/>
      <c r="H7" s="106"/>
      <c r="I7" s="107"/>
      <c r="J7" s="115"/>
    </row>
    <row r="8" spans="1:10" ht="15.5" x14ac:dyDescent="0.35">
      <c r="A8" s="4"/>
      <c r="B8" s="5" t="s">
        <v>28</v>
      </c>
      <c r="C8" s="5"/>
      <c r="D8" s="5"/>
      <c r="E8" s="5"/>
      <c r="F8" s="10"/>
      <c r="G8" s="5"/>
      <c r="H8" s="4"/>
      <c r="I8" s="67"/>
      <c r="J8" s="115"/>
    </row>
    <row r="9" spans="1:10" x14ac:dyDescent="0.35">
      <c r="A9" s="106"/>
      <c r="B9" s="106"/>
      <c r="C9" s="106"/>
      <c r="D9" s="106"/>
      <c r="E9" s="106"/>
      <c r="F9" s="107"/>
      <c r="G9" s="106"/>
      <c r="H9" s="106"/>
      <c r="I9" s="107"/>
      <c r="J9" s="115"/>
    </row>
    <row r="10" spans="1:10" ht="15" thickBot="1" x14ac:dyDescent="0.4">
      <c r="A10" s="106"/>
      <c r="B10" s="160" t="s">
        <v>38</v>
      </c>
      <c r="C10" s="109"/>
      <c r="D10" s="109"/>
      <c r="E10" s="109"/>
      <c r="F10" s="110"/>
      <c r="G10" s="109"/>
      <c r="H10" s="109"/>
      <c r="I10" s="110"/>
      <c r="J10" s="115"/>
    </row>
    <row r="11" spans="1:10" x14ac:dyDescent="0.35">
      <c r="A11" s="106"/>
      <c r="B11" s="106"/>
      <c r="C11" s="106"/>
      <c r="D11" s="106"/>
      <c r="E11" s="106"/>
      <c r="F11" s="107"/>
      <c r="G11" s="106"/>
      <c r="H11" s="106"/>
      <c r="I11" s="107"/>
      <c r="J11" s="115"/>
    </row>
    <row r="12" spans="1:10" x14ac:dyDescent="0.35">
      <c r="A12" s="106"/>
      <c r="B12" s="116" t="s">
        <v>400</v>
      </c>
      <c r="C12" s="106"/>
      <c r="D12" s="112" t="s">
        <v>269</v>
      </c>
      <c r="E12" s="112"/>
      <c r="F12" s="113"/>
      <c r="G12" s="113"/>
      <c r="H12" s="113"/>
      <c r="I12" s="113"/>
      <c r="J12" s="115"/>
    </row>
    <row r="13" spans="1:10" x14ac:dyDescent="0.35">
      <c r="A13" s="106"/>
      <c r="B13" s="106"/>
      <c r="C13" s="106"/>
      <c r="D13" s="106"/>
      <c r="E13" s="106"/>
      <c r="F13" s="107"/>
      <c r="G13" s="106"/>
      <c r="H13" s="106"/>
      <c r="I13" s="107"/>
      <c r="J13" s="115"/>
    </row>
    <row r="14" spans="1:10" x14ac:dyDescent="0.35">
      <c r="A14" s="106"/>
      <c r="B14" s="106"/>
      <c r="C14" s="106"/>
      <c r="D14" s="106" t="s">
        <v>6</v>
      </c>
      <c r="E14" s="162"/>
      <c r="F14" s="174" t="str">
        <f>IF(B12="Incluir",IF(OR(E14="",E14=0),"Rellene el presupuesto",IF(OR(NOT(ISNUMBER(E14)),E14&lt;=0),"Rellene con un valor positivo","")),
    IF(OR(E14="",E14=0),"",
        "No rellene el presupuesto sin seleccionar que quiere incluir el subtipo de acción"))</f>
        <v/>
      </c>
      <c r="G14" s="175"/>
      <c r="H14" s="175"/>
      <c r="I14" s="107"/>
      <c r="J14" s="115"/>
    </row>
    <row r="15" spans="1:10" x14ac:dyDescent="0.35">
      <c r="A15" s="106"/>
      <c r="B15" s="106"/>
      <c r="C15" s="106"/>
      <c r="D15" s="106"/>
      <c r="E15" s="106"/>
      <c r="F15" s="107"/>
      <c r="G15" s="106"/>
      <c r="H15" s="106"/>
      <c r="I15" s="107"/>
      <c r="J15" s="115"/>
    </row>
    <row r="16" spans="1:10" x14ac:dyDescent="0.35">
      <c r="A16" s="106"/>
      <c r="B16" s="106"/>
      <c r="C16" s="106"/>
      <c r="D16" s="106" t="s">
        <v>270</v>
      </c>
      <c r="E16" s="106"/>
      <c r="F16" s="107"/>
      <c r="G16" s="106"/>
      <c r="H16" s="106"/>
      <c r="I16" s="107"/>
      <c r="J16" s="115"/>
    </row>
    <row r="17" spans="1:10" x14ac:dyDescent="0.35">
      <c r="A17" s="106"/>
      <c r="B17" s="106"/>
      <c r="C17" s="106"/>
      <c r="D17" s="7" t="s">
        <v>271</v>
      </c>
      <c r="E17" s="7" t="s">
        <v>272</v>
      </c>
      <c r="F17" s="117" t="s">
        <v>156</v>
      </c>
      <c r="G17" s="11" t="s">
        <v>159</v>
      </c>
      <c r="H17" s="8" t="s">
        <v>273</v>
      </c>
      <c r="I17" s="11" t="s">
        <v>274</v>
      </c>
      <c r="J17" s="115"/>
    </row>
    <row r="18" spans="1:10" ht="29" x14ac:dyDescent="0.35">
      <c r="A18" s="106"/>
      <c r="B18" s="106"/>
      <c r="C18" s="106"/>
      <c r="D18" s="155" t="s">
        <v>160</v>
      </c>
      <c r="E18" s="156" t="s">
        <v>161</v>
      </c>
      <c r="F18" s="153" t="str">
        <f>IFERROR(VLOOKUP(E18,TablaIndicadores[[Código]:[Unidad de medida]],2,0),"")</f>
        <v>Centros públicos apoyados para desarrollar servicios, productos y procesos digitales</v>
      </c>
      <c r="G18" s="153" t="str">
        <f>IFERROR(VLOOKUP(E18,TablaIndicadores[[Código]:[Unidad de medida]],3,0),"")</f>
        <v xml:space="preserve">Centros públicos </v>
      </c>
      <c r="H18" s="116"/>
      <c r="I18" s="153" t="str">
        <f>IF(B12="Incluir",IF(OR(H18="",E18="",NOT(ISNUMBER(H18)),H18&lt;=0,H18&lt;=0.0000001,H18&gt;1000000000),"Rellene con un valor positivo","SI"),"")</f>
        <v/>
      </c>
      <c r="J18" s="115"/>
    </row>
    <row r="19" spans="1:10" ht="43.5" x14ac:dyDescent="0.35">
      <c r="A19" s="106"/>
      <c r="B19" s="106"/>
      <c r="C19" s="106"/>
      <c r="D19" s="153" t="s">
        <v>162</v>
      </c>
      <c r="E19" s="154" t="s">
        <v>163</v>
      </c>
      <c r="F19" s="153" t="str">
        <f>IFERROR(VLOOKUP(E19,TablaIndicadores[[Código]:[Unidad de medida]],2,0),"")</f>
        <v>RCR 11: Usuarios de servicios, productos y
procesos digitales públicos nuevos y
mejorados*</v>
      </c>
      <c r="G19" s="153" t="str">
        <f>IFERROR(VLOOKUP(E19,TablaIndicadores[[Código]:[Unidad de medida]],3,0),"")</f>
        <v>Usuarios / año</v>
      </c>
      <c r="H19" s="157"/>
      <c r="I19" s="153" t="str">
        <f>IF(B12="Incluir",IF(OR(H19="",E19="",NOT(ISNUMBER(H19)),H19&lt;=0,H19&lt;=0.0000001,H19&gt;1000000000),"Rellene con un valor positivo","SI"),"")</f>
        <v/>
      </c>
      <c r="J19" s="115"/>
    </row>
    <row r="20" spans="1:10" x14ac:dyDescent="0.35">
      <c r="A20" s="106"/>
      <c r="B20" s="106"/>
      <c r="C20" s="106"/>
      <c r="D20" s="107"/>
      <c r="E20" s="107"/>
      <c r="F20" s="107"/>
      <c r="G20" s="107"/>
      <c r="H20" s="107"/>
      <c r="I20" s="107"/>
      <c r="J20" s="118"/>
    </row>
    <row r="21" spans="1:10" x14ac:dyDescent="0.35">
      <c r="A21" s="106"/>
      <c r="B21" s="116" t="s">
        <v>400</v>
      </c>
      <c r="C21" s="106"/>
      <c r="D21" s="112" t="s">
        <v>275</v>
      </c>
      <c r="E21" s="112"/>
      <c r="F21" s="113"/>
      <c r="G21" s="113"/>
      <c r="H21" s="113"/>
      <c r="I21" s="113"/>
      <c r="J21" s="115"/>
    </row>
    <row r="22" spans="1:10" x14ac:dyDescent="0.35">
      <c r="A22" s="106"/>
      <c r="B22" s="106"/>
      <c r="C22" s="106"/>
      <c r="D22" s="106"/>
      <c r="E22" s="106"/>
      <c r="F22" s="107"/>
      <c r="G22" s="106"/>
      <c r="H22" s="106"/>
      <c r="I22" s="107"/>
      <c r="J22" s="115"/>
    </row>
    <row r="23" spans="1:10" ht="15" customHeight="1" x14ac:dyDescent="0.35">
      <c r="A23" s="106"/>
      <c r="B23" s="106"/>
      <c r="C23" s="106"/>
      <c r="D23" s="106" t="s">
        <v>6</v>
      </c>
      <c r="E23" s="162"/>
      <c r="F23" s="174" t="str">
        <f>IF(B21="Incluir",IF(OR(E23="",E23=0),"Rellene el presupuesto",IF(OR(NOT(ISNUMBER(E23)),E23&lt;=0),"Rellene con un valor positivo","")),
    IF(OR(E23="",E23=0),"",
        "No rellene el presupuesto sin seleccionar que quiere incluir el subtipo de acción"))</f>
        <v/>
      </c>
      <c r="G23" s="175"/>
      <c r="H23" s="175"/>
      <c r="I23" s="107"/>
      <c r="J23" s="115"/>
    </row>
    <row r="24" spans="1:10" x14ac:dyDescent="0.35">
      <c r="A24" s="106"/>
      <c r="B24" s="106"/>
      <c r="C24" s="106"/>
      <c r="D24" s="106"/>
      <c r="E24" s="106"/>
      <c r="F24" s="107"/>
      <c r="G24" s="106"/>
      <c r="H24" s="106"/>
      <c r="I24" s="107"/>
      <c r="J24" s="115"/>
    </row>
    <row r="25" spans="1:10" x14ac:dyDescent="0.35">
      <c r="A25" s="106"/>
      <c r="B25" s="106"/>
      <c r="C25" s="106"/>
      <c r="D25" s="106" t="s">
        <v>270</v>
      </c>
      <c r="E25" s="106"/>
      <c r="F25" s="107"/>
      <c r="G25" s="106"/>
      <c r="H25" s="106"/>
      <c r="I25" s="107"/>
      <c r="J25" s="115"/>
    </row>
    <row r="26" spans="1:10" x14ac:dyDescent="0.35">
      <c r="A26" s="106"/>
      <c r="B26" s="106"/>
      <c r="C26" s="106"/>
      <c r="D26" s="7" t="s">
        <v>271</v>
      </c>
      <c r="E26" s="7" t="s">
        <v>272</v>
      </c>
      <c r="F26" s="117" t="s">
        <v>156</v>
      </c>
      <c r="G26" s="11" t="s">
        <v>159</v>
      </c>
      <c r="H26" s="8" t="s">
        <v>273</v>
      </c>
      <c r="I26" s="11" t="s">
        <v>274</v>
      </c>
      <c r="J26" s="115"/>
    </row>
    <row r="27" spans="1:10" ht="29" x14ac:dyDescent="0.35">
      <c r="A27" s="106"/>
      <c r="B27" s="106"/>
      <c r="C27" s="106"/>
      <c r="D27" s="155" t="s">
        <v>160</v>
      </c>
      <c r="E27" s="156" t="s">
        <v>161</v>
      </c>
      <c r="F27" s="153" t="str">
        <f>IFERROR(VLOOKUP(E27,TablaIndicadores[[Código]:[Unidad de medida]],2,0),"")</f>
        <v>Centros públicos apoyados para desarrollar servicios, productos y procesos digitales</v>
      </c>
      <c r="G27" s="153" t="str">
        <f>IFERROR(VLOOKUP(E27,TablaIndicadores[[Código]:[Unidad de medida]],3,0),"")</f>
        <v xml:space="preserve">Centros públicos </v>
      </c>
      <c r="H27" s="116"/>
      <c r="I27" s="153" t="str">
        <f>IF(B21="Incluir",IF(OR(H27="",E27="",NOT(ISNUMBER(H27)),H27&lt;=0,H27&lt;=0.0000001,H27&gt;1000000000),"Rellene con un valor positivo","SI"),"")</f>
        <v/>
      </c>
      <c r="J27" s="115"/>
    </row>
    <row r="28" spans="1:10" ht="43.5" x14ac:dyDescent="0.35">
      <c r="A28" s="106"/>
      <c r="B28" s="106"/>
      <c r="C28" s="106"/>
      <c r="D28" s="153" t="s">
        <v>162</v>
      </c>
      <c r="E28" s="154" t="s">
        <v>163</v>
      </c>
      <c r="F28" s="153" t="str">
        <f>IFERROR(VLOOKUP(E28,TablaIndicadores[[Código]:[Unidad de medida]],2,0),"")</f>
        <v>RCR 11: Usuarios de servicios, productos y
procesos digitales públicos nuevos y
mejorados*</v>
      </c>
      <c r="G28" s="153" t="str">
        <f>IFERROR(VLOOKUP(E28,TablaIndicadores[[Código]:[Unidad de medida]],3,0),"")</f>
        <v>Usuarios / año</v>
      </c>
      <c r="H28" s="157"/>
      <c r="I28" s="153" t="str">
        <f>IF(B21="Incluir",IF(OR(H28="",E28="",NOT(ISNUMBER(H28)),H28&lt;=0,H28&lt;=0.0000001,H28&gt;1000000000),"Rellene con un valor positivo","SI"),"")</f>
        <v/>
      </c>
      <c r="J28" s="115"/>
    </row>
    <row r="29" spans="1:10" x14ac:dyDescent="0.35">
      <c r="A29" s="106"/>
      <c r="B29" s="106"/>
      <c r="C29" s="106"/>
      <c r="D29" s="107"/>
      <c r="E29" s="107"/>
      <c r="F29" s="107"/>
      <c r="G29" s="107"/>
      <c r="H29" s="107"/>
      <c r="I29" s="107"/>
      <c r="J29" s="118"/>
    </row>
    <row r="30" spans="1:10" ht="15" thickBot="1" x14ac:dyDescent="0.4">
      <c r="A30" s="106"/>
      <c r="B30" s="160" t="s">
        <v>40</v>
      </c>
      <c r="C30" s="109"/>
      <c r="D30" s="109"/>
      <c r="E30" s="109"/>
      <c r="F30" s="110"/>
      <c r="G30" s="109"/>
      <c r="H30" s="109"/>
      <c r="I30" s="110"/>
      <c r="J30" s="115"/>
    </row>
    <row r="31" spans="1:10" x14ac:dyDescent="0.35">
      <c r="A31" s="106"/>
      <c r="B31" s="106"/>
      <c r="C31" s="106"/>
      <c r="D31" s="119"/>
      <c r="E31" s="119"/>
      <c r="F31" s="120"/>
      <c r="G31" s="119"/>
      <c r="H31" s="119"/>
      <c r="I31" s="120"/>
      <c r="J31" s="115"/>
    </row>
    <row r="32" spans="1:10" ht="28.5" customHeight="1" x14ac:dyDescent="0.35">
      <c r="A32" s="106"/>
      <c r="B32" s="116" t="s">
        <v>400</v>
      </c>
      <c r="C32" s="106"/>
      <c r="D32" s="176" t="s">
        <v>276</v>
      </c>
      <c r="E32" s="176"/>
      <c r="F32" s="176"/>
      <c r="G32" s="176"/>
      <c r="H32" s="176"/>
      <c r="I32" s="176"/>
      <c r="J32" s="150"/>
    </row>
    <row r="33" spans="1:10" x14ac:dyDescent="0.35">
      <c r="A33" s="106"/>
      <c r="B33" s="106"/>
      <c r="C33" s="106"/>
      <c r="D33" s="119"/>
      <c r="E33" s="119"/>
      <c r="F33" s="120"/>
      <c r="G33" s="119"/>
      <c r="H33" s="119"/>
      <c r="I33" s="120"/>
      <c r="J33" s="115"/>
    </row>
    <row r="34" spans="1:10" x14ac:dyDescent="0.35">
      <c r="A34" s="106"/>
      <c r="B34" s="106"/>
      <c r="C34" s="106"/>
      <c r="D34" s="119" t="s">
        <v>6</v>
      </c>
      <c r="E34" s="162"/>
      <c r="F34" s="174" t="str">
        <f>IF(B32="Incluir",IF(OR(E34="",E34=0),"Rellene el presupuesto",IF(OR(NOT(ISNUMBER(E34)),E34&lt;=0),"Rellene con un valor positivo","")),
    IF(OR(E34="",E34=0),"",
        "No rellene el presupuesto sin seleccionar que quiere incluir el subtipo de acción"))</f>
        <v/>
      </c>
      <c r="G34" s="175"/>
      <c r="H34" s="175"/>
      <c r="I34" s="120"/>
      <c r="J34" s="115"/>
    </row>
    <row r="35" spans="1:10" x14ac:dyDescent="0.35">
      <c r="A35" s="106"/>
      <c r="B35" s="106"/>
      <c r="C35" s="106"/>
      <c r="D35" s="119"/>
      <c r="E35" s="119"/>
      <c r="F35" s="120"/>
      <c r="G35" s="119"/>
      <c r="H35" s="119"/>
      <c r="I35" s="120"/>
      <c r="J35" s="115"/>
    </row>
    <row r="36" spans="1:10" x14ac:dyDescent="0.35">
      <c r="A36" s="106"/>
      <c r="B36" s="106"/>
      <c r="C36" s="106"/>
      <c r="D36" s="106" t="s">
        <v>270</v>
      </c>
      <c r="E36" s="106"/>
      <c r="F36" s="107"/>
      <c r="G36" s="106"/>
      <c r="H36" s="106"/>
      <c r="I36" s="107"/>
      <c r="J36" s="115"/>
    </row>
    <row r="37" spans="1:10" x14ac:dyDescent="0.35">
      <c r="A37" s="106"/>
      <c r="B37" s="106"/>
      <c r="C37" s="106"/>
      <c r="D37" s="7" t="s">
        <v>271</v>
      </c>
      <c r="E37" s="7" t="s">
        <v>272</v>
      </c>
      <c r="F37" s="11" t="s">
        <v>156</v>
      </c>
      <c r="G37" s="11" t="s">
        <v>159</v>
      </c>
      <c r="H37" s="8" t="s">
        <v>273</v>
      </c>
      <c r="I37" s="11" t="s">
        <v>274</v>
      </c>
      <c r="J37" s="115"/>
    </row>
    <row r="38" spans="1:10" ht="30" customHeight="1" x14ac:dyDescent="0.35">
      <c r="A38" s="106"/>
      <c r="B38" s="106"/>
      <c r="C38" s="106"/>
      <c r="D38" s="155" t="s">
        <v>160</v>
      </c>
      <c r="E38" s="156" t="s">
        <v>164</v>
      </c>
      <c r="F38" s="153" t="str">
        <f>IFERROR(VLOOKUP(E38,TablaIndicadores[[Código]:[Unidad de medida]],2,0),"")</f>
        <v>Empresas apoyadas (de las cuales: microempresas,pequeñas, medianas, grandes)</v>
      </c>
      <c r="G38" s="153" t="str">
        <f>IFERROR(VLOOKUP(E38,TablaIndicadores[[Código]:[Unidad de medida]],3,0),"")</f>
        <v>Empresas</v>
      </c>
      <c r="H38" s="116"/>
      <c r="I38" s="153" t="str">
        <f>IF(B32="Incluir",IF(OR(H38="",E38="",NOT(ISNUMBER(H38)),H38&lt;=0,H38&lt;=0.0000001,H38&gt;1000000000),"Rellene con un valor positivo","SI"),"")</f>
        <v/>
      </c>
      <c r="J38" s="115"/>
    </row>
    <row r="39" spans="1:10" ht="30" customHeight="1" x14ac:dyDescent="0.35">
      <c r="A39" s="106"/>
      <c r="B39" s="106"/>
      <c r="C39" s="106"/>
      <c r="D39" s="153" t="s">
        <v>162</v>
      </c>
      <c r="E39" s="154" t="s">
        <v>165</v>
      </c>
      <c r="F39" s="153" t="str">
        <f>IFERROR(VLOOKUP(E39,TablaIndicadores[[Código]:[Unidad de medida]],2,0),"")</f>
        <v>RCR 19:Empresas con mayor volumen de negocios</v>
      </c>
      <c r="G39" s="153" t="str">
        <f>IFERROR(VLOOKUP(E39,TablaIndicadores[[Código]:[Unidad de medida]],3,0),"")</f>
        <v>Empresas</v>
      </c>
      <c r="H39" s="157"/>
      <c r="I39" s="153" t="str">
        <f>IF(B32="Incluir",IF(OR(H39="",E39="",NOT(ISNUMBER(H39)),H39&lt;=0,H39&lt;=0.0000001,H39&gt;1000000000),"Rellene con un valor positivo","SI"),"")</f>
        <v/>
      </c>
      <c r="J39" s="115"/>
    </row>
    <row r="40" spans="1:10" x14ac:dyDescent="0.35">
      <c r="A40" s="106"/>
      <c r="B40" s="114"/>
      <c r="C40" s="114"/>
      <c r="D40" s="107"/>
      <c r="E40" s="107"/>
      <c r="F40" s="107"/>
      <c r="G40" s="106"/>
      <c r="H40" s="107"/>
      <c r="I40" s="107"/>
      <c r="J40" s="115"/>
    </row>
    <row r="41" spans="1:10" x14ac:dyDescent="0.35">
      <c r="A41" s="106"/>
      <c r="B41" s="116" t="s">
        <v>400</v>
      </c>
      <c r="C41" s="106"/>
      <c r="D41" s="112" t="s">
        <v>277</v>
      </c>
      <c r="E41" s="112"/>
      <c r="F41" s="113"/>
      <c r="G41" s="151"/>
      <c r="H41" s="151"/>
      <c r="I41" s="151"/>
      <c r="J41" s="115"/>
    </row>
    <row r="42" spans="1:10" x14ac:dyDescent="0.35">
      <c r="A42" s="106"/>
      <c r="B42" s="106"/>
      <c r="C42" s="106"/>
      <c r="D42" s="106"/>
      <c r="E42" s="106"/>
      <c r="F42" s="107"/>
      <c r="G42" s="106"/>
      <c r="H42" s="106"/>
      <c r="I42" s="107"/>
      <c r="J42" s="115"/>
    </row>
    <row r="43" spans="1:10" x14ac:dyDescent="0.35">
      <c r="A43" s="106"/>
      <c r="B43" s="106"/>
      <c r="C43" s="106"/>
      <c r="D43" s="106" t="s">
        <v>6</v>
      </c>
      <c r="E43" s="162"/>
      <c r="F43" s="174" t="str">
        <f>IF(B41="Incluir",IF(OR(E43="",E43=0),"Rellene el presupuesto",IF(OR(NOT(ISNUMBER(E43)),E43&lt;=0),"Rellene con un valor positivo","")),
    IF(OR(E43="",E43=0),"",
        "No rellene el presupuesto sin seleccionar que quiere incluir el subtipo de acción"))</f>
        <v/>
      </c>
      <c r="G43" s="175"/>
      <c r="H43" s="175"/>
      <c r="I43" s="107"/>
      <c r="J43" s="115"/>
    </row>
    <row r="44" spans="1:10" x14ac:dyDescent="0.35">
      <c r="A44" s="106"/>
      <c r="B44" s="106"/>
      <c r="C44" s="106"/>
      <c r="D44" s="106"/>
      <c r="E44" s="106"/>
      <c r="F44" s="107"/>
      <c r="G44" s="106"/>
      <c r="H44" s="106"/>
      <c r="I44" s="107"/>
      <c r="J44" s="115"/>
    </row>
    <row r="45" spans="1:10" x14ac:dyDescent="0.35">
      <c r="A45" s="106"/>
      <c r="B45" s="106"/>
      <c r="C45" s="106"/>
      <c r="D45" s="106" t="s">
        <v>270</v>
      </c>
      <c r="E45" s="106"/>
      <c r="F45" s="107"/>
      <c r="G45" s="106"/>
      <c r="H45" s="106"/>
      <c r="I45" s="107"/>
      <c r="J45" s="115"/>
    </row>
    <row r="46" spans="1:10" x14ac:dyDescent="0.35">
      <c r="A46" s="106"/>
      <c r="B46" s="106"/>
      <c r="C46" s="106"/>
      <c r="D46" s="7" t="s">
        <v>271</v>
      </c>
      <c r="E46" s="7" t="s">
        <v>272</v>
      </c>
      <c r="F46" s="11" t="s">
        <v>156</v>
      </c>
      <c r="G46" s="11" t="s">
        <v>159</v>
      </c>
      <c r="H46" s="8" t="s">
        <v>273</v>
      </c>
      <c r="I46" s="11" t="s">
        <v>274</v>
      </c>
      <c r="J46" s="115"/>
    </row>
    <row r="47" spans="1:10" ht="30" customHeight="1" x14ac:dyDescent="0.35">
      <c r="A47" s="106"/>
      <c r="B47" s="106"/>
      <c r="C47" s="106"/>
      <c r="D47" s="155" t="s">
        <v>160</v>
      </c>
      <c r="E47" s="156" t="s">
        <v>164</v>
      </c>
      <c r="F47" s="153" t="str">
        <f>IFERROR(VLOOKUP(E47,TablaIndicadores[[Código]:[Unidad de medida]],2,0),"")</f>
        <v>Empresas apoyadas (de las cuales: microempresas,pequeñas, medianas, grandes)</v>
      </c>
      <c r="G47" s="153" t="str">
        <f>IFERROR(VLOOKUP(E47,TablaIndicadores[[Código]:[Unidad de medida]],3,0),"")</f>
        <v>Empresas</v>
      </c>
      <c r="H47" s="116"/>
      <c r="I47" s="153" t="str">
        <f>IF(B41="Incluir",IF(OR(H47="",E47="",NOT(ISNUMBER(H47)),H47&lt;=0,H47&lt;=0.0000001,H47&gt;1000000000),"Rellene con un valor positivo","SI"),"")</f>
        <v/>
      </c>
      <c r="J47" s="115"/>
    </row>
    <row r="48" spans="1:10" ht="30" customHeight="1" x14ac:dyDescent="0.35">
      <c r="A48" s="106"/>
      <c r="B48" s="106"/>
      <c r="C48" s="106"/>
      <c r="D48" s="153" t="s">
        <v>162</v>
      </c>
      <c r="E48" s="154" t="s">
        <v>165</v>
      </c>
      <c r="F48" s="153" t="str">
        <f>IFERROR(VLOOKUP(E48,TablaIndicadores[[Código]:[Unidad de medida]],2,0),"")</f>
        <v>RCR 19:Empresas con mayor volumen de negocios</v>
      </c>
      <c r="G48" s="153" t="str">
        <f>IFERROR(VLOOKUP(E48,TablaIndicadores[[Código]:[Unidad de medida]],3,0),"")</f>
        <v>Empresas</v>
      </c>
      <c r="H48" s="157"/>
      <c r="I48" s="153" t="str">
        <f>IF(B41="Incluir",IF(OR(H48="",E48="",NOT(ISNUMBER(H48)),H48&lt;=0,H48&lt;=0.0000001,H48&gt;1000000000),"Rellene con un valor positivo","SI"),"")</f>
        <v/>
      </c>
      <c r="J48" s="115"/>
    </row>
    <row r="49" spans="1:10" x14ac:dyDescent="0.35">
      <c r="A49" s="106"/>
      <c r="B49" s="106"/>
      <c r="C49" s="106"/>
      <c r="D49" s="106"/>
      <c r="E49" s="106"/>
      <c r="F49" s="107"/>
      <c r="G49" s="106"/>
      <c r="H49" s="106"/>
      <c r="I49" s="107"/>
      <c r="J49" s="115"/>
    </row>
    <row r="50" spans="1:10" ht="15.5" x14ac:dyDescent="0.35">
      <c r="A50" s="4"/>
      <c r="B50" s="5" t="s">
        <v>278</v>
      </c>
      <c r="C50" s="5"/>
      <c r="D50" s="5"/>
      <c r="E50" s="5"/>
      <c r="F50" s="10"/>
      <c r="G50" s="5"/>
      <c r="H50" s="4"/>
      <c r="I50" s="67"/>
      <c r="J50" s="115"/>
    </row>
    <row r="51" spans="1:10" x14ac:dyDescent="0.35">
      <c r="A51" s="106"/>
      <c r="B51" s="106"/>
      <c r="C51" s="106"/>
      <c r="D51" s="106"/>
      <c r="E51" s="106"/>
      <c r="F51" s="107"/>
      <c r="G51" s="106"/>
      <c r="H51" s="106"/>
      <c r="I51" s="107"/>
      <c r="J51" s="115"/>
    </row>
    <row r="52" spans="1:10" ht="15" thickBot="1" x14ac:dyDescent="0.4">
      <c r="A52" s="106"/>
      <c r="B52" s="160" t="s">
        <v>42</v>
      </c>
      <c r="C52" s="109"/>
      <c r="D52" s="109"/>
      <c r="E52" s="109"/>
      <c r="F52" s="110"/>
      <c r="G52" s="109"/>
      <c r="H52" s="109"/>
      <c r="I52" s="110"/>
      <c r="J52" s="115"/>
    </row>
    <row r="53" spans="1:10" x14ac:dyDescent="0.35">
      <c r="A53" s="106"/>
      <c r="B53" s="106"/>
      <c r="C53" s="106"/>
      <c r="D53" s="106"/>
      <c r="E53" s="106"/>
      <c r="F53" s="107"/>
      <c r="G53" s="106"/>
      <c r="H53" s="106"/>
      <c r="I53" s="107"/>
      <c r="J53" s="115"/>
    </row>
    <row r="54" spans="1:10" ht="30.75" customHeight="1" x14ac:dyDescent="0.35">
      <c r="A54" s="106"/>
      <c r="B54" s="116" t="s">
        <v>400</v>
      </c>
      <c r="C54" s="106"/>
      <c r="D54" s="177" t="s">
        <v>279</v>
      </c>
      <c r="E54" s="177"/>
      <c r="F54" s="177"/>
      <c r="G54" s="177"/>
      <c r="H54" s="177"/>
      <c r="I54" s="177"/>
      <c r="J54" s="115"/>
    </row>
    <row r="55" spans="1:10" x14ac:dyDescent="0.35">
      <c r="A55" s="106"/>
      <c r="B55" s="106"/>
      <c r="C55" s="106"/>
      <c r="D55" s="106"/>
      <c r="E55" s="106"/>
      <c r="F55" s="107"/>
      <c r="G55" s="106"/>
      <c r="H55" s="106"/>
      <c r="I55" s="107"/>
      <c r="J55" s="115"/>
    </row>
    <row r="56" spans="1:10" x14ac:dyDescent="0.35">
      <c r="A56" s="106"/>
      <c r="B56" s="106"/>
      <c r="C56" s="106"/>
      <c r="D56" s="106" t="s">
        <v>6</v>
      </c>
      <c r="E56" s="162"/>
      <c r="F56" s="174" t="str">
        <f>IF(B54="Incluir",IF(OR(E56="",E56=0),"Rellene el presupuesto",IF(OR(NOT(ISNUMBER(E56)),E56&lt;=0),"Rellene con un valor positivo","")),
    IF(OR(E56="",E56=0),"",
        "No rellene el presupuesto sin seleccionar que quiere incluir el subtipo de acción"))</f>
        <v/>
      </c>
      <c r="G56" s="175"/>
      <c r="H56" s="175"/>
      <c r="I56" s="107"/>
      <c r="J56" s="115"/>
    </row>
    <row r="57" spans="1:10" x14ac:dyDescent="0.35">
      <c r="A57" s="106"/>
      <c r="B57" s="106"/>
      <c r="C57" s="106"/>
      <c r="D57" s="106"/>
      <c r="E57" s="106"/>
      <c r="F57" s="107"/>
      <c r="G57" s="106"/>
      <c r="H57" s="106"/>
      <c r="I57" s="107"/>
      <c r="J57" s="115"/>
    </row>
    <row r="58" spans="1:10" x14ac:dyDescent="0.35">
      <c r="A58" s="106"/>
      <c r="B58" s="106"/>
      <c r="C58" s="106"/>
      <c r="D58" s="106" t="s">
        <v>270</v>
      </c>
      <c r="E58" s="106"/>
      <c r="F58" s="107"/>
      <c r="G58" s="106"/>
      <c r="H58" s="106"/>
      <c r="I58" s="107"/>
      <c r="J58" s="115"/>
    </row>
    <row r="59" spans="1:10" x14ac:dyDescent="0.35">
      <c r="A59" s="106"/>
      <c r="B59" s="106"/>
      <c r="C59" s="106"/>
      <c r="D59" s="7" t="s">
        <v>271</v>
      </c>
      <c r="E59" s="7" t="s">
        <v>272</v>
      </c>
      <c r="F59" s="11" t="s">
        <v>156</v>
      </c>
      <c r="G59" s="11" t="s">
        <v>159</v>
      </c>
      <c r="H59" s="8" t="s">
        <v>273</v>
      </c>
      <c r="I59" s="11" t="s">
        <v>274</v>
      </c>
      <c r="J59" s="115"/>
    </row>
    <row r="60" spans="1:10" ht="29" x14ac:dyDescent="0.35">
      <c r="A60" s="106"/>
      <c r="B60" s="106"/>
      <c r="C60" s="106"/>
      <c r="D60" s="155" t="s">
        <v>160</v>
      </c>
      <c r="E60" s="156" t="s">
        <v>166</v>
      </c>
      <c r="F60" s="153" t="str">
        <f>IFERROR(VLOOKUP(E60,TablaIndicadores[[Código]:[Unidad de medida]],2,0),"")</f>
        <v>Edificios públicos con rendimiento
energético mejorado</v>
      </c>
      <c r="G60" s="153" t="str">
        <f>IFERROR(VLOOKUP(E60,TablaIndicadores[[Código]:[Unidad de medida]],3,0),"")</f>
        <v>Metros cuadrados (m2)</v>
      </c>
      <c r="H60" s="116"/>
      <c r="I60" s="153" t="str">
        <f>IF(B54="Incluir",IF(OR(H60="",E60="",NOT(ISNUMBER(H60)),H60&lt;=0,H60&lt;=0.0000001,H60&gt;1000000000),"Rellene con un valor positivo","SI"),"")</f>
        <v/>
      </c>
      <c r="J60" s="115"/>
    </row>
    <row r="61" spans="1:10" ht="29" x14ac:dyDescent="0.35">
      <c r="A61" s="106"/>
      <c r="B61" s="106"/>
      <c r="C61" s="106"/>
      <c r="D61" s="153" t="s">
        <v>162</v>
      </c>
      <c r="E61" s="154" t="s">
        <v>167</v>
      </c>
      <c r="F61" s="153" t="str">
        <f>IFERROR(VLOOKUP(E61,TablaIndicadores[[Código]:[Unidad de medida]],2,0),"")</f>
        <v>RCR 26: Consumo anual primario de energía
(del cual: viviendas, edificios públicos, empresas, otros)</v>
      </c>
      <c r="G61" s="153" t="str">
        <f>IFERROR(VLOOKUP(E61,TablaIndicadores[[Código]:[Unidad de medida]],3,0),"")</f>
        <v>MWh/año</v>
      </c>
      <c r="H61" s="157"/>
      <c r="I61" s="153" t="str">
        <f>IF(B54="Incluir",IF(OR(H61="",E61="",NOT(ISNUMBER(H61)),H61&lt;=0,H61&lt;=0.0000001,H61&gt;1000000000),"Rellene con un valor positivo","SI"),"")</f>
        <v/>
      </c>
      <c r="J61" s="115"/>
    </row>
    <row r="62" spans="1:10" x14ac:dyDescent="0.35">
      <c r="A62" s="106"/>
      <c r="B62" s="106"/>
      <c r="C62" s="106"/>
      <c r="D62" s="107"/>
      <c r="E62" s="107"/>
      <c r="F62" s="107"/>
      <c r="G62" s="107"/>
      <c r="H62" s="107"/>
      <c r="I62" s="107"/>
      <c r="J62" s="118"/>
    </row>
    <row r="63" spans="1:10" ht="30.75" customHeight="1" x14ac:dyDescent="0.35">
      <c r="A63" s="106"/>
      <c r="B63" s="116" t="s">
        <v>400</v>
      </c>
      <c r="C63" s="106"/>
      <c r="D63" s="178" t="s">
        <v>280</v>
      </c>
      <c r="E63" s="178"/>
      <c r="F63" s="178"/>
      <c r="G63" s="178"/>
      <c r="H63" s="178"/>
      <c r="I63" s="178"/>
      <c r="J63" s="150"/>
    </row>
    <row r="64" spans="1:10" x14ac:dyDescent="0.35">
      <c r="A64" s="106"/>
      <c r="B64" s="106"/>
      <c r="C64" s="106"/>
      <c r="D64" s="106"/>
      <c r="E64" s="106"/>
      <c r="F64" s="107"/>
      <c r="G64" s="106"/>
      <c r="H64" s="106"/>
      <c r="I64" s="107"/>
      <c r="J64" s="115"/>
    </row>
    <row r="65" spans="1:10" x14ac:dyDescent="0.35">
      <c r="A65" s="106"/>
      <c r="B65" s="106"/>
      <c r="C65" s="106"/>
      <c r="D65" s="106" t="s">
        <v>6</v>
      </c>
      <c r="E65" s="162"/>
      <c r="F65" s="174" t="str">
        <f>IF(B63="Incluir",IF(OR(E65="",E65=0),"Rellene el presupuesto",IF(OR(NOT(ISNUMBER(E65)),E65&lt;=0),"Rellene con un valor positivo","")),
    IF(OR(E65="",E65=0),"",
        "No rellene el presupuesto sin seleccionar que quiere incluir el subtipo de acción"))</f>
        <v/>
      </c>
      <c r="G65" s="175"/>
      <c r="H65" s="175"/>
      <c r="I65" s="107"/>
      <c r="J65" s="115"/>
    </row>
    <row r="66" spans="1:10" x14ac:dyDescent="0.35">
      <c r="A66" s="106"/>
      <c r="B66" s="106"/>
      <c r="C66" s="106"/>
      <c r="D66" s="106"/>
      <c r="E66" s="106"/>
      <c r="F66" s="107"/>
      <c r="G66" s="106"/>
      <c r="H66" s="106"/>
      <c r="I66" s="107"/>
      <c r="J66" s="115"/>
    </row>
    <row r="67" spans="1:10" x14ac:dyDescent="0.35">
      <c r="A67" s="106"/>
      <c r="B67" s="106"/>
      <c r="C67" s="106"/>
      <c r="D67" s="106" t="s">
        <v>270</v>
      </c>
      <c r="E67" s="106"/>
      <c r="F67" s="107"/>
      <c r="G67" s="106"/>
      <c r="H67" s="106"/>
      <c r="I67" s="107"/>
      <c r="J67" s="115"/>
    </row>
    <row r="68" spans="1:10" x14ac:dyDescent="0.35">
      <c r="A68" s="106"/>
      <c r="B68" s="106"/>
      <c r="C68" s="106"/>
      <c r="D68" s="7" t="s">
        <v>271</v>
      </c>
      <c r="E68" s="7" t="s">
        <v>272</v>
      </c>
      <c r="F68" s="11" t="s">
        <v>156</v>
      </c>
      <c r="G68" s="11" t="s">
        <v>159</v>
      </c>
      <c r="H68" s="8" t="s">
        <v>273</v>
      </c>
      <c r="I68" s="11" t="s">
        <v>274</v>
      </c>
      <c r="J68" s="115"/>
    </row>
    <row r="69" spans="1:10" ht="29" x14ac:dyDescent="0.35">
      <c r="A69" s="106"/>
      <c r="B69" s="106"/>
      <c r="C69" s="106"/>
      <c r="D69" s="155" t="s">
        <v>160</v>
      </c>
      <c r="E69" s="156" t="s">
        <v>166</v>
      </c>
      <c r="F69" s="153" t="str">
        <f>IFERROR(VLOOKUP(E69,TablaIndicadores[[Código]:[Unidad de medida]],2,0),"")</f>
        <v>Edificios públicos con rendimiento
energético mejorado</v>
      </c>
      <c r="G69" s="153" t="str">
        <f>IFERROR(VLOOKUP(E69,TablaIndicadores[[Código]:[Unidad de medida]],3,0),"")</f>
        <v>Metros cuadrados (m2)</v>
      </c>
      <c r="H69" s="116"/>
      <c r="I69" s="153" t="str">
        <f>IF(B63="Incluir",IF(OR(H69="",E69="",NOT(ISNUMBER(H69)),H69&lt;=0,H69&lt;=0.0000001,H69&gt;1000000000),"Rellene con un valor positivo","SI"),"")</f>
        <v/>
      </c>
      <c r="J69" s="115"/>
    </row>
    <row r="70" spans="1:10" ht="29" x14ac:dyDescent="0.35">
      <c r="A70" s="106"/>
      <c r="B70" s="106"/>
      <c r="C70" s="106"/>
      <c r="D70" s="153" t="s">
        <v>162</v>
      </c>
      <c r="E70" s="154" t="s">
        <v>167</v>
      </c>
      <c r="F70" s="153" t="str">
        <f>IFERROR(VLOOKUP(E70,TablaIndicadores[[Código]:[Unidad de medida]],2,0),"")</f>
        <v>RCR 26: Consumo anual primario de energía
(del cual: viviendas, edificios públicos, empresas, otros)</v>
      </c>
      <c r="G70" s="153" t="str">
        <f>IFERROR(VLOOKUP(E70,TablaIndicadores[[Código]:[Unidad de medida]],3,0),"")</f>
        <v>MWh/año</v>
      </c>
      <c r="H70" s="157"/>
      <c r="I70" s="153" t="str">
        <f>IF(B63="Incluir",IF(OR(H70="",E70="",NOT(ISNUMBER(H70)),H70&lt;=0,H70&lt;=0.0000001,H70&gt;1000000000),"Rellene con un valor positivo","SI"),"")</f>
        <v/>
      </c>
      <c r="J70" s="115"/>
    </row>
    <row r="71" spans="1:10" x14ac:dyDescent="0.35">
      <c r="A71" s="106"/>
      <c r="B71" s="106"/>
      <c r="C71" s="106"/>
      <c r="D71" s="107"/>
      <c r="E71" s="107"/>
      <c r="F71" s="107"/>
      <c r="G71" s="107"/>
      <c r="H71" s="107"/>
      <c r="I71" s="107"/>
      <c r="J71" s="118"/>
    </row>
    <row r="72" spans="1:10" ht="15" thickBot="1" x14ac:dyDescent="0.4">
      <c r="A72" s="106"/>
      <c r="B72" s="160" t="s">
        <v>281</v>
      </c>
      <c r="C72" s="109"/>
      <c r="D72" s="109"/>
      <c r="E72" s="109"/>
      <c r="F72" s="110"/>
      <c r="G72" s="109"/>
      <c r="H72" s="109"/>
      <c r="I72" s="110"/>
      <c r="J72" s="115"/>
    </row>
    <row r="73" spans="1:10" x14ac:dyDescent="0.35">
      <c r="A73" s="106"/>
      <c r="B73" s="106"/>
      <c r="C73" s="106"/>
      <c r="D73" s="106"/>
      <c r="E73" s="106"/>
      <c r="F73" s="107"/>
      <c r="G73" s="106"/>
      <c r="H73" s="106"/>
      <c r="I73" s="107"/>
      <c r="J73" s="115"/>
    </row>
    <row r="74" spans="1:10" x14ac:dyDescent="0.35">
      <c r="A74" s="106"/>
      <c r="B74" s="116" t="s">
        <v>400</v>
      </c>
      <c r="C74" s="106"/>
      <c r="D74" s="112" t="s">
        <v>282</v>
      </c>
      <c r="E74" s="112"/>
      <c r="F74" s="113"/>
      <c r="G74" s="113"/>
      <c r="H74" s="113"/>
      <c r="I74" s="113"/>
      <c r="J74" s="115"/>
    </row>
    <row r="75" spans="1:10" x14ac:dyDescent="0.35">
      <c r="A75" s="106"/>
      <c r="B75" s="106"/>
      <c r="C75" s="106"/>
      <c r="D75" s="106"/>
      <c r="E75" s="106"/>
      <c r="F75" s="107"/>
      <c r="G75" s="106"/>
      <c r="H75" s="106"/>
      <c r="I75" s="107"/>
      <c r="J75" s="115"/>
    </row>
    <row r="76" spans="1:10" x14ac:dyDescent="0.35">
      <c r="A76" s="106"/>
      <c r="B76" s="106"/>
      <c r="C76" s="106"/>
      <c r="D76" s="106" t="s">
        <v>6</v>
      </c>
      <c r="E76" s="162"/>
      <c r="F76" s="174" t="str">
        <f>IF(B74="Incluir",IF(OR(E76="",E76=0),"Rellene el presupuesto",IF(OR(NOT(ISNUMBER(E76)),E76&lt;=0),"Rellene con un valor positivo","")),
    IF(OR(E76="",E76=0),"",
        "No rellene el presupuesto sin seleccionar que quiere incluir el subtipo de acción"))</f>
        <v/>
      </c>
      <c r="G76" s="175"/>
      <c r="H76" s="175"/>
      <c r="I76" s="107"/>
      <c r="J76" s="115"/>
    </row>
    <row r="77" spans="1:10" x14ac:dyDescent="0.35">
      <c r="A77" s="106"/>
      <c r="B77" s="106"/>
      <c r="C77" s="106"/>
      <c r="D77" s="106"/>
      <c r="E77" s="106"/>
      <c r="F77" s="107"/>
      <c r="G77" s="106"/>
      <c r="H77" s="106"/>
      <c r="I77" s="107"/>
      <c r="J77" s="115"/>
    </row>
    <row r="78" spans="1:10" x14ac:dyDescent="0.35">
      <c r="A78" s="106"/>
      <c r="B78" s="106"/>
      <c r="C78" s="106"/>
      <c r="D78" s="106" t="s">
        <v>270</v>
      </c>
      <c r="E78" s="106"/>
      <c r="F78" s="107"/>
      <c r="G78" s="106"/>
      <c r="H78" s="106"/>
      <c r="I78" s="107"/>
      <c r="J78" s="115"/>
    </row>
    <row r="79" spans="1:10" x14ac:dyDescent="0.35">
      <c r="A79" s="106"/>
      <c r="B79" s="106"/>
      <c r="C79" s="106"/>
      <c r="D79" s="7" t="s">
        <v>271</v>
      </c>
      <c r="E79" s="7" t="s">
        <v>272</v>
      </c>
      <c r="F79" s="11" t="s">
        <v>156</v>
      </c>
      <c r="G79" s="11" t="s">
        <v>159</v>
      </c>
      <c r="H79" s="8" t="s">
        <v>273</v>
      </c>
      <c r="I79" s="11" t="s">
        <v>274</v>
      </c>
      <c r="J79" s="115"/>
    </row>
    <row r="80" spans="1:10" ht="43.5" x14ac:dyDescent="0.35">
      <c r="A80" s="106"/>
      <c r="B80" s="106"/>
      <c r="C80" s="106"/>
      <c r="D80" s="155" t="s">
        <v>160</v>
      </c>
      <c r="E80" s="156" t="s">
        <v>168</v>
      </c>
      <c r="F80" s="153" t="str">
        <f>IFERROR(VLOOKUP(E80,TablaIndicadores[[Código]:[Unidad de medida]],2,0),"")</f>
        <v>Capacidad de producción adicional
de energía renovable (de la cual: electricidad,
térmica)*</v>
      </c>
      <c r="G80" s="153" t="str">
        <f>IFERROR(VLOOKUP(E80,TablaIndicadores[[Código]:[Unidad de medida]],3,0),"")</f>
        <v>KW  </v>
      </c>
      <c r="H80" s="116"/>
      <c r="I80" s="153" t="str">
        <f>IF(B74="Incluir",IF(OR(H80="",E80="",NOT(ISNUMBER(H80)),H80&lt;=0,H80&lt;=0.0000001,H80&gt;1000000000),"Rellene con un valor positivo","SI"),"")</f>
        <v/>
      </c>
      <c r="J80" s="115"/>
    </row>
    <row r="81" spans="1:10" ht="29" x14ac:dyDescent="0.35">
      <c r="A81" s="106"/>
      <c r="B81" s="106"/>
      <c r="C81" s="106"/>
      <c r="D81" s="153" t="s">
        <v>162</v>
      </c>
      <c r="E81" s="154" t="s">
        <v>169</v>
      </c>
      <c r="F81" s="153" t="str">
        <f>IFERROR(VLOOKUP(E81,TablaIndicadores[[Código]:[Unidad de medida]],2,0),"")</f>
        <v>RCR 32: Capacidad operativa adicional instalada para energía renovable*</v>
      </c>
      <c r="G81" s="153" t="str">
        <f>IFERROR(VLOOKUP(E81,TablaIndicadores[[Código]:[Unidad de medida]],3,0),"")</f>
        <v>MW</v>
      </c>
      <c r="H81" s="157"/>
      <c r="I81" s="153" t="str">
        <f>IF(B74="Incluir",IF(OR(H81="",E81="",NOT(ISNUMBER(H81)),H81&lt;=0,H81&lt;=0.0000001,H81&gt;1000000000),"Rellene con un valor positivo","SI"),"")</f>
        <v/>
      </c>
      <c r="J81" s="115"/>
    </row>
    <row r="82" spans="1:10" x14ac:dyDescent="0.35">
      <c r="A82" s="106"/>
      <c r="B82" s="106"/>
      <c r="C82" s="106"/>
      <c r="D82" s="107"/>
      <c r="E82" s="107"/>
      <c r="F82" s="107"/>
      <c r="G82" s="107"/>
      <c r="H82" s="107"/>
      <c r="I82" s="107"/>
      <c r="J82" s="118"/>
    </row>
    <row r="83" spans="1:10" x14ac:dyDescent="0.35">
      <c r="A83" s="106"/>
      <c r="B83" s="116" t="s">
        <v>400</v>
      </c>
      <c r="C83" s="106"/>
      <c r="D83" s="112" t="s">
        <v>283</v>
      </c>
      <c r="E83" s="112"/>
      <c r="F83" s="113"/>
      <c r="G83" s="113"/>
      <c r="H83" s="113"/>
      <c r="I83" s="113"/>
      <c r="J83" s="115"/>
    </row>
    <row r="84" spans="1:10" x14ac:dyDescent="0.35">
      <c r="A84" s="106"/>
      <c r="B84" s="106"/>
      <c r="C84" s="106"/>
      <c r="D84" s="106"/>
      <c r="E84" s="106"/>
      <c r="F84" s="107"/>
      <c r="G84" s="106"/>
      <c r="H84" s="106"/>
      <c r="I84" s="107"/>
      <c r="J84" s="115"/>
    </row>
    <row r="85" spans="1:10" x14ac:dyDescent="0.35">
      <c r="A85" s="106"/>
      <c r="B85" s="106"/>
      <c r="C85" s="106"/>
      <c r="D85" s="106" t="s">
        <v>6</v>
      </c>
      <c r="E85" s="162"/>
      <c r="F85" s="174" t="str">
        <f>IF(B83="Incluir",IF(OR(E85="",E85=0),"Rellene el presupuesto",IF(OR(NOT(ISNUMBER(E85)),E85&lt;=0),"Rellene con un valor positivo","")),
    IF(OR(E85="",E85=0),"",
        "No rellene el presupuesto sin seleccionar que quiere incluir el subtipo de acción"))</f>
        <v/>
      </c>
      <c r="G85" s="175"/>
      <c r="H85" s="175"/>
      <c r="I85" s="107"/>
      <c r="J85" s="115"/>
    </row>
    <row r="86" spans="1:10" x14ac:dyDescent="0.35">
      <c r="A86" s="106"/>
      <c r="B86" s="106"/>
      <c r="C86" s="106"/>
      <c r="D86" s="106"/>
      <c r="E86" s="106"/>
      <c r="F86" s="107"/>
      <c r="G86" s="106"/>
      <c r="H86" s="106"/>
      <c r="I86" s="107"/>
      <c r="J86" s="115"/>
    </row>
    <row r="87" spans="1:10" x14ac:dyDescent="0.35">
      <c r="A87" s="106"/>
      <c r="B87" s="106"/>
      <c r="C87" s="106"/>
      <c r="D87" s="106" t="s">
        <v>270</v>
      </c>
      <c r="E87" s="106"/>
      <c r="F87" s="107"/>
      <c r="G87" s="106"/>
      <c r="H87" s="106"/>
      <c r="I87" s="107"/>
      <c r="J87" s="115"/>
    </row>
    <row r="88" spans="1:10" x14ac:dyDescent="0.35">
      <c r="A88" s="106"/>
      <c r="B88" s="106"/>
      <c r="C88" s="106"/>
      <c r="D88" s="7" t="s">
        <v>271</v>
      </c>
      <c r="E88" s="7" t="s">
        <v>272</v>
      </c>
      <c r="F88" s="11" t="s">
        <v>156</v>
      </c>
      <c r="G88" s="11" t="s">
        <v>159</v>
      </c>
      <c r="H88" s="8" t="s">
        <v>273</v>
      </c>
      <c r="I88" s="11" t="s">
        <v>274</v>
      </c>
      <c r="J88" s="115"/>
    </row>
    <row r="89" spans="1:10" ht="43.5" x14ac:dyDescent="0.35">
      <c r="A89" s="106"/>
      <c r="B89" s="106"/>
      <c r="C89" s="106"/>
      <c r="D89" s="155" t="s">
        <v>160</v>
      </c>
      <c r="E89" s="156" t="s">
        <v>168</v>
      </c>
      <c r="F89" s="153" t="str">
        <f>IFERROR(VLOOKUP(E89,TablaIndicadores[[Código]:[Unidad de medida]],2,0),"")</f>
        <v>Capacidad de producción adicional
de energía renovable (de la cual: electricidad,
térmica)*</v>
      </c>
      <c r="G89" s="153" t="str">
        <f>IFERROR(VLOOKUP(E89,TablaIndicadores[[Código]:[Unidad de medida]],3,0),"")</f>
        <v>KW  </v>
      </c>
      <c r="H89" s="116"/>
      <c r="I89" s="153" t="str">
        <f>IF(B83="Incluir",IF(OR(H89="",E89="",NOT(ISNUMBER(H89)),H89&lt;=0,H89&lt;=0.0000001,H89&gt;1000000000),"Rellene con un valor positivo","SI"),"")</f>
        <v/>
      </c>
      <c r="J89" s="115"/>
    </row>
    <row r="90" spans="1:10" ht="29" x14ac:dyDescent="0.35">
      <c r="A90" s="106"/>
      <c r="B90" s="106"/>
      <c r="C90" s="106"/>
      <c r="D90" s="153" t="s">
        <v>162</v>
      </c>
      <c r="E90" s="154" t="s">
        <v>169</v>
      </c>
      <c r="F90" s="153" t="str">
        <f>IFERROR(VLOOKUP(E90,TablaIndicadores[[Código]:[Unidad de medida]],2,0),"")</f>
        <v>RCR 32: Capacidad operativa adicional instalada para energía renovable*</v>
      </c>
      <c r="G90" s="153" t="str">
        <f>IFERROR(VLOOKUP(E90,TablaIndicadores[[Código]:[Unidad de medida]],3,0),"")</f>
        <v>MW</v>
      </c>
      <c r="H90" s="157"/>
      <c r="I90" s="153" t="str">
        <f>IF(B83="Incluir",IF(OR(H90="",E90="",NOT(ISNUMBER(H90)),H90&lt;=0,H90&lt;=0.0000001,H90&gt;1000000000),"Rellene con un valor positivo","SI"),"")</f>
        <v/>
      </c>
      <c r="J90" s="115"/>
    </row>
    <row r="91" spans="1:10" x14ac:dyDescent="0.35">
      <c r="A91" s="106"/>
      <c r="B91" s="106"/>
      <c r="C91" s="106"/>
      <c r="D91" s="107"/>
      <c r="E91" s="106"/>
      <c r="F91" s="107"/>
      <c r="G91" s="106"/>
      <c r="H91" s="106"/>
      <c r="I91" s="107"/>
      <c r="J91" s="115"/>
    </row>
    <row r="92" spans="1:10" x14ac:dyDescent="0.35">
      <c r="A92" s="106"/>
      <c r="B92" s="116" t="s">
        <v>400</v>
      </c>
      <c r="C92" s="106"/>
      <c r="D92" s="112" t="s">
        <v>284</v>
      </c>
      <c r="E92" s="112"/>
      <c r="F92" s="113"/>
      <c r="G92" s="113"/>
      <c r="H92" s="113"/>
      <c r="I92" s="113"/>
      <c r="J92" s="115"/>
    </row>
    <row r="93" spans="1:10" x14ac:dyDescent="0.35">
      <c r="A93" s="106"/>
      <c r="B93" s="106"/>
      <c r="C93" s="106"/>
      <c r="D93" s="106"/>
      <c r="E93" s="106"/>
      <c r="F93" s="107"/>
      <c r="G93" s="106"/>
      <c r="H93" s="106"/>
      <c r="I93" s="107"/>
      <c r="J93" s="115"/>
    </row>
    <row r="94" spans="1:10" x14ac:dyDescent="0.35">
      <c r="A94" s="106"/>
      <c r="B94" s="106"/>
      <c r="C94" s="106"/>
      <c r="D94" s="106" t="s">
        <v>6</v>
      </c>
      <c r="E94" s="162"/>
      <c r="F94" s="174" t="str">
        <f>IF(B92="Incluir",IF(OR(E94="",E94=0),"Rellene el presupuesto",IF(OR(NOT(ISNUMBER(E94)),E94&lt;=0),"Rellene con un valor positivo","")),
    IF(OR(E94="",E94=0),"",
        "No rellene el presupuesto sin seleccionar que quiere incluir el subtipo de acción"))</f>
        <v/>
      </c>
      <c r="G94" s="175"/>
      <c r="H94" s="175"/>
      <c r="I94" s="107"/>
      <c r="J94" s="115"/>
    </row>
    <row r="95" spans="1:10" x14ac:dyDescent="0.35">
      <c r="A95" s="106"/>
      <c r="B95" s="106"/>
      <c r="C95" s="106"/>
      <c r="D95" s="106"/>
      <c r="E95" s="106"/>
      <c r="F95" s="107"/>
      <c r="G95" s="106"/>
      <c r="H95" s="106"/>
      <c r="I95" s="107"/>
      <c r="J95" s="115"/>
    </row>
    <row r="96" spans="1:10" x14ac:dyDescent="0.35">
      <c r="A96" s="106"/>
      <c r="B96" s="106"/>
      <c r="C96" s="106"/>
      <c r="D96" s="106" t="s">
        <v>270</v>
      </c>
      <c r="E96" s="106"/>
      <c r="F96" s="107"/>
      <c r="G96" s="106"/>
      <c r="H96" s="106"/>
      <c r="I96" s="107"/>
      <c r="J96" s="115"/>
    </row>
    <row r="97" spans="1:10" x14ac:dyDescent="0.35">
      <c r="A97" s="106"/>
      <c r="B97" s="106"/>
      <c r="C97" s="106"/>
      <c r="D97" s="7" t="s">
        <v>271</v>
      </c>
      <c r="E97" s="7" t="s">
        <v>272</v>
      </c>
      <c r="F97" s="11" t="s">
        <v>156</v>
      </c>
      <c r="G97" s="11" t="s">
        <v>159</v>
      </c>
      <c r="H97" s="8" t="s">
        <v>273</v>
      </c>
      <c r="I97" s="11" t="s">
        <v>274</v>
      </c>
      <c r="J97" s="115"/>
    </row>
    <row r="98" spans="1:10" ht="43.5" x14ac:dyDescent="0.35">
      <c r="A98" s="106"/>
      <c r="B98" s="106"/>
      <c r="C98" s="106"/>
      <c r="D98" s="155" t="s">
        <v>160</v>
      </c>
      <c r="E98" s="156" t="s">
        <v>168</v>
      </c>
      <c r="F98" s="153" t="str">
        <f>IFERROR(VLOOKUP(E98,TablaIndicadores[[Código]:[Unidad de medida]],2,0),"")</f>
        <v>Capacidad de producción adicional
de energía renovable (de la cual: electricidad,
térmica)*</v>
      </c>
      <c r="G98" s="153" t="str">
        <f>IFERROR(VLOOKUP(E98,TablaIndicadores[[Código]:[Unidad de medida]],3,0),"")</f>
        <v>KW  </v>
      </c>
      <c r="H98" s="116"/>
      <c r="I98" s="153" t="str">
        <f>IF(B92="Incluir",IF(OR(H98="",E98="",NOT(ISNUMBER(H98)),H98&lt;=0,H98&lt;=0.0000001,H98&gt;1000000000),"Rellene con un valor positivo","SI"),"")</f>
        <v/>
      </c>
      <c r="J98" s="115"/>
    </row>
    <row r="99" spans="1:10" ht="29" x14ac:dyDescent="0.35">
      <c r="A99" s="106"/>
      <c r="B99" s="106"/>
      <c r="C99" s="106"/>
      <c r="D99" s="153" t="s">
        <v>162</v>
      </c>
      <c r="E99" s="154" t="s">
        <v>169</v>
      </c>
      <c r="F99" s="153" t="str">
        <f>IFERROR(VLOOKUP(E99,TablaIndicadores[[Código]:[Unidad de medida]],2,0),"")</f>
        <v>RCR 32: Capacidad operativa adicional instalada para energía renovable*</v>
      </c>
      <c r="G99" s="153" t="str">
        <f>IFERROR(VLOOKUP(E99,TablaIndicadores[[Código]:[Unidad de medida]],3,0),"")</f>
        <v>MW</v>
      </c>
      <c r="H99" s="157"/>
      <c r="I99" s="153" t="str">
        <f>IF(B92="Incluir",IF(OR(H99="",E99="",NOT(ISNUMBER(H99)),H99&lt;=0,H99&lt;=0.0000001,H99&gt;1000000000),"Rellene con un valor positivo","SI"),"")</f>
        <v/>
      </c>
      <c r="J99" s="115"/>
    </row>
    <row r="100" spans="1:10" x14ac:dyDescent="0.35">
      <c r="A100" s="106"/>
      <c r="B100" s="106"/>
      <c r="C100" s="106"/>
      <c r="D100" s="106"/>
      <c r="E100" s="106"/>
      <c r="F100" s="107"/>
      <c r="G100" s="106"/>
      <c r="H100" s="106"/>
      <c r="I100" s="107"/>
      <c r="J100" s="115"/>
    </row>
    <row r="101" spans="1:10" x14ac:dyDescent="0.35">
      <c r="A101" s="106"/>
      <c r="B101" s="116" t="s">
        <v>400</v>
      </c>
      <c r="C101" s="106"/>
      <c r="D101" s="112" t="s">
        <v>285</v>
      </c>
      <c r="E101" s="112"/>
      <c r="F101" s="113"/>
      <c r="G101" s="113"/>
      <c r="H101" s="113"/>
      <c r="I101" s="113"/>
      <c r="J101" s="115"/>
    </row>
    <row r="102" spans="1:10" x14ac:dyDescent="0.35">
      <c r="A102" s="106"/>
      <c r="B102" s="106"/>
      <c r="C102" s="106"/>
      <c r="D102" s="106"/>
      <c r="E102" s="106"/>
      <c r="F102" s="107"/>
      <c r="G102" s="106"/>
      <c r="H102" s="106"/>
      <c r="I102" s="107"/>
      <c r="J102" s="115"/>
    </row>
    <row r="103" spans="1:10" x14ac:dyDescent="0.35">
      <c r="A103" s="106"/>
      <c r="B103" s="106"/>
      <c r="C103" s="106"/>
      <c r="D103" s="106" t="s">
        <v>6</v>
      </c>
      <c r="E103" s="162"/>
      <c r="F103" s="174" t="str">
        <f>IF(B101="Incluir",IF(OR(E103="",E103=0),"Rellene el presupuesto",IF(OR(NOT(ISNUMBER(E103)),E103&lt;=0),"Rellene con un valor positivo","")),
    IF(OR(E103="",E103=0),"",
        "No rellene el presupuesto sin seleccionar que quiere incluir el subtipo de acción"))</f>
        <v/>
      </c>
      <c r="G103" s="175"/>
      <c r="H103" s="175"/>
      <c r="I103" s="107"/>
      <c r="J103" s="115"/>
    </row>
    <row r="104" spans="1:10" x14ac:dyDescent="0.35">
      <c r="A104" s="106"/>
      <c r="B104" s="106"/>
      <c r="C104" s="106"/>
      <c r="D104" s="106"/>
      <c r="E104" s="106"/>
      <c r="F104" s="107"/>
      <c r="G104" s="106"/>
      <c r="H104" s="106"/>
      <c r="I104" s="107"/>
      <c r="J104" s="115"/>
    </row>
    <row r="105" spans="1:10" x14ac:dyDescent="0.35">
      <c r="A105" s="106"/>
      <c r="B105" s="106"/>
      <c r="C105" s="106"/>
      <c r="D105" s="106" t="s">
        <v>270</v>
      </c>
      <c r="E105" s="106"/>
      <c r="F105" s="107"/>
      <c r="G105" s="106"/>
      <c r="H105" s="106"/>
      <c r="I105" s="107"/>
      <c r="J105" s="115"/>
    </row>
    <row r="106" spans="1:10" x14ac:dyDescent="0.35">
      <c r="A106" s="106"/>
      <c r="B106" s="106"/>
      <c r="C106" s="106"/>
      <c r="D106" s="7" t="s">
        <v>271</v>
      </c>
      <c r="E106" s="7" t="s">
        <v>272</v>
      </c>
      <c r="F106" s="11" t="s">
        <v>156</v>
      </c>
      <c r="G106" s="11" t="s">
        <v>159</v>
      </c>
      <c r="H106" s="8" t="s">
        <v>273</v>
      </c>
      <c r="I106" s="11" t="s">
        <v>274</v>
      </c>
      <c r="J106" s="115"/>
    </row>
    <row r="107" spans="1:10" ht="43.5" x14ac:dyDescent="0.35">
      <c r="A107" s="106"/>
      <c r="B107" s="106"/>
      <c r="C107" s="106"/>
      <c r="D107" s="155" t="s">
        <v>160</v>
      </c>
      <c r="E107" s="156" t="s">
        <v>168</v>
      </c>
      <c r="F107" s="153" t="str">
        <f>IFERROR(VLOOKUP(E107,TablaIndicadores[[Código]:[Unidad de medida]],2,0),"")</f>
        <v>Capacidad de producción adicional
de energía renovable (de la cual: electricidad,
térmica)*</v>
      </c>
      <c r="G107" s="153" t="str">
        <f>IFERROR(VLOOKUP(E107,TablaIndicadores[[Código]:[Unidad de medida]],3,0),"")</f>
        <v>KW  </v>
      </c>
      <c r="H107" s="116"/>
      <c r="I107" s="153" t="str">
        <f>IF(B101="Incluir",IF(OR(H107="",E107="",NOT(ISNUMBER(H107)),H107&lt;=0,H107&lt;=0.0000001,H107&gt;1000000000),"Rellene con un valor positivo","SI"),"")</f>
        <v/>
      </c>
      <c r="J107" s="115"/>
    </row>
    <row r="108" spans="1:10" ht="29" x14ac:dyDescent="0.35">
      <c r="A108" s="106"/>
      <c r="B108" s="106"/>
      <c r="C108" s="106"/>
      <c r="D108" s="153" t="s">
        <v>162</v>
      </c>
      <c r="E108" s="154" t="s">
        <v>169</v>
      </c>
      <c r="F108" s="153" t="str">
        <f>IFERROR(VLOOKUP(E108,TablaIndicadores[[Código]:[Unidad de medida]],2,0),"")</f>
        <v>RCR 32: Capacidad operativa adicional instalada para energía renovable*</v>
      </c>
      <c r="G108" s="153" t="str">
        <f>IFERROR(VLOOKUP(E108,TablaIndicadores[[Código]:[Unidad de medida]],3,0),"")</f>
        <v>MW</v>
      </c>
      <c r="H108" s="157"/>
      <c r="I108" s="153" t="str">
        <f>IF(B101="Incluir",IF(OR(H108="",E108="",NOT(ISNUMBER(H108)),H108&lt;=0,H108&lt;=0.0000001,H108&gt;1000000000),"Rellene con un valor positivo","SI"),"")</f>
        <v/>
      </c>
      <c r="J108" s="115"/>
    </row>
    <row r="109" spans="1:10" x14ac:dyDescent="0.35">
      <c r="A109" s="106"/>
      <c r="B109" s="106"/>
      <c r="C109" s="106"/>
      <c r="D109" s="106"/>
      <c r="E109" s="106"/>
      <c r="F109" s="107"/>
      <c r="G109" s="106"/>
      <c r="H109" s="106"/>
      <c r="I109" s="107"/>
      <c r="J109" s="115"/>
    </row>
    <row r="110" spans="1:10" x14ac:dyDescent="0.35">
      <c r="A110" s="106"/>
      <c r="B110" s="116" t="s">
        <v>400</v>
      </c>
      <c r="C110" s="106"/>
      <c r="D110" s="112" t="s">
        <v>286</v>
      </c>
      <c r="E110" s="112"/>
      <c r="F110" s="113"/>
      <c r="G110" s="151"/>
      <c r="H110" s="151"/>
      <c r="I110" s="151"/>
      <c r="J110" s="115"/>
    </row>
    <row r="111" spans="1:10" x14ac:dyDescent="0.35">
      <c r="A111" s="106"/>
      <c r="B111" s="106"/>
      <c r="C111" s="106"/>
      <c r="D111" s="106"/>
      <c r="E111" s="106"/>
      <c r="F111" s="107"/>
      <c r="G111" s="106"/>
      <c r="H111" s="106"/>
      <c r="I111" s="107"/>
      <c r="J111" s="115"/>
    </row>
    <row r="112" spans="1:10" x14ac:dyDescent="0.35">
      <c r="A112" s="106"/>
      <c r="B112" s="106"/>
      <c r="C112" s="106"/>
      <c r="D112" s="106" t="s">
        <v>6</v>
      </c>
      <c r="E112" s="162"/>
      <c r="F112" s="174" t="str">
        <f>IF(B110="Incluir",IF(OR(E112="",E112=0),"Rellene el presupuesto",IF(OR(NOT(ISNUMBER(E112)),E112&lt;=0),"Rellene con un valor positivo","")),
    IF(OR(E112="",E112=0),"",
        "No rellene el presupuesto sin seleccionar que quiere incluir el subtipo de acción"))</f>
        <v/>
      </c>
      <c r="G112" s="175"/>
      <c r="H112" s="175"/>
      <c r="I112" s="107"/>
      <c r="J112" s="115"/>
    </row>
    <row r="113" spans="1:10" x14ac:dyDescent="0.35">
      <c r="A113" s="106"/>
      <c r="B113" s="106"/>
      <c r="C113" s="106"/>
      <c r="D113" s="106"/>
      <c r="E113" s="106"/>
      <c r="F113" s="107"/>
      <c r="G113" s="106"/>
      <c r="H113" s="106"/>
      <c r="I113" s="107"/>
      <c r="J113" s="115"/>
    </row>
    <row r="114" spans="1:10" x14ac:dyDescent="0.35">
      <c r="A114" s="106"/>
      <c r="B114" s="106"/>
      <c r="C114" s="106"/>
      <c r="D114" s="106" t="s">
        <v>270</v>
      </c>
      <c r="E114" s="106"/>
      <c r="F114" s="107"/>
      <c r="G114" s="106"/>
      <c r="H114" s="106"/>
      <c r="I114" s="107"/>
      <c r="J114" s="115"/>
    </row>
    <row r="115" spans="1:10" x14ac:dyDescent="0.35">
      <c r="A115" s="106"/>
      <c r="B115" s="106"/>
      <c r="C115" s="106"/>
      <c r="D115" s="7" t="s">
        <v>271</v>
      </c>
      <c r="E115" s="7" t="s">
        <v>272</v>
      </c>
      <c r="F115" s="11" t="s">
        <v>156</v>
      </c>
      <c r="G115" s="11" t="s">
        <v>159</v>
      </c>
      <c r="H115" s="8" t="s">
        <v>273</v>
      </c>
      <c r="I115" s="11" t="s">
        <v>274</v>
      </c>
      <c r="J115" s="115"/>
    </row>
    <row r="116" spans="1:10" ht="43.5" x14ac:dyDescent="0.35">
      <c r="A116" s="106"/>
      <c r="B116" s="106"/>
      <c r="C116" s="106"/>
      <c r="D116" s="155" t="s">
        <v>160</v>
      </c>
      <c r="E116" s="156" t="s">
        <v>168</v>
      </c>
      <c r="F116" s="153" t="str">
        <f>IFERROR(VLOOKUP(E116,TablaIndicadores[[Código]:[Unidad de medida]],2,0),"")</f>
        <v>Capacidad de producción adicional
de energía renovable (de la cual: electricidad,
térmica)*</v>
      </c>
      <c r="G116" s="153" t="str">
        <f>IFERROR(VLOOKUP(E116,TablaIndicadores[[Código]:[Unidad de medida]],3,0),"")</f>
        <v>KW  </v>
      </c>
      <c r="H116" s="116"/>
      <c r="I116" s="153" t="str">
        <f>IF(B110="Incluir",IF(OR(H116="",E116="",NOT(ISNUMBER(H116)),H116&lt;=0,H116&lt;=0.0000001,H116&gt;1000000000),"Rellene con un valor positivo","SI"),"")</f>
        <v/>
      </c>
      <c r="J116" s="115"/>
    </row>
    <row r="117" spans="1:10" ht="29" x14ac:dyDescent="0.35">
      <c r="A117" s="106"/>
      <c r="B117" s="106"/>
      <c r="C117" s="106"/>
      <c r="D117" s="153" t="s">
        <v>162</v>
      </c>
      <c r="E117" s="154" t="s">
        <v>169</v>
      </c>
      <c r="F117" s="153" t="str">
        <f>IFERROR(VLOOKUP(E117,TablaIndicadores[[Código]:[Unidad de medida]],2,0),"")</f>
        <v>RCR 32: Capacidad operativa adicional instalada para energía renovable*</v>
      </c>
      <c r="G117" s="153" t="str">
        <f>IFERROR(VLOOKUP(E117,TablaIndicadores[[Código]:[Unidad de medida]],3,0),"")</f>
        <v>MW</v>
      </c>
      <c r="H117" s="157"/>
      <c r="I117" s="153" t="str">
        <f>IF(B110="Incluir",IF(OR(H117="",E117="",NOT(ISNUMBER(H117)),H117&lt;=0,H117&lt;=0.0000001,H117&gt;1000000000),"Rellene con un valor positivo","SI"),"")</f>
        <v/>
      </c>
      <c r="J117" s="115"/>
    </row>
    <row r="118" spans="1:10" x14ac:dyDescent="0.35">
      <c r="A118" s="106"/>
      <c r="B118" s="106"/>
      <c r="C118" s="106"/>
      <c r="D118" s="106"/>
      <c r="E118" s="106"/>
      <c r="F118" s="107"/>
      <c r="G118" s="106"/>
      <c r="H118" s="106"/>
      <c r="I118" s="107"/>
      <c r="J118" s="115"/>
    </row>
    <row r="119" spans="1:10" x14ac:dyDescent="0.35">
      <c r="A119" s="106"/>
      <c r="B119" s="116" t="s">
        <v>400</v>
      </c>
      <c r="C119" s="106"/>
      <c r="D119" s="112" t="s">
        <v>287</v>
      </c>
      <c r="E119" s="112"/>
      <c r="F119" s="113"/>
      <c r="G119" s="113"/>
      <c r="H119" s="113"/>
      <c r="I119" s="113"/>
      <c r="J119" s="115"/>
    </row>
    <row r="120" spans="1:10" x14ac:dyDescent="0.35">
      <c r="A120" s="106"/>
      <c r="B120" s="106"/>
      <c r="C120" s="106"/>
      <c r="D120" s="106"/>
      <c r="E120" s="106"/>
      <c r="F120" s="107"/>
      <c r="G120" s="106"/>
      <c r="H120" s="106"/>
      <c r="I120" s="107"/>
      <c r="J120" s="115"/>
    </row>
    <row r="121" spans="1:10" x14ac:dyDescent="0.35">
      <c r="A121" s="106"/>
      <c r="B121" s="106"/>
      <c r="C121" s="106"/>
      <c r="D121" s="106" t="s">
        <v>6</v>
      </c>
      <c r="E121" s="162"/>
      <c r="F121" s="174" t="str">
        <f>IF(B119="Incluir",IF(OR(E121="",E121=0),"Rellene el presupuesto",IF(OR(NOT(ISNUMBER(E121)),E121&lt;=0),"Rellene con un valor positivo","")),
    IF(OR(E121="",E121=0),"",
        "No rellene el presupuesto sin seleccionar que quiere incluir el subtipo de acción"))</f>
        <v/>
      </c>
      <c r="G121" s="175"/>
      <c r="H121" s="175"/>
      <c r="I121" s="107"/>
      <c r="J121" s="115"/>
    </row>
    <row r="122" spans="1:10" x14ac:dyDescent="0.35">
      <c r="A122" s="106"/>
      <c r="B122" s="106"/>
      <c r="C122" s="106"/>
      <c r="D122" s="106"/>
      <c r="E122" s="106"/>
      <c r="F122" s="107"/>
      <c r="G122" s="106"/>
      <c r="H122" s="106"/>
      <c r="I122" s="107"/>
      <c r="J122" s="115"/>
    </row>
    <row r="123" spans="1:10" x14ac:dyDescent="0.35">
      <c r="A123" s="106"/>
      <c r="B123" s="106"/>
      <c r="C123" s="106"/>
      <c r="D123" s="106" t="s">
        <v>270</v>
      </c>
      <c r="E123" s="106"/>
      <c r="F123" s="107"/>
      <c r="G123" s="106"/>
      <c r="H123" s="106"/>
      <c r="I123" s="107"/>
      <c r="J123" s="115"/>
    </row>
    <row r="124" spans="1:10" x14ac:dyDescent="0.35">
      <c r="A124" s="106"/>
      <c r="B124" s="106"/>
      <c r="C124" s="106"/>
      <c r="D124" s="7" t="s">
        <v>271</v>
      </c>
      <c r="E124" s="7" t="s">
        <v>272</v>
      </c>
      <c r="F124" s="11" t="s">
        <v>156</v>
      </c>
      <c r="G124" s="11" t="s">
        <v>159</v>
      </c>
      <c r="H124" s="8" t="s">
        <v>273</v>
      </c>
      <c r="I124" s="11" t="s">
        <v>274</v>
      </c>
      <c r="J124" s="115"/>
    </row>
    <row r="125" spans="1:10" ht="43.5" x14ac:dyDescent="0.35">
      <c r="A125" s="106"/>
      <c r="B125" s="106"/>
      <c r="C125" s="106"/>
      <c r="D125" s="155" t="s">
        <v>160</v>
      </c>
      <c r="E125" s="156" t="s">
        <v>168</v>
      </c>
      <c r="F125" s="153" t="str">
        <f>IFERROR(VLOOKUP(E125,TablaIndicadores[[Código]:[Unidad de medida]],2,0),"")</f>
        <v>Capacidad de producción adicional
de energía renovable (de la cual: electricidad,
térmica)*</v>
      </c>
      <c r="G125" s="153" t="str">
        <f>IFERROR(VLOOKUP(E125,TablaIndicadores[[Código]:[Unidad de medida]],3,0),"")</f>
        <v>KW  </v>
      </c>
      <c r="H125" s="116"/>
      <c r="I125" s="153" t="str">
        <f>IF(B119="Incluir",IF(OR(H125="",E125="",NOT(ISNUMBER(H125)),H125&lt;=0,H125&lt;=0.0000001,H125&gt;1000000000),"Rellene con un valor positivo","SI"),"")</f>
        <v/>
      </c>
      <c r="J125" s="115"/>
    </row>
    <row r="126" spans="1:10" ht="29" x14ac:dyDescent="0.35">
      <c r="A126" s="106"/>
      <c r="B126" s="106"/>
      <c r="C126" s="106"/>
      <c r="D126" s="153" t="s">
        <v>162</v>
      </c>
      <c r="E126" s="154" t="s">
        <v>169</v>
      </c>
      <c r="F126" s="153" t="str">
        <f>IFERROR(VLOOKUP(E126,TablaIndicadores[[Código]:[Unidad de medida]],2,0),"")</f>
        <v>RCR 32: Capacidad operativa adicional instalada para energía renovable*</v>
      </c>
      <c r="G126" s="153" t="str">
        <f>IFERROR(VLOOKUP(E126,TablaIndicadores[[Código]:[Unidad de medida]],3,0),"")</f>
        <v>MW</v>
      </c>
      <c r="H126" s="157"/>
      <c r="I126" s="153" t="str">
        <f>IF(B119="Incluir",IF(OR(H126="",E126="",NOT(ISNUMBER(H126)),H126&lt;=0,H126&lt;=0.0000001,H126&gt;1000000000),"Rellene con un valor positivo","SI"),"")</f>
        <v/>
      </c>
      <c r="J126" s="115"/>
    </row>
    <row r="127" spans="1:10" x14ac:dyDescent="0.35">
      <c r="A127" s="106"/>
      <c r="B127" s="106"/>
      <c r="C127" s="106"/>
      <c r="D127" s="106"/>
      <c r="E127" s="106"/>
      <c r="F127" s="107"/>
      <c r="G127" s="106"/>
      <c r="H127" s="106"/>
      <c r="I127" s="107"/>
      <c r="J127" s="115"/>
    </row>
    <row r="128" spans="1:10" x14ac:dyDescent="0.35">
      <c r="A128" s="106"/>
      <c r="B128" s="116" t="s">
        <v>400</v>
      </c>
      <c r="C128" s="106"/>
      <c r="D128" s="112" t="s">
        <v>288</v>
      </c>
      <c r="E128" s="112"/>
      <c r="F128" s="113"/>
      <c r="G128" s="113"/>
      <c r="H128" s="113"/>
      <c r="I128" s="113"/>
      <c r="J128" s="115"/>
    </row>
    <row r="129" spans="1:10" x14ac:dyDescent="0.35">
      <c r="A129" s="106"/>
      <c r="B129" s="106"/>
      <c r="C129" s="106"/>
      <c r="D129" s="106"/>
      <c r="E129" s="106"/>
      <c r="F129" s="107"/>
      <c r="G129" s="106"/>
      <c r="H129" s="106"/>
      <c r="I129" s="107"/>
      <c r="J129" s="115"/>
    </row>
    <row r="130" spans="1:10" x14ac:dyDescent="0.35">
      <c r="A130" s="106"/>
      <c r="B130" s="106"/>
      <c r="C130" s="106"/>
      <c r="D130" s="106" t="s">
        <v>6</v>
      </c>
      <c r="E130" s="162"/>
      <c r="F130" s="174" t="str">
        <f>IF(B128="Incluir",IF(OR(E130="",E130=0),"Rellene el presupuesto",IF(OR(NOT(ISNUMBER(E130)),E130&lt;=0),"Rellene con un valor positivo","")),
    IF(OR(E130="",E130=0),"",
        "No rellene el presupuesto sin seleccionar que quiere incluir el subtipo de acción"))</f>
        <v/>
      </c>
      <c r="G130" s="175"/>
      <c r="H130" s="175"/>
      <c r="I130" s="107"/>
      <c r="J130" s="115"/>
    </row>
    <row r="131" spans="1:10" x14ac:dyDescent="0.35">
      <c r="A131" s="106"/>
      <c r="B131" s="106"/>
      <c r="C131" s="106"/>
      <c r="D131" s="106"/>
      <c r="E131" s="106"/>
      <c r="F131" s="107"/>
      <c r="G131" s="106"/>
      <c r="H131" s="106"/>
      <c r="I131" s="107"/>
      <c r="J131" s="115"/>
    </row>
    <row r="132" spans="1:10" x14ac:dyDescent="0.35">
      <c r="A132" s="106"/>
      <c r="B132" s="106"/>
      <c r="C132" s="106"/>
      <c r="D132" s="106" t="s">
        <v>270</v>
      </c>
      <c r="E132" s="106"/>
      <c r="F132" s="107"/>
      <c r="G132" s="106"/>
      <c r="H132" s="106"/>
      <c r="I132" s="107"/>
      <c r="J132" s="115"/>
    </row>
    <row r="133" spans="1:10" x14ac:dyDescent="0.35">
      <c r="A133" s="106"/>
      <c r="B133" s="106"/>
      <c r="C133" s="106"/>
      <c r="D133" s="7" t="s">
        <v>271</v>
      </c>
      <c r="E133" s="7" t="s">
        <v>272</v>
      </c>
      <c r="F133" s="11" t="s">
        <v>156</v>
      </c>
      <c r="G133" s="11" t="s">
        <v>159</v>
      </c>
      <c r="H133" s="8" t="s">
        <v>273</v>
      </c>
      <c r="I133" s="11" t="s">
        <v>274</v>
      </c>
      <c r="J133" s="115"/>
    </row>
    <row r="134" spans="1:10" ht="43.5" x14ac:dyDescent="0.35">
      <c r="A134" s="106"/>
      <c r="B134" s="106"/>
      <c r="C134" s="106"/>
      <c r="D134" s="155" t="s">
        <v>160</v>
      </c>
      <c r="E134" s="156" t="s">
        <v>168</v>
      </c>
      <c r="F134" s="153" t="str">
        <f>IFERROR(VLOOKUP(E134,TablaIndicadores[[Código]:[Unidad de medida]],2,0),"")</f>
        <v>Capacidad de producción adicional
de energía renovable (de la cual: electricidad,
térmica)*</v>
      </c>
      <c r="G134" s="153" t="str">
        <f>IFERROR(VLOOKUP(E134,TablaIndicadores[[Código]:[Unidad de medida]],3,0),"")</f>
        <v>KW  </v>
      </c>
      <c r="H134" s="116"/>
      <c r="I134" s="153" t="str">
        <f>IF(B128="Incluir",IF(OR(H134="",E134="",NOT(ISNUMBER(H134)),H134&lt;=0,H134&lt;=0.0000001,H134&gt;1000000000),"Rellene con un valor positivo","SI"),"")</f>
        <v/>
      </c>
      <c r="J134" s="115"/>
    </row>
    <row r="135" spans="1:10" ht="29" x14ac:dyDescent="0.35">
      <c r="A135" s="106"/>
      <c r="B135" s="106"/>
      <c r="C135" s="106"/>
      <c r="D135" s="153" t="s">
        <v>162</v>
      </c>
      <c r="E135" s="154" t="s">
        <v>169</v>
      </c>
      <c r="F135" s="153" t="str">
        <f>IFERROR(VLOOKUP(E135,TablaIndicadores[[Código]:[Unidad de medida]],2,0),"")</f>
        <v>RCR 32: Capacidad operativa adicional instalada para energía renovable*</v>
      </c>
      <c r="G135" s="153" t="str">
        <f>IFERROR(VLOOKUP(E135,TablaIndicadores[[Código]:[Unidad de medida]],3,0),"")</f>
        <v>MW</v>
      </c>
      <c r="H135" s="157"/>
      <c r="I135" s="153" t="str">
        <f>IF(B128="Incluir",IF(OR(H135="",E135="",NOT(ISNUMBER(H135)),H135&lt;=0,H135&lt;=0.0000001,H135&gt;1000000000),"Rellene con un valor positivo","SI"),"")</f>
        <v/>
      </c>
      <c r="J135" s="115"/>
    </row>
    <row r="136" spans="1:10" x14ac:dyDescent="0.35">
      <c r="A136" s="106"/>
      <c r="B136" s="106"/>
      <c r="C136" s="106"/>
      <c r="D136" s="107"/>
      <c r="E136" s="106"/>
      <c r="F136" s="107"/>
      <c r="G136" s="106"/>
      <c r="H136" s="106"/>
      <c r="I136" s="107"/>
      <c r="J136" s="115"/>
    </row>
    <row r="137" spans="1:10" ht="15" thickBot="1" x14ac:dyDescent="0.4">
      <c r="A137" s="106"/>
      <c r="B137" s="160" t="s">
        <v>46</v>
      </c>
      <c r="C137" s="109"/>
      <c r="D137" s="109"/>
      <c r="E137" s="109"/>
      <c r="F137" s="110"/>
      <c r="G137" s="109"/>
      <c r="H137" s="109"/>
      <c r="I137" s="110"/>
      <c r="J137" s="115"/>
    </row>
    <row r="138" spans="1:10" x14ac:dyDescent="0.35">
      <c r="A138" s="106"/>
      <c r="B138" s="106"/>
      <c r="C138" s="106"/>
      <c r="D138" s="106"/>
      <c r="E138" s="106"/>
      <c r="F138" s="107"/>
      <c r="G138" s="106"/>
      <c r="H138" s="106"/>
      <c r="I138" s="107"/>
      <c r="J138" s="115"/>
    </row>
    <row r="139" spans="1:10" x14ac:dyDescent="0.35">
      <c r="A139" s="106"/>
      <c r="B139" s="116" t="s">
        <v>400</v>
      </c>
      <c r="C139" s="106"/>
      <c r="D139" s="112" t="s">
        <v>289</v>
      </c>
      <c r="E139" s="112"/>
      <c r="F139" s="113"/>
      <c r="G139" s="113"/>
      <c r="H139" s="113"/>
      <c r="I139" s="113"/>
      <c r="J139" s="115"/>
    </row>
    <row r="140" spans="1:10" x14ac:dyDescent="0.35">
      <c r="A140" s="106"/>
      <c r="B140" s="106"/>
      <c r="C140" s="106"/>
      <c r="D140" s="106"/>
      <c r="E140" s="106"/>
      <c r="F140" s="107"/>
      <c r="G140" s="106"/>
      <c r="H140" s="106"/>
      <c r="I140" s="107"/>
      <c r="J140" s="115"/>
    </row>
    <row r="141" spans="1:10" x14ac:dyDescent="0.35">
      <c r="A141" s="106"/>
      <c r="B141" s="106"/>
      <c r="C141" s="106"/>
      <c r="D141" s="106" t="s">
        <v>6</v>
      </c>
      <c r="E141" s="162"/>
      <c r="F141" s="174" t="str">
        <f>IF(B139="Incluir",IF(OR(E141="",E141=0),"Rellene el presupuesto",IF(OR(NOT(ISNUMBER(E141)),E141&lt;=0),"Rellene con un valor positivo","")),
    IF(OR(E141="",E141=0),"",
        "No rellene el presupuesto sin seleccionar que quiere incluir el subtipo de acción"))</f>
        <v/>
      </c>
      <c r="G141" s="175"/>
      <c r="H141" s="175"/>
      <c r="I141" s="107"/>
      <c r="J141" s="115"/>
    </row>
    <row r="142" spans="1:10" x14ac:dyDescent="0.35">
      <c r="A142" s="106"/>
      <c r="B142" s="106"/>
      <c r="C142" s="106"/>
      <c r="D142" s="106"/>
      <c r="E142" s="106"/>
      <c r="F142" s="107"/>
      <c r="G142" s="106"/>
      <c r="H142" s="106"/>
      <c r="I142" s="107"/>
      <c r="J142" s="115"/>
    </row>
    <row r="143" spans="1:10" x14ac:dyDescent="0.35">
      <c r="A143" s="106"/>
      <c r="B143" s="106"/>
      <c r="C143" s="106"/>
      <c r="D143" s="106" t="s">
        <v>270</v>
      </c>
      <c r="E143" s="106"/>
      <c r="F143" s="107"/>
      <c r="G143" s="106"/>
      <c r="H143" s="106"/>
      <c r="I143" s="107"/>
      <c r="J143" s="115"/>
    </row>
    <row r="144" spans="1:10" x14ac:dyDescent="0.35">
      <c r="A144" s="106"/>
      <c r="B144" s="106"/>
      <c r="C144" s="106"/>
      <c r="D144" s="7" t="s">
        <v>271</v>
      </c>
      <c r="E144" s="7" t="s">
        <v>272</v>
      </c>
      <c r="F144" s="11" t="s">
        <v>156</v>
      </c>
      <c r="G144" s="11" t="s">
        <v>159</v>
      </c>
      <c r="H144" s="8" t="s">
        <v>273</v>
      </c>
      <c r="I144" s="11" t="s">
        <v>274</v>
      </c>
      <c r="J144" s="115"/>
    </row>
    <row r="145" spans="1:10" ht="29" x14ac:dyDescent="0.35">
      <c r="A145" s="106"/>
      <c r="B145" s="106"/>
      <c r="C145" s="106"/>
      <c r="D145" s="155" t="s">
        <v>160</v>
      </c>
      <c r="E145" s="156" t="s">
        <v>170</v>
      </c>
      <c r="F145" s="153" t="str">
        <f>IFERROR(VLOOKUP(E145,TablaIndicadores[[Código]:[Unidad de medida]],2,0),"")</f>
        <v>RCO54 Intermodal</v>
      </c>
      <c r="G145" s="153" t="str">
        <f>IFERROR(VLOOKUP(E145,TablaIndicadores[[Código]:[Unidad de medida]],3,0),"")</f>
        <v>RCO54:Conexiones intermodales</v>
      </c>
      <c r="H145" s="116"/>
      <c r="I145" s="153" t="str">
        <f>IF(B139="Incluir",IF(OR(H145="",E145="",NOT(ISNUMBER(H145)),H145&lt;=0,H145&lt;=0.0000001,H145&gt;1000000000),"Rellene con un valor positivo","SI"),"")</f>
        <v/>
      </c>
      <c r="J145" s="115"/>
    </row>
    <row r="146" spans="1:10" ht="29" x14ac:dyDescent="0.35">
      <c r="A146" s="106"/>
      <c r="B146" s="106"/>
      <c r="C146" s="106"/>
      <c r="D146" s="153" t="s">
        <v>162</v>
      </c>
      <c r="E146" s="154" t="s">
        <v>173</v>
      </c>
      <c r="F146" s="153" t="str">
        <f>IFERROR(VLOOKUP(E146,TablaIndicadores[[Código]:[Unidad de medida]],2,0),"")</f>
        <v>RCR 62: Pasajeros anuales de transporte
público nuevo o modernizado</v>
      </c>
      <c r="G146" s="153" t="str">
        <f>IFERROR(VLOOKUP(E146,TablaIndicadores[[Código]:[Unidad de medida]],3,0),"")</f>
        <v>RCR 62: Usuarios / año</v>
      </c>
      <c r="H146" s="157"/>
      <c r="I146" s="153" t="str">
        <f>IF(B139="Incluir",IF(OR(H146="",E146="",NOT(ISNUMBER(H146)),H146&lt;=0,H146&lt;=0.0000001,H146&gt;1000000000),"Rellene con un valor positivo","SI"),"")</f>
        <v/>
      </c>
      <c r="J146" s="115"/>
    </row>
    <row r="147" spans="1:10" x14ac:dyDescent="0.35">
      <c r="A147" s="106"/>
      <c r="B147" s="106"/>
      <c r="C147" s="106"/>
      <c r="D147" s="107"/>
      <c r="E147" s="106"/>
      <c r="F147" s="107"/>
      <c r="G147" s="106"/>
      <c r="H147" s="106"/>
      <c r="I147" s="107"/>
      <c r="J147" s="115"/>
    </row>
    <row r="148" spans="1:10" x14ac:dyDescent="0.35">
      <c r="A148" s="106"/>
      <c r="B148" s="116" t="s">
        <v>400</v>
      </c>
      <c r="C148" s="106"/>
      <c r="D148" s="112" t="s">
        <v>290</v>
      </c>
      <c r="E148" s="112"/>
      <c r="F148" s="113"/>
      <c r="G148" s="113"/>
      <c r="H148" s="113"/>
      <c r="I148" s="113"/>
      <c r="J148" s="115"/>
    </row>
    <row r="149" spans="1:10" x14ac:dyDescent="0.35">
      <c r="A149" s="106"/>
      <c r="B149" s="106"/>
      <c r="C149" s="106"/>
      <c r="D149" s="106"/>
      <c r="E149" s="106"/>
      <c r="F149" s="107"/>
      <c r="G149" s="106"/>
      <c r="H149" s="106"/>
      <c r="I149" s="107"/>
      <c r="J149" s="115"/>
    </row>
    <row r="150" spans="1:10" x14ac:dyDescent="0.35">
      <c r="A150" s="106"/>
      <c r="B150" s="106"/>
      <c r="C150" s="106"/>
      <c r="D150" s="106" t="s">
        <v>6</v>
      </c>
      <c r="E150" s="162"/>
      <c r="F150" s="174" t="str">
        <f>IF(B148="Incluir",IF(OR(E150="",E150=0),"Rellene el presupuesto",IF(OR(NOT(ISNUMBER(E150)),E150&lt;=0),"Rellene con un valor positivo","")),
    IF(OR(E150="",E150=0),"",
        "No rellene el presupuesto sin seleccionar que quiere incluir el subtipo de acción"))</f>
        <v/>
      </c>
      <c r="G150" s="175"/>
      <c r="H150" s="175"/>
      <c r="I150" s="107"/>
      <c r="J150" s="115"/>
    </row>
    <row r="151" spans="1:10" x14ac:dyDescent="0.35">
      <c r="A151" s="106"/>
      <c r="B151" s="106"/>
      <c r="C151" s="106"/>
      <c r="D151" s="106"/>
      <c r="E151" s="106"/>
      <c r="F151" s="107"/>
      <c r="G151" s="106"/>
      <c r="H151" s="106"/>
      <c r="I151" s="107"/>
      <c r="J151" s="115"/>
    </row>
    <row r="152" spans="1:10" x14ac:dyDescent="0.35">
      <c r="A152" s="106"/>
      <c r="B152" s="106"/>
      <c r="C152" s="106"/>
      <c r="D152" s="106" t="s">
        <v>270</v>
      </c>
      <c r="E152" s="106"/>
      <c r="F152" s="107"/>
      <c r="G152" s="106"/>
      <c r="H152" s="106"/>
      <c r="I152" s="107"/>
      <c r="J152" s="115"/>
    </row>
    <row r="153" spans="1:10" x14ac:dyDescent="0.35">
      <c r="A153" s="106"/>
      <c r="B153" s="106"/>
      <c r="C153" s="106"/>
      <c r="D153" s="7" t="s">
        <v>271</v>
      </c>
      <c r="E153" s="7" t="s">
        <v>272</v>
      </c>
      <c r="F153" s="11" t="s">
        <v>156</v>
      </c>
      <c r="G153" s="11" t="s">
        <v>159</v>
      </c>
      <c r="H153" s="8" t="s">
        <v>273</v>
      </c>
      <c r="I153" s="11" t="s">
        <v>274</v>
      </c>
      <c r="J153" s="115"/>
    </row>
    <row r="154" spans="1:10" ht="29" x14ac:dyDescent="0.35">
      <c r="A154" s="106"/>
      <c r="B154" s="106"/>
      <c r="C154" s="106"/>
      <c r="D154" s="155" t="s">
        <v>160</v>
      </c>
      <c r="E154" s="156" t="s">
        <v>171</v>
      </c>
      <c r="F154" s="153" t="str">
        <f>IFERROR(VLOOKUP(E154,TablaIndicadores[[Código]:[Unidad de medida]],2,0),"")</f>
        <v>RCO 57: Capacidad del material rodante respetuoso con el medio ambiente para el transporte público colectivo*</v>
      </c>
      <c r="G154" s="153" t="str">
        <f>IFERROR(VLOOKUP(E154,TablaIndicadores[[Código]:[Unidad de medida]],3,0),"")</f>
        <v>RCO 57:Pasajeros</v>
      </c>
      <c r="H154" s="116"/>
      <c r="I154" s="153" t="str">
        <f>IF(B148="Incluir",IF(OR(H154="",E154="",NOT(ISNUMBER(H154)),H154&lt;=0,H154&lt;=0.0000001,H154&gt;1000000000),"Rellene con un valor positivo","SI"),"")</f>
        <v/>
      </c>
      <c r="J154" s="115"/>
    </row>
    <row r="155" spans="1:10" ht="29" x14ac:dyDescent="0.35">
      <c r="A155" s="106"/>
      <c r="B155" s="106"/>
      <c r="C155" s="106"/>
      <c r="D155" s="153" t="s">
        <v>162</v>
      </c>
      <c r="E155" s="154" t="s">
        <v>173</v>
      </c>
      <c r="F155" s="153" t="str">
        <f>IFERROR(VLOOKUP(E155,TablaIndicadores[[Código]:[Unidad de medida]],2,0),"")</f>
        <v>RCR 62: Pasajeros anuales de transporte
público nuevo o modernizado</v>
      </c>
      <c r="G155" s="153" t="str">
        <f>IFERROR(VLOOKUP(E155,TablaIndicadores[[Código]:[Unidad de medida]],3,0),"")</f>
        <v>RCR 62: Usuarios / año</v>
      </c>
      <c r="H155" s="157"/>
      <c r="I155" s="153" t="str">
        <f>IF(B148="Incluir",IF(OR(H155="",E155="",NOT(ISNUMBER(H155)),H155&lt;=0,H155&lt;=0.0000001,H155&gt;1000000000),"Rellene con un valor positivo","SI"),"")</f>
        <v/>
      </c>
      <c r="J155" s="115"/>
    </row>
    <row r="156" spans="1:10" x14ac:dyDescent="0.35">
      <c r="A156" s="106"/>
      <c r="B156" s="106"/>
      <c r="C156" s="106"/>
      <c r="D156" s="106"/>
      <c r="E156" s="106"/>
      <c r="F156" s="107"/>
      <c r="G156" s="106"/>
      <c r="H156" s="106"/>
      <c r="I156" s="107"/>
      <c r="J156" s="115"/>
    </row>
    <row r="157" spans="1:10" x14ac:dyDescent="0.35">
      <c r="A157" s="106"/>
      <c r="B157" s="116" t="s">
        <v>400</v>
      </c>
      <c r="C157" s="106"/>
      <c r="D157" s="112" t="s">
        <v>291</v>
      </c>
      <c r="E157" s="112"/>
      <c r="F157" s="113"/>
      <c r="G157" s="113"/>
      <c r="H157" s="113"/>
      <c r="I157" s="113"/>
      <c r="J157" s="115"/>
    </row>
    <row r="158" spans="1:10" x14ac:dyDescent="0.35">
      <c r="A158" s="106"/>
      <c r="B158" s="106"/>
      <c r="C158" s="106"/>
      <c r="D158" s="106"/>
      <c r="E158" s="106"/>
      <c r="F158" s="107"/>
      <c r="G158" s="106"/>
      <c r="H158" s="106"/>
      <c r="I158" s="107"/>
      <c r="J158" s="115"/>
    </row>
    <row r="159" spans="1:10" x14ac:dyDescent="0.35">
      <c r="A159" s="106"/>
      <c r="B159" s="106"/>
      <c r="C159" s="106"/>
      <c r="D159" s="106" t="s">
        <v>6</v>
      </c>
      <c r="E159" s="162"/>
      <c r="F159" s="174" t="str">
        <f>IF(B157="Incluir",IF(OR(E159="",E159=0),"Rellene el presupuesto",IF(OR(NOT(ISNUMBER(E159)),E159&lt;=0),"Rellene con un valor positivo","")),
    IF(OR(E159="",E159=0),"",
        "No rellene el presupuesto sin seleccionar que quiere incluir el subtipo de acción"))</f>
        <v/>
      </c>
      <c r="G159" s="175"/>
      <c r="H159" s="175"/>
      <c r="I159" s="107"/>
      <c r="J159" s="115"/>
    </row>
    <row r="160" spans="1:10" x14ac:dyDescent="0.35">
      <c r="A160" s="106"/>
      <c r="B160" s="106"/>
      <c r="C160" s="106"/>
      <c r="D160" s="106"/>
      <c r="E160" s="106"/>
      <c r="F160" s="107"/>
      <c r="G160" s="106"/>
      <c r="H160" s="106"/>
      <c r="I160" s="107"/>
      <c r="J160" s="115"/>
    </row>
    <row r="161" spans="1:10" x14ac:dyDescent="0.35">
      <c r="A161" s="106"/>
      <c r="B161" s="106"/>
      <c r="C161" s="106"/>
      <c r="D161" s="106" t="s">
        <v>270</v>
      </c>
      <c r="E161" s="106"/>
      <c r="F161" s="107"/>
      <c r="G161" s="106"/>
      <c r="H161" s="106"/>
      <c r="I161" s="107"/>
      <c r="J161" s="115"/>
    </row>
    <row r="162" spans="1:10" x14ac:dyDescent="0.35">
      <c r="A162" s="106"/>
      <c r="B162" s="106"/>
      <c r="C162" s="106"/>
      <c r="D162" s="7" t="s">
        <v>271</v>
      </c>
      <c r="E162" s="7" t="s">
        <v>272</v>
      </c>
      <c r="F162" s="11" t="s">
        <v>156</v>
      </c>
      <c r="G162" s="11" t="s">
        <v>159</v>
      </c>
      <c r="H162" s="8" t="s">
        <v>273</v>
      </c>
      <c r="I162" s="11" t="s">
        <v>274</v>
      </c>
      <c r="J162" s="115"/>
    </row>
    <row r="163" spans="1:10" ht="29" x14ac:dyDescent="0.35">
      <c r="A163" s="106"/>
      <c r="B163" s="106"/>
      <c r="C163" s="106"/>
      <c r="D163" s="155" t="s">
        <v>160</v>
      </c>
      <c r="E163" s="156" t="s">
        <v>174</v>
      </c>
      <c r="F163" s="153" t="str">
        <f>IFERROR(VLOOKUP(E163,TablaIndicadores[[Código]:[Unidad de medida]],2,0),"")</f>
        <v>RCO 58: Infraestructuras específicamente para ciclistas apoyadas*</v>
      </c>
      <c r="G163" s="153" t="str">
        <f>IFERROR(VLOOKUP(E163,TablaIndicadores[[Código]:[Unidad de medida]],3,0),"")</f>
        <v>RCO 58:  Km</v>
      </c>
      <c r="H163" s="116"/>
      <c r="I163" s="153" t="str">
        <f>IF(B157="Incluir",IF(OR(H163="",E163="",NOT(ISNUMBER(H163)),H163&lt;=0,H163&lt;=0.0000001,H163&gt;1000000000),"Rellene con un valor positivo","SI"),"")</f>
        <v/>
      </c>
      <c r="J163" s="115"/>
    </row>
    <row r="164" spans="1:10" ht="29" x14ac:dyDescent="0.35">
      <c r="A164" s="106"/>
      <c r="B164" s="106"/>
      <c r="C164" s="106"/>
      <c r="D164" s="153" t="s">
        <v>162</v>
      </c>
      <c r="E164" s="154" t="s">
        <v>175</v>
      </c>
      <c r="F164" s="153" t="str">
        <f>IFERROR(VLOOKUP(E164,TablaIndicadores[[Código]:[Unidad de medida]],2,0),"")</f>
        <v>RCR 64: Usuarios anuales de infraestructuras
específicas para ciclistas</v>
      </c>
      <c r="G164" s="153" t="str">
        <f>IFERROR(VLOOKUP(E164,TablaIndicadores[[Código]:[Unidad de medida]],3,0),"")</f>
        <v>RCR 64: Usuarios /año</v>
      </c>
      <c r="H164" s="157"/>
      <c r="I164" s="153" t="str">
        <f>IF(B157="Incluir",IF(OR(H164="",E164="",NOT(ISNUMBER(H164)),H164&lt;=0,H164&lt;=0.0000001,H164&gt;1000000000),"Rellene con un valor positivo","SI"),"")</f>
        <v/>
      </c>
      <c r="J164" s="115"/>
    </row>
    <row r="165" spans="1:10" x14ac:dyDescent="0.35">
      <c r="A165" s="106"/>
      <c r="B165" s="106"/>
      <c r="C165" s="106"/>
      <c r="D165" s="106"/>
      <c r="E165" s="107"/>
      <c r="F165" s="107"/>
      <c r="G165" s="106"/>
      <c r="H165" s="107"/>
      <c r="I165" s="107"/>
      <c r="J165" s="115"/>
    </row>
    <row r="166" spans="1:10" x14ac:dyDescent="0.35">
      <c r="A166" s="106"/>
      <c r="B166" s="116" t="s">
        <v>400</v>
      </c>
      <c r="C166" s="106"/>
      <c r="D166" s="112" t="s">
        <v>292</v>
      </c>
      <c r="E166" s="112"/>
      <c r="F166" s="113"/>
      <c r="G166" s="113"/>
      <c r="H166" s="113"/>
      <c r="I166" s="113"/>
      <c r="J166" s="115"/>
    </row>
    <row r="167" spans="1:10" x14ac:dyDescent="0.35">
      <c r="A167" s="106"/>
      <c r="B167" s="106"/>
      <c r="C167" s="106"/>
      <c r="D167" s="106"/>
      <c r="E167" s="106"/>
      <c r="F167" s="107"/>
      <c r="G167" s="106"/>
      <c r="H167" s="106"/>
      <c r="I167" s="107"/>
      <c r="J167" s="115"/>
    </row>
    <row r="168" spans="1:10" x14ac:dyDescent="0.35">
      <c r="A168" s="106"/>
      <c r="B168" s="106"/>
      <c r="C168" s="106"/>
      <c r="D168" s="106" t="s">
        <v>6</v>
      </c>
      <c r="E168" s="162"/>
      <c r="F168" s="174" t="str">
        <f>IF(B166="Incluir",IF(OR(E168="",E168=0),"Rellene el presupuesto",IF(OR(NOT(ISNUMBER(E168)),E168&lt;=0),"Rellene con un valor positivo","")),
    IF(OR(E168="",E168=0),"",
        "No rellene el presupuesto sin seleccionar que quiere incluir el subtipo de acción"))</f>
        <v/>
      </c>
      <c r="G168" s="175"/>
      <c r="H168" s="175"/>
      <c r="I168" s="107"/>
      <c r="J168" s="115"/>
    </row>
    <row r="169" spans="1:10" x14ac:dyDescent="0.35">
      <c r="A169" s="106"/>
      <c r="B169" s="106"/>
      <c r="C169" s="106"/>
      <c r="D169" s="106"/>
      <c r="E169" s="106"/>
      <c r="F169" s="107"/>
      <c r="G169" s="106"/>
      <c r="H169" s="106"/>
      <c r="I169" s="107"/>
      <c r="J169" s="115"/>
    </row>
    <row r="170" spans="1:10" x14ac:dyDescent="0.35">
      <c r="A170" s="106"/>
      <c r="B170" s="106"/>
      <c r="C170" s="106"/>
      <c r="D170" s="106" t="s">
        <v>270</v>
      </c>
      <c r="E170" s="106"/>
      <c r="F170" s="107"/>
      <c r="G170" s="106"/>
      <c r="H170" s="106"/>
      <c r="I170" s="107"/>
      <c r="J170" s="115"/>
    </row>
    <row r="171" spans="1:10" x14ac:dyDescent="0.35">
      <c r="A171" s="106"/>
      <c r="B171" s="106"/>
      <c r="C171" s="106"/>
      <c r="D171" s="7" t="s">
        <v>271</v>
      </c>
      <c r="E171" s="7" t="s">
        <v>272</v>
      </c>
      <c r="F171" s="11" t="s">
        <v>156</v>
      </c>
      <c r="G171" s="11" t="s">
        <v>159</v>
      </c>
      <c r="H171" s="8" t="s">
        <v>273</v>
      </c>
      <c r="I171" s="11" t="s">
        <v>274</v>
      </c>
      <c r="J171" s="115"/>
    </row>
    <row r="172" spans="1:10" ht="29" x14ac:dyDescent="0.35">
      <c r="A172" s="106"/>
      <c r="B172" s="106"/>
      <c r="C172" s="106"/>
      <c r="D172" s="155" t="s">
        <v>160</v>
      </c>
      <c r="E172" s="156" t="s">
        <v>170</v>
      </c>
      <c r="F172" s="153" t="str">
        <f>IFERROR(VLOOKUP(E172,TablaIndicadores[[Código]:[Unidad de medida]],2,0),"")</f>
        <v>RCO54 Intermodal</v>
      </c>
      <c r="G172" s="153" t="str">
        <f>IFERROR(VLOOKUP(E172,TablaIndicadores[[Código]:[Unidad de medida]],3,0),"")</f>
        <v>RCO54:Conexiones intermodales</v>
      </c>
      <c r="H172" s="116"/>
      <c r="I172" s="153" t="str">
        <f>IF(B166="Incluir",IF(OR(H172="",E172="",NOT(ISNUMBER(H172)),H172&lt;=0,H172&lt;=0.0000001,H172&gt;1000000000),"Rellene con un valor positivo","SI"),"")</f>
        <v/>
      </c>
      <c r="J172" s="115"/>
    </row>
    <row r="173" spans="1:10" ht="29" x14ac:dyDescent="0.35">
      <c r="A173" s="106"/>
      <c r="B173" s="106"/>
      <c r="C173" s="106"/>
      <c r="D173" s="153" t="s">
        <v>162</v>
      </c>
      <c r="E173" s="154" t="s">
        <v>173</v>
      </c>
      <c r="F173" s="153" t="str">
        <f>IFERROR(VLOOKUP(E173,TablaIndicadores[[Código]:[Unidad de medida]],2,0),"")</f>
        <v>RCR 62: Pasajeros anuales de transporte
público nuevo o modernizado</v>
      </c>
      <c r="G173" s="153" t="str">
        <f>IFERROR(VLOOKUP(E173,TablaIndicadores[[Código]:[Unidad de medida]],3,0),"")</f>
        <v>RCR 62: Usuarios / año</v>
      </c>
      <c r="H173" s="157"/>
      <c r="I173" s="153" t="str">
        <f>IF(B166="Incluir",IF(OR(H173="",E173="",NOT(ISNUMBER(H173)),H173&lt;=0,H173&lt;=0.0000001,H173&gt;1000000000),"Rellene con un valor positivo","SI"),"")</f>
        <v/>
      </c>
      <c r="J173" s="115"/>
    </row>
    <row r="174" spans="1:10" x14ac:dyDescent="0.35">
      <c r="A174" s="106"/>
      <c r="B174" s="106"/>
      <c r="C174" s="106"/>
      <c r="D174" s="106"/>
      <c r="E174" s="106"/>
      <c r="F174" s="107"/>
      <c r="G174" s="106"/>
      <c r="H174" s="106"/>
      <c r="I174" s="107"/>
      <c r="J174" s="115"/>
    </row>
    <row r="175" spans="1:10" x14ac:dyDescent="0.35">
      <c r="A175" s="106"/>
      <c r="B175" s="116" t="s">
        <v>400</v>
      </c>
      <c r="C175" s="106"/>
      <c r="D175" s="187" t="s">
        <v>293</v>
      </c>
      <c r="E175" s="187"/>
      <c r="F175" s="187"/>
      <c r="G175" s="187"/>
      <c r="H175" s="187"/>
      <c r="I175" s="187"/>
      <c r="J175" s="118"/>
    </row>
    <row r="176" spans="1:10" x14ac:dyDescent="0.35">
      <c r="A176" s="106"/>
      <c r="B176" s="106"/>
      <c r="C176" s="106"/>
      <c r="D176" s="106"/>
      <c r="E176" s="106"/>
      <c r="F176" s="107"/>
      <c r="G176" s="106"/>
      <c r="H176" s="106"/>
      <c r="I176" s="107"/>
      <c r="J176" s="115"/>
    </row>
    <row r="177" spans="1:10" x14ac:dyDescent="0.35">
      <c r="A177" s="106"/>
      <c r="B177" s="106"/>
      <c r="C177" s="106"/>
      <c r="D177" s="106" t="s">
        <v>6</v>
      </c>
      <c r="E177" s="162"/>
      <c r="F177" s="174" t="str">
        <f>IF(B175="Incluir",IF(OR(E177="",E177=0),"Rellene el presupuesto",IF(OR(NOT(ISNUMBER(E177)),E177&lt;=0),"Rellene con un valor positivo","")),
    IF(OR(E177="",E177=0),"",
        "No rellene el presupuesto sin seleccionar que quiere incluir el subtipo de acción"))</f>
        <v/>
      </c>
      <c r="G177" s="175"/>
      <c r="H177" s="175"/>
      <c r="I177" s="107"/>
      <c r="J177" s="115"/>
    </row>
    <row r="178" spans="1:10" x14ac:dyDescent="0.35">
      <c r="A178" s="106"/>
      <c r="B178" s="106"/>
      <c r="C178" s="106"/>
      <c r="D178" s="106"/>
      <c r="E178" s="106"/>
      <c r="F178" s="107"/>
      <c r="G178" s="106"/>
      <c r="H178" s="106"/>
      <c r="I178" s="107"/>
      <c r="J178" s="115"/>
    </row>
    <row r="179" spans="1:10" x14ac:dyDescent="0.35">
      <c r="A179" s="106"/>
      <c r="B179" s="106"/>
      <c r="C179" s="106"/>
      <c r="D179" s="106" t="s">
        <v>270</v>
      </c>
      <c r="E179" s="106"/>
      <c r="F179" s="107"/>
      <c r="G179" s="106"/>
      <c r="H179" s="106"/>
      <c r="I179" s="107"/>
      <c r="J179" s="115"/>
    </row>
    <row r="180" spans="1:10" x14ac:dyDescent="0.35">
      <c r="A180" s="106"/>
      <c r="B180" s="106"/>
      <c r="C180" s="106"/>
      <c r="D180" s="7" t="s">
        <v>271</v>
      </c>
      <c r="E180" s="7" t="s">
        <v>272</v>
      </c>
      <c r="F180" s="11" t="s">
        <v>156</v>
      </c>
      <c r="G180" s="11" t="s">
        <v>159</v>
      </c>
      <c r="H180" s="8" t="s">
        <v>273</v>
      </c>
      <c r="I180" s="11" t="s">
        <v>274</v>
      </c>
      <c r="J180" s="115"/>
    </row>
    <row r="181" spans="1:10" ht="29" x14ac:dyDescent="0.35">
      <c r="A181" s="106"/>
      <c r="B181" s="106"/>
      <c r="C181" s="106"/>
      <c r="D181" s="155" t="s">
        <v>160</v>
      </c>
      <c r="E181" s="156" t="s">
        <v>171</v>
      </c>
      <c r="F181" s="153" t="str">
        <f>IFERROR(VLOOKUP(E181,TablaIndicadores[[Código]:[Unidad de medida]],2,0),"")</f>
        <v>RCO 57: Capacidad del material rodante respetuoso con el medio ambiente para el transporte público colectivo*</v>
      </c>
      <c r="G181" s="153" t="str">
        <f>IFERROR(VLOOKUP(E181,TablaIndicadores[[Código]:[Unidad de medida]],3,0),"")</f>
        <v>RCO 57:Pasajeros</v>
      </c>
      <c r="H181" s="116"/>
      <c r="I181" s="153" t="str">
        <f>IF(B175="Incluir",IF(OR(H181="",E181="",NOT(ISNUMBER(H181)),H181&lt;=0,H181&lt;=0.0000001,H181&gt;1000000000),"Rellene con un valor positivo","SI"),"")</f>
        <v/>
      </c>
      <c r="J181" s="115"/>
    </row>
    <row r="182" spans="1:10" ht="29" x14ac:dyDescent="0.35">
      <c r="A182" s="106"/>
      <c r="B182" s="106"/>
      <c r="C182" s="106"/>
      <c r="D182" s="153" t="s">
        <v>162</v>
      </c>
      <c r="E182" s="154" t="s">
        <v>173</v>
      </c>
      <c r="F182" s="153" t="str">
        <f>IFERROR(VLOOKUP(E182,TablaIndicadores[[Código]:[Unidad de medida]],2,0),"")</f>
        <v>RCR 62: Pasajeros anuales de transporte
público nuevo o modernizado</v>
      </c>
      <c r="G182" s="153" t="str">
        <f>IFERROR(VLOOKUP(E182,TablaIndicadores[[Código]:[Unidad de medida]],3,0),"")</f>
        <v>RCR 62: Usuarios / año</v>
      </c>
      <c r="H182" s="157"/>
      <c r="I182" s="153" t="str">
        <f>IF(B175="Incluir",IF(OR(H182="",E182="",NOT(ISNUMBER(H182)),H182&lt;=0,H182&lt;=0.0000001,H182&gt;1000000000),"Rellene con un valor positivo","SI"),"")</f>
        <v/>
      </c>
      <c r="J182" s="115"/>
    </row>
    <row r="183" spans="1:10" x14ac:dyDescent="0.35">
      <c r="A183" s="106"/>
      <c r="B183" s="106"/>
      <c r="C183" s="106"/>
      <c r="D183" s="106"/>
      <c r="E183" s="106"/>
      <c r="F183" s="107"/>
      <c r="G183" s="106"/>
      <c r="H183" s="106"/>
      <c r="I183" s="107"/>
      <c r="J183" s="115"/>
    </row>
    <row r="184" spans="1:10" ht="15" thickBot="1" x14ac:dyDescent="0.4">
      <c r="A184" s="106"/>
      <c r="B184" s="160" t="s">
        <v>48</v>
      </c>
      <c r="C184" s="109"/>
      <c r="D184" s="109"/>
      <c r="E184" s="109"/>
      <c r="F184" s="110"/>
      <c r="G184" s="109"/>
      <c r="H184" s="109"/>
      <c r="I184" s="110"/>
      <c r="J184" s="115"/>
    </row>
    <row r="185" spans="1:10" x14ac:dyDescent="0.35">
      <c r="A185" s="106"/>
      <c r="B185" s="106"/>
      <c r="C185" s="106"/>
      <c r="D185" s="106"/>
      <c r="E185" s="106"/>
      <c r="F185" s="107"/>
      <c r="G185" s="106"/>
      <c r="H185" s="106"/>
      <c r="I185" s="107"/>
      <c r="J185" s="115"/>
    </row>
    <row r="186" spans="1:10" ht="29.25" customHeight="1" x14ac:dyDescent="0.35">
      <c r="A186" s="106"/>
      <c r="B186" s="116" t="s">
        <v>400</v>
      </c>
      <c r="C186" s="106"/>
      <c r="D186" s="176" t="s">
        <v>294</v>
      </c>
      <c r="E186" s="176"/>
      <c r="F186" s="176"/>
      <c r="G186" s="176"/>
      <c r="H186" s="176"/>
      <c r="I186" s="176"/>
      <c r="J186" s="150"/>
    </row>
    <row r="187" spans="1:10" x14ac:dyDescent="0.35">
      <c r="A187" s="106"/>
      <c r="B187" s="106"/>
      <c r="C187" s="106"/>
      <c r="D187" s="106"/>
      <c r="E187" s="106"/>
      <c r="F187" s="107"/>
      <c r="G187" s="106"/>
      <c r="H187" s="106"/>
      <c r="I187" s="107"/>
      <c r="J187" s="115"/>
    </row>
    <row r="188" spans="1:10" x14ac:dyDescent="0.35">
      <c r="A188" s="106"/>
      <c r="B188" s="106"/>
      <c r="C188" s="106"/>
      <c r="D188" s="106" t="s">
        <v>6</v>
      </c>
      <c r="E188" s="162"/>
      <c r="F188" s="174" t="str">
        <f>IF(B186="Incluir",IF(OR(E188="",E188=0),"Rellene el presupuesto",IF(OR(NOT(ISNUMBER(E188)),E188&lt;=0),"Rellene con un valor positivo","")),
    IF(OR(E188="",E188=0),"",
        "No rellene el presupuesto sin seleccionar que quiere incluir el subtipo de acción"))</f>
        <v/>
      </c>
      <c r="G188" s="175"/>
      <c r="H188" s="175"/>
      <c r="I188" s="107"/>
      <c r="J188" s="115"/>
    </row>
    <row r="189" spans="1:10" x14ac:dyDescent="0.35">
      <c r="A189" s="106"/>
      <c r="B189" s="106"/>
      <c r="C189" s="106"/>
      <c r="D189" s="106"/>
      <c r="E189" s="106"/>
      <c r="F189" s="107"/>
      <c r="G189" s="106"/>
      <c r="H189" s="106"/>
      <c r="I189" s="107"/>
      <c r="J189" s="115"/>
    </row>
    <row r="190" spans="1:10" x14ac:dyDescent="0.35">
      <c r="A190" s="106"/>
      <c r="B190" s="106"/>
      <c r="C190" s="106"/>
      <c r="D190" s="106" t="s">
        <v>270</v>
      </c>
      <c r="E190" s="106"/>
      <c r="F190" s="107"/>
      <c r="G190" s="106"/>
      <c r="H190" s="106"/>
      <c r="I190" s="107"/>
      <c r="J190" s="115"/>
    </row>
    <row r="191" spans="1:10" x14ac:dyDescent="0.35">
      <c r="A191" s="106"/>
      <c r="B191" s="106"/>
      <c r="C191" s="106"/>
      <c r="D191" s="7" t="s">
        <v>271</v>
      </c>
      <c r="E191" s="7" t="s">
        <v>272</v>
      </c>
      <c r="F191" s="11" t="s">
        <v>156</v>
      </c>
      <c r="G191" s="11" t="s">
        <v>159</v>
      </c>
      <c r="H191" s="8" t="s">
        <v>273</v>
      </c>
      <c r="I191" s="11" t="s">
        <v>274</v>
      </c>
      <c r="J191" s="115"/>
    </row>
    <row r="192" spans="1:10" ht="43.5" x14ac:dyDescent="0.35">
      <c r="A192" s="106"/>
      <c r="B192" s="106"/>
      <c r="C192" s="106"/>
      <c r="D192" s="155" t="s">
        <v>160</v>
      </c>
      <c r="E192" s="156" t="s">
        <v>177</v>
      </c>
      <c r="F192" s="153" t="str">
        <f>IFERROR(VLOOKUP(E192,TablaIndicadores[[Código]:[Unidad de medida]],2,0),"")</f>
        <v>RCO 26: Infraestructuras verdes construidas
o mejoradas para la adaptación al cambio
climático*</v>
      </c>
      <c r="G192" s="153" t="str">
        <f>IFERROR(VLOOKUP(E192,TablaIndicadores[[Código]:[Unidad de medida]],3,0),"")</f>
        <v>RCO 26: Hectáreas</v>
      </c>
      <c r="H192" s="116"/>
      <c r="I192" s="153" t="str">
        <f>IF(B186="Incluir",IF(OR(H192="",E192="",NOT(ISNUMBER(H192)),H192&lt;=0,H192&lt;=0.0000001,H192&gt;1000000000),"Rellene con un valor positivo","SI"),"")</f>
        <v/>
      </c>
      <c r="J192" s="115"/>
    </row>
    <row r="193" spans="1:10" ht="43.5" x14ac:dyDescent="0.35">
      <c r="A193" s="106"/>
      <c r="B193" s="106"/>
      <c r="C193" s="106"/>
      <c r="D193" s="153" t="s">
        <v>162</v>
      </c>
      <c r="E193" s="154" t="s">
        <v>178</v>
      </c>
      <c r="F193" s="153" t="str">
        <f>IFERROR(VLOOKUP(E193,TablaIndicadores[[Código]:[Unidad de medida]],2,0),"")</f>
        <v>RCR 35: Población que se beneficia de las
medidas de protección frente a las
inundaciones</v>
      </c>
      <c r="G193" s="153" t="str">
        <f>IFERROR(VLOOKUP(E193,TablaIndicadores[[Código]:[Unidad de medida]],3,0),"")</f>
        <v>RCR 35:Personas</v>
      </c>
      <c r="H193" s="157"/>
      <c r="I193" s="153" t="str">
        <f>IF(B186="Incluir",IF(OR(H193="",E193="",NOT(ISNUMBER(H193)),H193&lt;=0,H193&lt;=0.0000001,H193&gt;1000000000),"Rellene con un valor positivo","SI"),"")</f>
        <v/>
      </c>
      <c r="J193" s="115"/>
    </row>
    <row r="194" spans="1:10" x14ac:dyDescent="0.35">
      <c r="A194" s="106"/>
      <c r="B194" s="106"/>
      <c r="C194" s="106"/>
      <c r="D194" s="106"/>
      <c r="E194" s="106"/>
      <c r="F194" s="107"/>
      <c r="G194" s="106"/>
      <c r="H194" s="106"/>
      <c r="I194" s="107"/>
      <c r="J194" s="115"/>
    </row>
    <row r="195" spans="1:10" ht="29.25" customHeight="1" x14ac:dyDescent="0.35">
      <c r="A195" s="106"/>
      <c r="B195" s="116" t="s">
        <v>400</v>
      </c>
      <c r="C195" s="106"/>
      <c r="D195" s="176" t="s">
        <v>295</v>
      </c>
      <c r="E195" s="176"/>
      <c r="F195" s="176"/>
      <c r="G195" s="176"/>
      <c r="H195" s="176"/>
      <c r="I195" s="176"/>
      <c r="J195" s="150"/>
    </row>
    <row r="196" spans="1:10" x14ac:dyDescent="0.35">
      <c r="A196" s="106"/>
      <c r="B196" s="106"/>
      <c r="C196" s="106"/>
      <c r="D196" s="106"/>
      <c r="E196" s="106"/>
      <c r="F196" s="107"/>
      <c r="G196" s="106"/>
      <c r="H196" s="106"/>
      <c r="I196" s="107"/>
      <c r="J196" s="115"/>
    </row>
    <row r="197" spans="1:10" x14ac:dyDescent="0.35">
      <c r="A197" s="106"/>
      <c r="B197" s="106"/>
      <c r="C197" s="106"/>
      <c r="D197" s="106" t="s">
        <v>6</v>
      </c>
      <c r="E197" s="162"/>
      <c r="F197" s="174" t="str">
        <f>IF(B195="Incluir",IF(OR(E197="",E197=0),"Rellene el presupuesto",IF(OR(NOT(ISNUMBER(E197)),E197&lt;=0),"Rellene con un valor positivo","")),
    IF(OR(E197="",E197=0),"",
        "No rellene el presupuesto sin seleccionar que quiere incluir el subtipo de acción"))</f>
        <v/>
      </c>
      <c r="G197" s="175"/>
      <c r="H197" s="175"/>
      <c r="I197" s="107"/>
      <c r="J197" s="115"/>
    </row>
    <row r="198" spans="1:10" x14ac:dyDescent="0.35">
      <c r="A198" s="106"/>
      <c r="B198" s="106"/>
      <c r="C198" s="106"/>
      <c r="D198" s="106"/>
      <c r="E198" s="106"/>
      <c r="F198" s="107"/>
      <c r="G198" s="106"/>
      <c r="H198" s="106"/>
      <c r="I198" s="107"/>
      <c r="J198" s="115"/>
    </row>
    <row r="199" spans="1:10" x14ac:dyDescent="0.35">
      <c r="A199" s="106"/>
      <c r="B199" s="106"/>
      <c r="C199" s="106"/>
      <c r="D199" s="106" t="s">
        <v>270</v>
      </c>
      <c r="E199" s="106"/>
      <c r="F199" s="107"/>
      <c r="G199" s="106"/>
      <c r="H199" s="106"/>
      <c r="I199" s="107"/>
      <c r="J199" s="115"/>
    </row>
    <row r="200" spans="1:10" x14ac:dyDescent="0.35">
      <c r="A200" s="106"/>
      <c r="B200" s="106"/>
      <c r="C200" s="106"/>
      <c r="D200" s="7" t="s">
        <v>271</v>
      </c>
      <c r="E200" s="7" t="s">
        <v>272</v>
      </c>
      <c r="F200" s="11" t="s">
        <v>156</v>
      </c>
      <c r="G200" s="11" t="s">
        <v>159</v>
      </c>
      <c r="H200" s="8" t="s">
        <v>273</v>
      </c>
      <c r="I200" s="11" t="s">
        <v>274</v>
      </c>
      <c r="J200" s="115"/>
    </row>
    <row r="201" spans="1:10" ht="43.5" x14ac:dyDescent="0.35">
      <c r="A201" s="106"/>
      <c r="B201" s="106"/>
      <c r="C201" s="106"/>
      <c r="D201" s="155" t="s">
        <v>160</v>
      </c>
      <c r="E201" s="156" t="s">
        <v>176</v>
      </c>
      <c r="F201" s="153" t="str">
        <f>IFERROR(VLOOKUP(E201,TablaIndicadores[[Código]:[Unidad de medida]],2,0),"")</f>
        <v>RCO 24: Inversiones en sistemas nuevos o
mejorados de seguimiento, preparación,
alerta y respuesta ante catástrofes*</v>
      </c>
      <c r="G201" s="153" t="str">
        <f>IFERROR(VLOOKUP(E201,TablaIndicadores[[Código]:[Unidad de medida]],3,0),"")</f>
        <v>RCO 24: Euro</v>
      </c>
      <c r="H201" s="116"/>
      <c r="I201" s="153" t="str">
        <f>IF(B195="Incluir",IF(OR(H201="",E201="",NOT(ISNUMBER(H201)),H201&lt;=0,H201&lt;=0.0000001,H201&gt;1000000000),"Rellene con un valor positivo","SI"),"")</f>
        <v/>
      </c>
      <c r="J201" s="115"/>
    </row>
    <row r="202" spans="1:10" ht="29" x14ac:dyDescent="0.35">
      <c r="A202" s="106"/>
      <c r="B202" s="106"/>
      <c r="C202" s="106"/>
      <c r="D202" s="153" t="s">
        <v>162</v>
      </c>
      <c r="E202" s="154" t="s">
        <v>179</v>
      </c>
      <c r="F202" s="153" t="str">
        <f>IFERROR(VLOOKUP(E202,TablaIndicadores[[Código]:[Unidad de medida]],2,0),"")</f>
        <v>RCR 36: Población que se beneficia de la
protección frente a los incendios forestales</v>
      </c>
      <c r="G202" s="153" t="str">
        <f>IFERROR(VLOOKUP(E202,TablaIndicadores[[Código]:[Unidad de medida]],3,0),"")</f>
        <v>RCR 36: Personas</v>
      </c>
      <c r="H202" s="157"/>
      <c r="I202" s="153" t="str">
        <f>IF(B195="Incluir",IF(OR(H202="",E202="",NOT(ISNUMBER(H202)),H202&lt;=0,H202&lt;=0.0000001,H202&gt;1000000000),"Rellene con un valor positivo","SI"),"")</f>
        <v/>
      </c>
      <c r="J202" s="115"/>
    </row>
    <row r="203" spans="1:10" x14ac:dyDescent="0.35">
      <c r="A203" s="106"/>
      <c r="B203" s="106"/>
      <c r="C203" s="106"/>
      <c r="D203" s="106"/>
      <c r="E203" s="106"/>
      <c r="F203" s="107"/>
      <c r="G203" s="106"/>
      <c r="H203" s="106"/>
      <c r="I203" s="107"/>
      <c r="J203" s="115"/>
    </row>
    <row r="204" spans="1:10" ht="29.25" customHeight="1" x14ac:dyDescent="0.35">
      <c r="A204" s="106"/>
      <c r="B204" s="116" t="s">
        <v>400</v>
      </c>
      <c r="C204" s="106"/>
      <c r="D204" s="176" t="s">
        <v>296</v>
      </c>
      <c r="E204" s="176"/>
      <c r="F204" s="176"/>
      <c r="G204" s="176"/>
      <c r="H204" s="176"/>
      <c r="I204" s="176"/>
      <c r="J204" s="150"/>
    </row>
    <row r="205" spans="1:10" x14ac:dyDescent="0.35">
      <c r="A205" s="106"/>
      <c r="B205" s="106"/>
      <c r="C205" s="106"/>
      <c r="D205" s="106"/>
      <c r="E205" s="106"/>
      <c r="F205" s="107"/>
      <c r="G205" s="106"/>
      <c r="H205" s="106"/>
      <c r="I205" s="107"/>
      <c r="J205" s="115"/>
    </row>
    <row r="206" spans="1:10" x14ac:dyDescent="0.35">
      <c r="A206" s="106"/>
      <c r="B206" s="106"/>
      <c r="C206" s="106"/>
      <c r="D206" s="106" t="s">
        <v>6</v>
      </c>
      <c r="E206" s="162"/>
      <c r="F206" s="174" t="str">
        <f>IF(B204="Incluir",IF(OR(E206="",E206=0),"Rellene el presupuesto",IF(OR(NOT(ISNUMBER(E206)),E206&lt;=0),"Rellene con un valor positivo","")),
    IF(OR(E206="",E206=0),"",
        "No rellene el presupuesto sin seleccionar que quiere incluir el subtipo de acción"))</f>
        <v/>
      </c>
      <c r="G206" s="175"/>
      <c r="H206" s="175"/>
      <c r="I206" s="107"/>
      <c r="J206" s="115"/>
    </row>
    <row r="207" spans="1:10" x14ac:dyDescent="0.35">
      <c r="A207" s="106"/>
      <c r="B207" s="106"/>
      <c r="C207" s="106"/>
      <c r="D207" s="106"/>
      <c r="E207" s="106"/>
      <c r="F207" s="107"/>
      <c r="G207" s="106"/>
      <c r="H207" s="106"/>
      <c r="I207" s="107"/>
      <c r="J207" s="115"/>
    </row>
    <row r="208" spans="1:10" x14ac:dyDescent="0.35">
      <c r="A208" s="106"/>
      <c r="B208" s="106"/>
      <c r="C208" s="106"/>
      <c r="D208" s="106" t="s">
        <v>270</v>
      </c>
      <c r="E208" s="106"/>
      <c r="F208" s="107"/>
      <c r="G208" s="106"/>
      <c r="H208" s="106"/>
      <c r="I208" s="107"/>
      <c r="J208" s="115"/>
    </row>
    <row r="209" spans="1:10" x14ac:dyDescent="0.35">
      <c r="A209" s="106"/>
      <c r="B209" s="106"/>
      <c r="C209" s="106"/>
      <c r="D209" s="7" t="s">
        <v>271</v>
      </c>
      <c r="E209" s="7" t="s">
        <v>272</v>
      </c>
      <c r="F209" s="11" t="s">
        <v>156</v>
      </c>
      <c r="G209" s="11" t="s">
        <v>159</v>
      </c>
      <c r="H209" s="8" t="s">
        <v>273</v>
      </c>
      <c r="I209" s="11" t="s">
        <v>274</v>
      </c>
      <c r="J209" s="115"/>
    </row>
    <row r="210" spans="1:10" ht="43.5" x14ac:dyDescent="0.35">
      <c r="A210" s="106"/>
      <c r="B210" s="106"/>
      <c r="C210" s="106"/>
      <c r="D210" s="155" t="s">
        <v>160</v>
      </c>
      <c r="E210" s="156" t="s">
        <v>176</v>
      </c>
      <c r="F210" s="153" t="str">
        <f>IFERROR(VLOOKUP(E210,TablaIndicadores[[Código]:[Unidad de medida]],2,0),"")</f>
        <v>RCO 24: Inversiones en sistemas nuevos o
mejorados de seguimiento, preparación,
alerta y respuesta ante catástrofes*</v>
      </c>
      <c r="G210" s="153" t="str">
        <f>IFERROR(VLOOKUP(E210,TablaIndicadores[[Código]:[Unidad de medida]],3,0),"")</f>
        <v>RCO 24: Euro</v>
      </c>
      <c r="H210" s="116"/>
      <c r="I210" s="153" t="str">
        <f>IF(B204="Incluir",IF(OR(H210="",E210="",NOT(ISNUMBER(H210)),H210&lt;=0,H210&lt;=0.0000001,H210&gt;1000000000),"Rellene con un valor positivo","SI"),"")</f>
        <v/>
      </c>
      <c r="J210" s="115"/>
    </row>
    <row r="211" spans="1:10" ht="72.5" x14ac:dyDescent="0.35">
      <c r="A211" s="106"/>
      <c r="B211" s="106"/>
      <c r="C211" s="106"/>
      <c r="D211" s="153" t="s">
        <v>162</v>
      </c>
      <c r="E211" s="154" t="s">
        <v>180</v>
      </c>
      <c r="F211" s="153" t="str">
        <f>IFERROR(VLOOKUP(E211,TablaIndicadores[[Código]:[Unidad de medida]],2,0),"")</f>
        <v>RCR 37: Población que se beneficia de
medidas de protección frente a catástrofes
naturales relacionadas con el clima (distintas
de las inundaciones o los incendios
forestales)</v>
      </c>
      <c r="G211" s="153" t="str">
        <f>IFERROR(VLOOKUP(E211,TablaIndicadores[[Código]:[Unidad de medida]],3,0),"")</f>
        <v>RCR 37:Personas</v>
      </c>
      <c r="H211" s="157"/>
      <c r="I211" s="153" t="str">
        <f>IF(B204="Incluir",IF(OR(H211="",E211="",NOT(ISNUMBER(H211)),H211&lt;=0,H211&lt;=0.0000001,H211&gt;1000000000),"Rellene con un valor positivo","SI"),"")</f>
        <v/>
      </c>
      <c r="J211" s="115"/>
    </row>
    <row r="212" spans="1:10" x14ac:dyDescent="0.35">
      <c r="A212" s="106"/>
      <c r="B212" s="106"/>
      <c r="C212" s="106"/>
      <c r="D212" s="106"/>
      <c r="E212" s="106"/>
      <c r="F212" s="107"/>
      <c r="G212" s="106"/>
      <c r="H212" s="106"/>
      <c r="I212" s="107"/>
      <c r="J212" s="115"/>
    </row>
    <row r="213" spans="1:10" ht="15" thickBot="1" x14ac:dyDescent="0.4">
      <c r="A213" s="106"/>
      <c r="B213" s="160" t="s">
        <v>50</v>
      </c>
      <c r="C213" s="109"/>
      <c r="D213" s="109"/>
      <c r="E213" s="109"/>
      <c r="F213" s="110"/>
      <c r="G213" s="109"/>
      <c r="H213" s="109"/>
      <c r="I213" s="110"/>
      <c r="J213" s="115"/>
    </row>
    <row r="214" spans="1:10" x14ac:dyDescent="0.35">
      <c r="A214" s="106"/>
      <c r="B214" s="106"/>
      <c r="C214" s="106"/>
      <c r="D214" s="106"/>
      <c r="E214" s="106"/>
      <c r="F214" s="107"/>
      <c r="G214" s="106"/>
      <c r="H214" s="106"/>
      <c r="I214" s="107"/>
      <c r="J214" s="115"/>
    </row>
    <row r="215" spans="1:10" ht="29.25" customHeight="1" x14ac:dyDescent="0.35">
      <c r="A215" s="106"/>
      <c r="B215" s="116" t="s">
        <v>400</v>
      </c>
      <c r="C215" s="106"/>
      <c r="D215" s="176" t="s">
        <v>297</v>
      </c>
      <c r="E215" s="176"/>
      <c r="F215" s="176"/>
      <c r="G215" s="176"/>
      <c r="H215" s="176"/>
      <c r="I215" s="176"/>
      <c r="J215" s="150"/>
    </row>
    <row r="216" spans="1:10" x14ac:dyDescent="0.35">
      <c r="A216" s="106"/>
      <c r="B216" s="106"/>
      <c r="C216" s="106"/>
      <c r="D216" s="106"/>
      <c r="E216" s="106"/>
      <c r="F216" s="107"/>
      <c r="G216" s="106"/>
      <c r="H216" s="106"/>
      <c r="I216" s="107"/>
      <c r="J216" s="115"/>
    </row>
    <row r="217" spans="1:10" x14ac:dyDescent="0.35">
      <c r="A217" s="106"/>
      <c r="B217" s="106"/>
      <c r="C217" s="106"/>
      <c r="D217" s="106" t="s">
        <v>6</v>
      </c>
      <c r="E217" s="162"/>
      <c r="F217" s="174" t="str">
        <f>IF(B215="Incluir",IF(OR(E217="",E217=0),"Rellene el presupuesto",IF(OR(NOT(ISNUMBER(E217)),E217&lt;=0),"Rellene con un valor positivo","")),
    IF(OR(E217="",E217=0),"",
        "No rellene el presupuesto sin seleccionar que quiere incluir el subtipo de acción"))</f>
        <v/>
      </c>
      <c r="G217" s="175"/>
      <c r="H217" s="175"/>
      <c r="I217" s="107"/>
      <c r="J217" s="115"/>
    </row>
    <row r="218" spans="1:10" x14ac:dyDescent="0.35">
      <c r="A218" s="106"/>
      <c r="B218" s="106"/>
      <c r="C218" s="106"/>
      <c r="D218" s="106"/>
      <c r="E218" s="106"/>
      <c r="F218" s="107"/>
      <c r="G218" s="106"/>
      <c r="H218" s="106"/>
      <c r="I218" s="107"/>
      <c r="J218" s="115"/>
    </row>
    <row r="219" spans="1:10" x14ac:dyDescent="0.35">
      <c r="A219" s="106"/>
      <c r="B219" s="106"/>
      <c r="C219" s="106"/>
      <c r="D219" s="106" t="s">
        <v>270</v>
      </c>
      <c r="E219" s="106"/>
      <c r="F219" s="107"/>
      <c r="G219" s="106"/>
      <c r="H219" s="106"/>
      <c r="I219" s="107"/>
      <c r="J219" s="115"/>
    </row>
    <row r="220" spans="1:10" x14ac:dyDescent="0.35">
      <c r="A220" s="106"/>
      <c r="B220" s="106"/>
      <c r="C220" s="106"/>
      <c r="D220" s="7" t="s">
        <v>271</v>
      </c>
      <c r="E220" s="7" t="s">
        <v>272</v>
      </c>
      <c r="F220" s="11" t="s">
        <v>156</v>
      </c>
      <c r="G220" s="11" t="s">
        <v>159</v>
      </c>
      <c r="H220" s="8" t="s">
        <v>273</v>
      </c>
      <c r="I220" s="11" t="s">
        <v>274</v>
      </c>
      <c r="J220" s="115"/>
    </row>
    <row r="221" spans="1:10" ht="43.5" x14ac:dyDescent="0.35">
      <c r="A221" s="106"/>
      <c r="B221" s="106"/>
      <c r="C221" s="106"/>
      <c r="D221" s="155" t="s">
        <v>160</v>
      </c>
      <c r="E221" s="156" t="s">
        <v>181</v>
      </c>
      <c r="F221" s="153" t="str">
        <f>IFERROR(VLOOKUP(E221,TablaIndicadores[[Código]:[Unidad de medida]],2,0),"")</f>
        <v>RCO 30: Longitud de las tuberías nuevas o
mejoradas para los sistemas de distribución
para el abastecimiento público de agua</v>
      </c>
      <c r="G221" s="153" t="str">
        <f>IFERROR(VLOOKUP(E221,TablaIndicadores[[Código]:[Unidad de medida]],3,0),"")</f>
        <v>RCO 30: Km</v>
      </c>
      <c r="H221" s="116"/>
      <c r="I221" s="153" t="str">
        <f>IF(B215="Incluir",IF(OR(H221="",E221="",NOT(ISNUMBER(H221)),H221&lt;=0,H221&lt;=0.0000001,H221&gt;1000000000),"Rellene con un valor positivo","SI"),"")</f>
        <v/>
      </c>
      <c r="J221" s="115"/>
    </row>
    <row r="222" spans="1:10" ht="29" x14ac:dyDescent="0.35">
      <c r="A222" s="106"/>
      <c r="B222" s="106"/>
      <c r="C222" s="106"/>
      <c r="D222" s="153" t="s">
        <v>162</v>
      </c>
      <c r="E222" s="154" t="s">
        <v>182</v>
      </c>
      <c r="F222" s="153" t="str">
        <f>IFERROR(VLOOKUP(E222,TablaIndicadores[[Código]:[Unidad de medida]],2,0),"")</f>
        <v>RCR 41: Población conectada a un
abastecimiento de agua mejorado</v>
      </c>
      <c r="G222" s="153" t="str">
        <f>IFERROR(VLOOKUP(E222,TablaIndicadores[[Código]:[Unidad de medida]],3,0),"")</f>
        <v>RCR 41: Personas</v>
      </c>
      <c r="H222" s="157"/>
      <c r="I222" s="153" t="str">
        <f>IF(B215="Incluir",IF(OR(H222="",E222="",NOT(ISNUMBER(H222)),H222&lt;=0,H222&lt;=0.0000001,H222&gt;1000000000),"Rellene con un valor positivo","SI"),"")</f>
        <v/>
      </c>
      <c r="J222" s="115"/>
    </row>
    <row r="223" spans="1:10" x14ac:dyDescent="0.35">
      <c r="A223" s="106"/>
      <c r="B223" s="106"/>
      <c r="C223" s="106"/>
      <c r="D223" s="106"/>
      <c r="E223" s="106"/>
      <c r="F223" s="107"/>
      <c r="G223" s="106"/>
      <c r="H223" s="106"/>
      <c r="I223" s="107"/>
      <c r="J223" s="115"/>
    </row>
    <row r="224" spans="1:10" ht="29.25" customHeight="1" x14ac:dyDescent="0.35">
      <c r="A224" s="106"/>
      <c r="B224" s="116" t="s">
        <v>400</v>
      </c>
      <c r="C224" s="106"/>
      <c r="D224" s="176" t="s">
        <v>298</v>
      </c>
      <c r="E224" s="176"/>
      <c r="F224" s="176"/>
      <c r="G224" s="176"/>
      <c r="H224" s="176"/>
      <c r="I224" s="176"/>
      <c r="J224" s="150"/>
    </row>
    <row r="225" spans="1:10" x14ac:dyDescent="0.35">
      <c r="A225" s="106"/>
      <c r="B225" s="106"/>
      <c r="C225" s="106"/>
      <c r="D225" s="106"/>
      <c r="E225" s="106"/>
      <c r="F225" s="107"/>
      <c r="G225" s="106"/>
      <c r="H225" s="106"/>
      <c r="I225" s="107"/>
      <c r="J225" s="115"/>
    </row>
    <row r="226" spans="1:10" x14ac:dyDescent="0.35">
      <c r="A226" s="106"/>
      <c r="B226" s="106"/>
      <c r="C226" s="106"/>
      <c r="D226" s="106" t="s">
        <v>6</v>
      </c>
      <c r="E226" s="162"/>
      <c r="F226" s="174" t="str">
        <f>IF(B224="Incluir",IF(OR(E226="",E226=0),"Rellene el presupuesto",IF(OR(NOT(ISNUMBER(E226)),E226&lt;=0),"Rellene con un valor positivo","")),
    IF(OR(E226="",E226=0),"",
        "No rellene el presupuesto sin seleccionar que quiere incluir el subtipo de acción"))</f>
        <v/>
      </c>
      <c r="G226" s="175"/>
      <c r="H226" s="175"/>
      <c r="I226" s="107"/>
      <c r="J226" s="115"/>
    </row>
    <row r="227" spans="1:10" x14ac:dyDescent="0.35">
      <c r="A227" s="106"/>
      <c r="B227" s="106"/>
      <c r="C227" s="106"/>
      <c r="D227" s="106"/>
      <c r="E227" s="106"/>
      <c r="F227" s="107"/>
      <c r="G227" s="106"/>
      <c r="H227" s="106"/>
      <c r="I227" s="107"/>
      <c r="J227" s="115"/>
    </row>
    <row r="228" spans="1:10" x14ac:dyDescent="0.35">
      <c r="A228" s="106"/>
      <c r="B228" s="106"/>
      <c r="C228" s="106"/>
      <c r="D228" s="106" t="s">
        <v>270</v>
      </c>
      <c r="E228" s="106"/>
      <c r="F228" s="107"/>
      <c r="G228" s="106"/>
      <c r="H228" s="106"/>
      <c r="I228" s="107"/>
      <c r="J228" s="115"/>
    </row>
    <row r="229" spans="1:10" x14ac:dyDescent="0.35">
      <c r="A229" s="106"/>
      <c r="B229" s="106"/>
      <c r="C229" s="106"/>
      <c r="D229" s="7" t="s">
        <v>271</v>
      </c>
      <c r="E229" s="7" t="s">
        <v>272</v>
      </c>
      <c r="F229" s="11" t="s">
        <v>156</v>
      </c>
      <c r="G229" s="11" t="s">
        <v>159</v>
      </c>
      <c r="H229" s="8" t="s">
        <v>273</v>
      </c>
      <c r="I229" s="11" t="s">
        <v>274</v>
      </c>
      <c r="J229" s="115"/>
    </row>
    <row r="230" spans="1:10" ht="43.5" x14ac:dyDescent="0.35">
      <c r="A230" s="106"/>
      <c r="B230" s="106"/>
      <c r="C230" s="106"/>
      <c r="D230" s="155" t="s">
        <v>160</v>
      </c>
      <c r="E230" s="156" t="s">
        <v>181</v>
      </c>
      <c r="F230" s="153" t="str">
        <f>IFERROR(VLOOKUP(E230,TablaIndicadores[[Código]:[Unidad de medida]],2,0),"")</f>
        <v>RCO 30: Longitud de las tuberías nuevas o
mejoradas para los sistemas de distribución
para el abastecimiento público de agua</v>
      </c>
      <c r="G230" s="153" t="str">
        <f>IFERROR(VLOOKUP(E230,TablaIndicadores[[Código]:[Unidad de medida]],3,0),"")</f>
        <v>RCO 30: Km</v>
      </c>
      <c r="H230" s="116"/>
      <c r="I230" s="153" t="str">
        <f>IF(B224="Incluir",IF(OR(H230="",E230="",NOT(ISNUMBER(H230)),H230&lt;=0,H230&lt;=0.0000001,H230&gt;1000000000),"Rellene con un valor positivo","SI"),"")</f>
        <v/>
      </c>
      <c r="J230" s="115"/>
    </row>
    <row r="231" spans="1:10" ht="29" x14ac:dyDescent="0.35">
      <c r="A231" s="106"/>
      <c r="B231" s="106"/>
      <c r="C231" s="106"/>
      <c r="D231" s="153" t="s">
        <v>162</v>
      </c>
      <c r="E231" s="154" t="s">
        <v>182</v>
      </c>
      <c r="F231" s="153" t="str">
        <f>IFERROR(VLOOKUP(E231,TablaIndicadores[[Código]:[Unidad de medida]],2,0),"")</f>
        <v>RCR 41: Población conectada a un
abastecimiento de agua mejorado</v>
      </c>
      <c r="G231" s="153" t="str">
        <f>IFERROR(VLOOKUP(E231,TablaIndicadores[[Código]:[Unidad de medida]],3,0),"")</f>
        <v>RCR 41: Personas</v>
      </c>
      <c r="H231" s="157"/>
      <c r="I231" s="153" t="str">
        <f>IF(B224="Incluir",IF(OR(H231="",E231="",NOT(ISNUMBER(H231)),H231&lt;=0,H231&lt;=0.0000001,H231&gt;1000000000),"Rellene con un valor positivo","SI"),"")</f>
        <v/>
      </c>
      <c r="J231" s="115"/>
    </row>
    <row r="232" spans="1:10" x14ac:dyDescent="0.35">
      <c r="A232" s="106"/>
      <c r="B232" s="106"/>
      <c r="C232" s="106"/>
      <c r="D232" s="106"/>
      <c r="E232" s="106"/>
      <c r="F232" s="107"/>
      <c r="G232" s="106"/>
      <c r="H232" s="106"/>
      <c r="I232" s="107"/>
      <c r="J232" s="115"/>
    </row>
    <row r="233" spans="1:10" ht="29.25" customHeight="1" x14ac:dyDescent="0.35">
      <c r="A233" s="106"/>
      <c r="B233" s="116" t="s">
        <v>400</v>
      </c>
      <c r="C233" s="106"/>
      <c r="D233" s="176" t="s">
        <v>299</v>
      </c>
      <c r="E233" s="176"/>
      <c r="F233" s="176"/>
      <c r="G233" s="176"/>
      <c r="H233" s="176"/>
      <c r="I233" s="176"/>
      <c r="J233" s="150"/>
    </row>
    <row r="234" spans="1:10" x14ac:dyDescent="0.35">
      <c r="A234" s="106"/>
      <c r="B234" s="106"/>
      <c r="C234" s="106"/>
      <c r="D234" s="106"/>
      <c r="E234" s="106"/>
      <c r="F234" s="107"/>
      <c r="G234" s="106"/>
      <c r="H234" s="106"/>
      <c r="I234" s="107"/>
      <c r="J234" s="115"/>
    </row>
    <row r="235" spans="1:10" x14ac:dyDescent="0.35">
      <c r="A235" s="106"/>
      <c r="B235" s="106"/>
      <c r="C235" s="106"/>
      <c r="D235" s="106" t="s">
        <v>6</v>
      </c>
      <c r="E235" s="162"/>
      <c r="F235" s="174" t="str">
        <f>IF(B233="Incluir",IF(OR(E235="",E235=0),"Rellene el presupuesto",IF(OR(NOT(ISNUMBER(E235)),E235&lt;=0),"Rellene con un valor positivo","")),
    IF(OR(E235="",E235=0),"",
        "No rellene el presupuesto sin seleccionar que quiere incluir el subtipo de acción"))</f>
        <v/>
      </c>
      <c r="G235" s="175"/>
      <c r="H235" s="175"/>
      <c r="I235" s="107"/>
      <c r="J235" s="115"/>
    </row>
    <row r="236" spans="1:10" x14ac:dyDescent="0.35">
      <c r="A236" s="106"/>
      <c r="B236" s="106"/>
      <c r="C236" s="106"/>
      <c r="D236" s="106"/>
      <c r="E236" s="106"/>
      <c r="F236" s="107"/>
      <c r="G236" s="106"/>
      <c r="H236" s="106"/>
      <c r="I236" s="107"/>
      <c r="J236" s="115"/>
    </row>
    <row r="237" spans="1:10" x14ac:dyDescent="0.35">
      <c r="A237" s="106"/>
      <c r="B237" s="106"/>
      <c r="C237" s="106"/>
      <c r="D237" s="106" t="s">
        <v>270</v>
      </c>
      <c r="E237" s="106"/>
      <c r="F237" s="107"/>
      <c r="G237" s="106"/>
      <c r="H237" s="106"/>
      <c r="I237" s="107"/>
      <c r="J237" s="115"/>
    </row>
    <row r="238" spans="1:10" x14ac:dyDescent="0.35">
      <c r="A238" s="106"/>
      <c r="B238" s="106"/>
      <c r="C238" s="106"/>
      <c r="D238" s="7" t="s">
        <v>271</v>
      </c>
      <c r="E238" s="7" t="s">
        <v>272</v>
      </c>
      <c r="F238" s="11" t="s">
        <v>156</v>
      </c>
      <c r="G238" s="11" t="s">
        <v>159</v>
      </c>
      <c r="H238" s="8" t="s">
        <v>273</v>
      </c>
      <c r="I238" s="11" t="s">
        <v>274</v>
      </c>
      <c r="J238" s="115"/>
    </row>
    <row r="239" spans="1:10" ht="29" x14ac:dyDescent="0.35">
      <c r="A239" s="106"/>
      <c r="B239" s="106"/>
      <c r="C239" s="106"/>
      <c r="D239" s="155" t="s">
        <v>160</v>
      </c>
      <c r="E239" s="156" t="s">
        <v>183</v>
      </c>
      <c r="F239" s="153" t="str">
        <f>IFERROR(VLOOKUP(E239,TablaIndicadores[[Código]:[Unidad de medida]],2,0),"")</f>
        <v>RCO31 Longitud de tuberías nuevas o mejoradas para la red pública de recogida de aguas residuales</v>
      </c>
      <c r="G239" s="153" t="str">
        <f>IFERROR(VLOOKUP(E239,TablaIndicadores[[Código]:[Unidad de medida]],3,0),"")</f>
        <v>RCO31: Km</v>
      </c>
      <c r="H239" s="116"/>
      <c r="I239" s="153" t="str">
        <f>IF(B233="Incluir",IF(OR(H239="",E239="",NOT(ISNUMBER(H239)),H239&lt;=0,H239&lt;=0.0000001,H239&gt;1000000000),"Rellene con un valor positivo","SI"),"")</f>
        <v/>
      </c>
      <c r="J239" s="115"/>
    </row>
    <row r="240" spans="1:10" ht="43.5" x14ac:dyDescent="0.35">
      <c r="A240" s="106"/>
      <c r="B240" s="106"/>
      <c r="C240" s="106"/>
      <c r="D240" s="153" t="s">
        <v>162</v>
      </c>
      <c r="E240" s="154" t="s">
        <v>185</v>
      </c>
      <c r="F240" s="153" t="str">
        <f>IFERROR(VLOOKUP(E240,TablaIndicadores[[Código]:[Unidad de medida]],2,0),"")</f>
        <v>RCR 42: Población conectada, como mínimo,
a una planta secundaria de tratamiento de
aguas residuales</v>
      </c>
      <c r="G240" s="153" t="str">
        <f>IFERROR(VLOOKUP(E240,TablaIndicadores[[Código]:[Unidad de medida]],3,0),"")</f>
        <v>RCR 42:  Personas</v>
      </c>
      <c r="H240" s="157"/>
      <c r="I240" s="153" t="str">
        <f>IF(B233="Incluir",IF(OR(H240="",E240="",NOT(ISNUMBER(H240)),H240&lt;=0,H240&lt;=0.0000001,H240&gt;1000000000),"Rellene con un valor positivo","SI"),"")</f>
        <v/>
      </c>
      <c r="J240" s="115"/>
    </row>
    <row r="241" spans="1:10" x14ac:dyDescent="0.35">
      <c r="A241" s="106"/>
      <c r="B241" s="106"/>
      <c r="C241" s="106"/>
      <c r="D241" s="106"/>
      <c r="E241" s="106"/>
      <c r="F241" s="107"/>
      <c r="G241" s="106"/>
      <c r="H241" s="106"/>
      <c r="I241" s="107"/>
      <c r="J241" s="115"/>
    </row>
    <row r="242" spans="1:10" x14ac:dyDescent="0.35">
      <c r="A242" s="106"/>
      <c r="B242" s="116" t="s">
        <v>400</v>
      </c>
      <c r="C242" s="106"/>
      <c r="D242" s="112" t="s">
        <v>300</v>
      </c>
      <c r="E242" s="112"/>
      <c r="F242" s="113"/>
      <c r="G242" s="113"/>
      <c r="H242" s="113"/>
      <c r="I242" s="113"/>
      <c r="J242" s="115"/>
    </row>
    <row r="243" spans="1:10" x14ac:dyDescent="0.35">
      <c r="A243" s="106"/>
      <c r="B243" s="106"/>
      <c r="C243" s="106"/>
      <c r="D243" s="106"/>
      <c r="E243" s="106"/>
      <c r="F243" s="107"/>
      <c r="G243" s="106"/>
      <c r="H243" s="106"/>
      <c r="I243" s="107"/>
      <c r="J243" s="115"/>
    </row>
    <row r="244" spans="1:10" x14ac:dyDescent="0.35">
      <c r="A244" s="106"/>
      <c r="B244" s="106"/>
      <c r="C244" s="106"/>
      <c r="D244" s="106" t="s">
        <v>6</v>
      </c>
      <c r="E244" s="162"/>
      <c r="F244" s="174" t="str">
        <f>IF(B242="Incluir",IF(OR(E244="",E244=0),"Rellene el presupuesto",IF(OR(NOT(ISNUMBER(E244)),E244&lt;=0),"Rellene con un valor positivo","")),
    IF(OR(E244="",E244=0),"",
        "No rellene el presupuesto sin seleccionar que quiere incluir el subtipo de acción"))</f>
        <v/>
      </c>
      <c r="G244" s="175"/>
      <c r="H244" s="175"/>
      <c r="I244" s="107"/>
      <c r="J244" s="115"/>
    </row>
    <row r="245" spans="1:10" x14ac:dyDescent="0.35">
      <c r="A245" s="106"/>
      <c r="B245" s="106"/>
      <c r="C245" s="106"/>
      <c r="D245" s="106"/>
      <c r="E245" s="106"/>
      <c r="F245" s="107"/>
      <c r="G245" s="106"/>
      <c r="H245" s="106"/>
      <c r="I245" s="107"/>
      <c r="J245" s="115"/>
    </row>
    <row r="246" spans="1:10" x14ac:dyDescent="0.35">
      <c r="A246" s="106"/>
      <c r="B246" s="106"/>
      <c r="C246" s="106"/>
      <c r="D246" s="106" t="s">
        <v>270</v>
      </c>
      <c r="E246" s="106"/>
      <c r="F246" s="107"/>
      <c r="G246" s="106"/>
      <c r="H246" s="106"/>
      <c r="I246" s="107"/>
      <c r="J246" s="115"/>
    </row>
    <row r="247" spans="1:10" x14ac:dyDescent="0.35">
      <c r="A247" s="106"/>
      <c r="B247" s="106"/>
      <c r="C247" s="106"/>
      <c r="D247" s="7" t="s">
        <v>271</v>
      </c>
      <c r="E247" s="7" t="s">
        <v>272</v>
      </c>
      <c r="F247" s="11" t="s">
        <v>156</v>
      </c>
      <c r="G247" s="11" t="s">
        <v>159</v>
      </c>
      <c r="H247" s="8" t="s">
        <v>273</v>
      </c>
      <c r="I247" s="11" t="s">
        <v>274</v>
      </c>
      <c r="J247" s="115"/>
    </row>
    <row r="248" spans="1:10" ht="29" x14ac:dyDescent="0.35">
      <c r="A248" s="106"/>
      <c r="B248" s="106"/>
      <c r="C248" s="106"/>
      <c r="D248" s="155" t="s">
        <v>160</v>
      </c>
      <c r="E248" s="156" t="s">
        <v>184</v>
      </c>
      <c r="F248" s="153" t="str">
        <f>IFERROR(VLOOKUP(E248,TablaIndicadores[[Código]:[Unidad de medida]],2,0),"")</f>
        <v>RCO 32: Capacidad nueva o mejorada para el
tratamiento de aguas residuales</v>
      </c>
      <c r="G248" s="153" t="str">
        <f>IFERROR(VLOOKUP(E248,TablaIndicadores[[Código]:[Unidad de medida]],3,0),"")</f>
        <v>RCO32: Equivalente de población</v>
      </c>
      <c r="H248" s="116"/>
      <c r="I248" s="153" t="str">
        <f>IF(B242="Incluir",IF(OR(H248="",E248="",NOT(ISNUMBER(H248)),H248&lt;=0,H248&lt;=0.0000001,H248&gt;1000000000),"Rellene con un valor positivo","SI"),"")</f>
        <v/>
      </c>
      <c r="J248" s="115"/>
    </row>
    <row r="249" spans="1:10" ht="43.5" x14ac:dyDescent="0.35">
      <c r="A249" s="106"/>
      <c r="B249" s="106"/>
      <c r="C249" s="106"/>
      <c r="D249" s="153" t="s">
        <v>162</v>
      </c>
      <c r="E249" s="154" t="s">
        <v>185</v>
      </c>
      <c r="F249" s="153" t="str">
        <f>IFERROR(VLOOKUP(E249,TablaIndicadores[[Código]:[Unidad de medida]],2,0),"")</f>
        <v>RCR 42: Población conectada, como mínimo,
a una planta secundaria de tratamiento de
aguas residuales</v>
      </c>
      <c r="G249" s="153" t="str">
        <f>IFERROR(VLOOKUP(E249,TablaIndicadores[[Código]:[Unidad de medida]],3,0),"")</f>
        <v>RCR 42:  Personas</v>
      </c>
      <c r="H249" s="157"/>
      <c r="I249" s="153" t="str">
        <f>IF(B242="Incluir",IF(OR(H249="",E249="",NOT(ISNUMBER(H249)),H249&lt;=0,H249&lt;=0.0000001,H249&gt;1000000000),"Rellene con un valor positivo","SI"),"")</f>
        <v/>
      </c>
      <c r="J249" s="115"/>
    </row>
    <row r="250" spans="1:10" x14ac:dyDescent="0.35">
      <c r="A250" s="106"/>
      <c r="B250" s="106"/>
      <c r="C250" s="106"/>
      <c r="D250" s="106"/>
      <c r="E250" s="106"/>
      <c r="F250" s="107"/>
      <c r="G250" s="106"/>
      <c r="H250" s="106"/>
      <c r="I250" s="107"/>
      <c r="J250" s="115"/>
    </row>
    <row r="251" spans="1:10" x14ac:dyDescent="0.35">
      <c r="A251" s="106"/>
      <c r="B251" s="116" t="s">
        <v>400</v>
      </c>
      <c r="C251" s="106"/>
      <c r="D251" s="112" t="s">
        <v>301</v>
      </c>
      <c r="E251" s="112"/>
      <c r="F251" s="113"/>
      <c r="G251" s="151"/>
      <c r="H251" s="151"/>
      <c r="I251" s="151"/>
      <c r="J251" s="115"/>
    </row>
    <row r="252" spans="1:10" x14ac:dyDescent="0.35">
      <c r="A252" s="106"/>
      <c r="B252" s="106"/>
      <c r="C252" s="106"/>
      <c r="D252" s="106"/>
      <c r="E252" s="106"/>
      <c r="F252" s="107"/>
      <c r="G252" s="106"/>
      <c r="H252" s="106"/>
      <c r="I252" s="107"/>
      <c r="J252" s="115"/>
    </row>
    <row r="253" spans="1:10" x14ac:dyDescent="0.35">
      <c r="A253" s="106"/>
      <c r="B253" s="106"/>
      <c r="C253" s="106"/>
      <c r="D253" s="106" t="s">
        <v>6</v>
      </c>
      <c r="E253" s="162"/>
      <c r="F253" s="174" t="str">
        <f>IF(B251="Incluir",IF(OR(E253="",E253=0),"Rellene el presupuesto",IF(OR(NOT(ISNUMBER(E253)),E253&lt;=0),"Rellene con un valor positivo","")),
    IF(OR(E253="",E253=0),"",
        "No rellene el presupuesto sin seleccionar que quiere incluir el subtipo de acción"))</f>
        <v/>
      </c>
      <c r="G253" s="175"/>
      <c r="H253" s="175"/>
      <c r="I253" s="107"/>
      <c r="J253" s="115"/>
    </row>
    <row r="254" spans="1:10" x14ac:dyDescent="0.35">
      <c r="A254" s="106"/>
      <c r="B254" s="106"/>
      <c r="C254" s="106"/>
      <c r="D254" s="106"/>
      <c r="E254" s="106"/>
      <c r="F254" s="107"/>
      <c r="G254" s="106"/>
      <c r="H254" s="106"/>
      <c r="I254" s="107"/>
      <c r="J254" s="115"/>
    </row>
    <row r="255" spans="1:10" x14ac:dyDescent="0.35">
      <c r="A255" s="106"/>
      <c r="B255" s="106"/>
      <c r="C255" s="106"/>
      <c r="D255" s="106" t="s">
        <v>270</v>
      </c>
      <c r="E255" s="106"/>
      <c r="F255" s="107"/>
      <c r="G255" s="106"/>
      <c r="H255" s="106"/>
      <c r="I255" s="107"/>
      <c r="J255" s="115"/>
    </row>
    <row r="256" spans="1:10" x14ac:dyDescent="0.35">
      <c r="A256" s="106"/>
      <c r="B256" s="106"/>
      <c r="C256" s="106"/>
      <c r="D256" s="7" t="s">
        <v>271</v>
      </c>
      <c r="E256" s="7" t="s">
        <v>272</v>
      </c>
      <c r="F256" s="11" t="s">
        <v>156</v>
      </c>
      <c r="G256" s="11" t="s">
        <v>159</v>
      </c>
      <c r="H256" s="8" t="s">
        <v>273</v>
      </c>
      <c r="I256" s="11" t="s">
        <v>274</v>
      </c>
      <c r="J256" s="115"/>
    </row>
    <row r="257" spans="1:10" ht="29" x14ac:dyDescent="0.35">
      <c r="A257" s="106"/>
      <c r="B257" s="106"/>
      <c r="C257" s="106"/>
      <c r="D257" s="155" t="s">
        <v>160</v>
      </c>
      <c r="E257" s="156" t="s">
        <v>183</v>
      </c>
      <c r="F257" s="153" t="str">
        <f>IFERROR(VLOOKUP(E257,TablaIndicadores[[Código]:[Unidad de medida]],2,0),"")</f>
        <v>RCO31 Longitud de tuberías nuevas o mejoradas para la red pública de recogida de aguas residuales</v>
      </c>
      <c r="G257" s="153" t="str">
        <f>IFERROR(VLOOKUP(E257,TablaIndicadores[[Código]:[Unidad de medida]],3,0),"")</f>
        <v>RCO31: Km</v>
      </c>
      <c r="H257" s="116"/>
      <c r="I257" s="153" t="str">
        <f>IF(B251="Incluir",IF(OR(H257="",E257="",NOT(ISNUMBER(H257)),H257&lt;=0,H257&lt;=0.0000001,H257&gt;1000000000),"Rellene con un valor positivo","SI"),"")</f>
        <v/>
      </c>
      <c r="J257" s="115"/>
    </row>
    <row r="258" spans="1:10" ht="43.5" x14ac:dyDescent="0.35">
      <c r="A258" s="106"/>
      <c r="B258" s="106"/>
      <c r="C258" s="106"/>
      <c r="D258" s="153" t="s">
        <v>162</v>
      </c>
      <c r="E258" s="154" t="s">
        <v>185</v>
      </c>
      <c r="F258" s="153" t="str">
        <f>IFERROR(VLOOKUP(E258,TablaIndicadores[[Código]:[Unidad de medida]],2,0),"")</f>
        <v>RCR 42: Población conectada, como mínimo,
a una planta secundaria de tratamiento de
aguas residuales</v>
      </c>
      <c r="G258" s="153" t="str">
        <f>IFERROR(VLOOKUP(E258,TablaIndicadores[[Código]:[Unidad de medida]],3,0),"")</f>
        <v>RCR 42:  Personas</v>
      </c>
      <c r="H258" s="157"/>
      <c r="I258" s="153" t="str">
        <f>IF(B251="Incluir",IF(OR(H258="",E258="",NOT(ISNUMBER(H258)),H258&lt;=0,H258&lt;=0.0000001,H258&gt;1000000000),"Rellene con un valor positivo","SI"),"")</f>
        <v/>
      </c>
      <c r="J258" s="115"/>
    </row>
    <row r="259" spans="1:10" x14ac:dyDescent="0.35">
      <c r="A259" s="106"/>
      <c r="B259" s="106"/>
      <c r="C259" s="106"/>
      <c r="D259" s="106"/>
      <c r="E259" s="106"/>
      <c r="F259" s="107"/>
      <c r="G259" s="106"/>
      <c r="H259" s="106"/>
      <c r="I259" s="107"/>
      <c r="J259" s="115"/>
    </row>
    <row r="260" spans="1:10" ht="15" thickBot="1" x14ac:dyDescent="0.4">
      <c r="A260" s="106"/>
      <c r="B260" s="160" t="s">
        <v>52</v>
      </c>
      <c r="C260" s="109"/>
      <c r="D260" s="109"/>
      <c r="E260" s="109"/>
      <c r="F260" s="110"/>
      <c r="G260" s="109"/>
      <c r="H260" s="109"/>
      <c r="I260" s="110"/>
      <c r="J260" s="115"/>
    </row>
    <row r="261" spans="1:10" x14ac:dyDescent="0.35">
      <c r="A261" s="106"/>
      <c r="B261" s="106"/>
      <c r="C261" s="106"/>
      <c r="D261" s="106"/>
      <c r="E261" s="106"/>
      <c r="F261" s="107"/>
      <c r="G261" s="106"/>
      <c r="H261" s="106"/>
      <c r="I261" s="107"/>
      <c r="J261" s="115"/>
    </row>
    <row r="262" spans="1:10" x14ac:dyDescent="0.35">
      <c r="A262" s="106"/>
      <c r="B262" s="116" t="s">
        <v>400</v>
      </c>
      <c r="C262" s="106"/>
      <c r="D262" s="112" t="s">
        <v>302</v>
      </c>
      <c r="E262" s="112"/>
      <c r="F262" s="113"/>
      <c r="G262" s="151"/>
      <c r="H262" s="151"/>
      <c r="I262" s="151"/>
      <c r="J262" s="115"/>
    </row>
    <row r="263" spans="1:10" x14ac:dyDescent="0.35">
      <c r="A263" s="106"/>
      <c r="B263" s="106"/>
      <c r="C263" s="106"/>
      <c r="D263" s="106"/>
      <c r="E263" s="106"/>
      <c r="F263" s="107"/>
      <c r="G263" s="106"/>
      <c r="H263" s="106"/>
      <c r="I263" s="107"/>
      <c r="J263" s="115"/>
    </row>
    <row r="264" spans="1:10" x14ac:dyDescent="0.35">
      <c r="A264" s="106"/>
      <c r="B264" s="106"/>
      <c r="C264" s="106"/>
      <c r="D264" s="106" t="s">
        <v>6</v>
      </c>
      <c r="E264" s="162"/>
      <c r="F264" s="174" t="str">
        <f>IF(B262="Incluir",IF(OR(E264="",E264=0),"Rellene el presupuesto",IF(OR(NOT(ISNUMBER(E264)),E264&lt;=0),"Rellene con un valor positivo","")),
    IF(OR(E264="",E264=0),"",
        "No rellene el presupuesto sin seleccionar que quiere incluir el subtipo de acción"))</f>
        <v/>
      </c>
      <c r="G264" s="175"/>
      <c r="H264" s="175"/>
      <c r="I264" s="107"/>
      <c r="J264" s="115"/>
    </row>
    <row r="265" spans="1:10" x14ac:dyDescent="0.35">
      <c r="A265" s="106"/>
      <c r="B265" s="106"/>
      <c r="C265" s="106"/>
      <c r="D265" s="106"/>
      <c r="E265" s="106"/>
      <c r="F265" s="107"/>
      <c r="G265" s="106"/>
      <c r="H265" s="106"/>
      <c r="I265" s="107"/>
      <c r="J265" s="115"/>
    </row>
    <row r="266" spans="1:10" x14ac:dyDescent="0.35">
      <c r="A266" s="106"/>
      <c r="B266" s="106"/>
      <c r="C266" s="106"/>
      <c r="D266" s="106" t="s">
        <v>270</v>
      </c>
      <c r="E266" s="106"/>
      <c r="F266" s="107"/>
      <c r="G266" s="106"/>
      <c r="H266" s="106"/>
      <c r="I266" s="107"/>
      <c r="J266" s="115"/>
    </row>
    <row r="267" spans="1:10" x14ac:dyDescent="0.35">
      <c r="A267" s="106"/>
      <c r="B267" s="106"/>
      <c r="C267" s="106"/>
      <c r="D267" s="7" t="s">
        <v>271</v>
      </c>
      <c r="E267" s="7" t="s">
        <v>272</v>
      </c>
      <c r="F267" s="11" t="s">
        <v>156</v>
      </c>
      <c r="G267" s="11" t="s">
        <v>159</v>
      </c>
      <c r="H267" s="8" t="s">
        <v>273</v>
      </c>
      <c r="I267" s="11" t="s">
        <v>274</v>
      </c>
      <c r="J267" s="115"/>
    </row>
    <row r="268" spans="1:10" ht="30" customHeight="1" x14ac:dyDescent="0.35">
      <c r="A268" s="106"/>
      <c r="B268" s="106"/>
      <c r="C268" s="106"/>
      <c r="D268" s="155" t="s">
        <v>160</v>
      </c>
      <c r="E268" s="156" t="s">
        <v>186</v>
      </c>
      <c r="F268" s="153" t="str">
        <f>IFERROR(VLOOKUP(E268,TablaIndicadores[[Código]:[Unidad de medida]],2,0),"")</f>
        <v>RCO 34: Capacidad adicional para el reciclaje
de residuos</v>
      </c>
      <c r="G268" s="153" t="str">
        <f>IFERROR(VLOOKUP(E268,TablaIndicadores[[Código]:[Unidad de medida]],3,0),"")</f>
        <v>RCO 34: Toneladas/año</v>
      </c>
      <c r="H268" s="116"/>
      <c r="I268" s="153" t="str">
        <f>IF(B262="Incluir",IF(OR(H268="",E268="",NOT(ISNUMBER(H268)),H268&lt;=0,H268&lt;=0.0000001,H268&gt;1000000000),"Rellene con un valor positivo","SI"),"")</f>
        <v/>
      </c>
      <c r="J268" s="115"/>
    </row>
    <row r="269" spans="1:10" ht="30" customHeight="1" x14ac:dyDescent="0.35">
      <c r="A269" s="106"/>
      <c r="B269" s="106"/>
      <c r="C269" s="106"/>
      <c r="D269" s="153" t="s">
        <v>162</v>
      </c>
      <c r="E269" s="154" t="s">
        <v>189</v>
      </c>
      <c r="F269" s="153" t="str">
        <f>IFERROR(VLOOKUP(E269,TablaIndicadores[[Código]:[Unidad de medida]],2,0),"")</f>
        <v>RCR103 Residuos recogidos de manera selectiva</v>
      </c>
      <c r="G269" s="153" t="str">
        <f>IFERROR(VLOOKUP(E269,TablaIndicadores[[Código]:[Unidad de medida]],3,0),"")</f>
        <v>RCR 103: Toneladas/ año</v>
      </c>
      <c r="H269" s="157"/>
      <c r="I269" s="153" t="str">
        <f>IF(B262="Incluir",IF(OR(H269="",E269="",NOT(ISNUMBER(H269)),H269&lt;=0,H269&lt;=0.0000001,H269&gt;1000000000),"Rellene con un valor positivo","SI"),"")</f>
        <v/>
      </c>
      <c r="J269" s="115"/>
    </row>
    <row r="270" spans="1:10" x14ac:dyDescent="0.35">
      <c r="A270" s="106"/>
      <c r="B270" s="106"/>
      <c r="C270" s="106"/>
      <c r="D270" s="106"/>
      <c r="E270" s="106"/>
      <c r="F270" s="107"/>
      <c r="G270" s="106"/>
      <c r="H270" s="106"/>
      <c r="I270" s="107"/>
      <c r="J270" s="115"/>
    </row>
    <row r="271" spans="1:10" x14ac:dyDescent="0.35">
      <c r="A271" s="106"/>
      <c r="B271" s="116" t="s">
        <v>400</v>
      </c>
      <c r="C271" s="106"/>
      <c r="D271" s="112" t="s">
        <v>303</v>
      </c>
      <c r="E271" s="112"/>
      <c r="F271" s="113"/>
      <c r="G271" s="113"/>
      <c r="H271" s="113"/>
      <c r="I271" s="113"/>
      <c r="J271" s="115"/>
    </row>
    <row r="272" spans="1:10" x14ac:dyDescent="0.35">
      <c r="A272" s="106"/>
      <c r="B272" s="106"/>
      <c r="C272" s="106"/>
      <c r="D272" s="106"/>
      <c r="E272" s="106"/>
      <c r="F272" s="107"/>
      <c r="G272" s="106"/>
      <c r="H272" s="106"/>
      <c r="I272" s="107"/>
      <c r="J272" s="115"/>
    </row>
    <row r="273" spans="1:10" x14ac:dyDescent="0.35">
      <c r="A273" s="106"/>
      <c r="B273" s="106"/>
      <c r="C273" s="106"/>
      <c r="D273" s="106" t="s">
        <v>6</v>
      </c>
      <c r="E273" s="162"/>
      <c r="F273" s="174" t="str">
        <f>IF(B271="Incluir",IF(OR(E273="",E273=0),"Rellene el presupuesto",IF(OR(NOT(ISNUMBER(E273)),E273&lt;=0),"Rellene con un valor positivo","")),
    IF(OR(E273="",E273=0),"",
        "No rellene el presupuesto sin seleccionar que quiere incluir el subtipo de acción"))</f>
        <v/>
      </c>
      <c r="G273" s="175"/>
      <c r="H273" s="175"/>
      <c r="I273" s="107"/>
      <c r="J273" s="115"/>
    </row>
    <row r="274" spans="1:10" x14ac:dyDescent="0.35">
      <c r="A274" s="106"/>
      <c r="B274" s="106"/>
      <c r="C274" s="106"/>
      <c r="D274" s="106"/>
      <c r="E274" s="106"/>
      <c r="F274" s="107"/>
      <c r="G274" s="106"/>
      <c r="H274" s="106"/>
      <c r="I274" s="107"/>
      <c r="J274" s="115"/>
    </row>
    <row r="275" spans="1:10" x14ac:dyDescent="0.35">
      <c r="A275" s="106"/>
      <c r="B275" s="106"/>
      <c r="C275" s="106"/>
      <c r="D275" s="106" t="s">
        <v>270</v>
      </c>
      <c r="E275" s="106"/>
      <c r="F275" s="107"/>
      <c r="G275" s="106"/>
      <c r="H275" s="106"/>
      <c r="I275" s="107"/>
      <c r="J275" s="115"/>
    </row>
    <row r="276" spans="1:10" x14ac:dyDescent="0.35">
      <c r="A276" s="106"/>
      <c r="B276" s="106"/>
      <c r="C276" s="106"/>
      <c r="D276" s="7" t="s">
        <v>271</v>
      </c>
      <c r="E276" s="7" t="s">
        <v>272</v>
      </c>
      <c r="F276" s="11" t="s">
        <v>156</v>
      </c>
      <c r="G276" s="11" t="s">
        <v>159</v>
      </c>
      <c r="H276" s="8" t="s">
        <v>273</v>
      </c>
      <c r="I276" s="11" t="s">
        <v>274</v>
      </c>
      <c r="J276" s="115"/>
    </row>
    <row r="277" spans="1:10" ht="30" customHeight="1" x14ac:dyDescent="0.35">
      <c r="A277" s="106"/>
      <c r="B277" s="106"/>
      <c r="C277" s="106"/>
      <c r="D277" s="155" t="s">
        <v>160</v>
      </c>
      <c r="E277" s="156" t="s">
        <v>186</v>
      </c>
      <c r="F277" s="153" t="str">
        <f>IFERROR(VLOOKUP(E277,TablaIndicadores[[Código]:[Unidad de medida]],2,0),"")</f>
        <v>RCO 34: Capacidad adicional para el reciclaje
de residuos</v>
      </c>
      <c r="G277" s="153" t="str">
        <f>IFERROR(VLOOKUP(E277,TablaIndicadores[[Código]:[Unidad de medida]],3,0),"")</f>
        <v>RCO 34: Toneladas/año</v>
      </c>
      <c r="H277" s="116"/>
      <c r="I277" s="153" t="str">
        <f>IF(B271="Incluir",IF(OR(H277="",E277="",NOT(ISNUMBER(H277)),H277&lt;=0,H277&lt;=0.0000001,H277&gt;1000000000),"Rellene con un valor positivo","SI"),"")</f>
        <v/>
      </c>
      <c r="J277" s="115"/>
    </row>
    <row r="278" spans="1:10" ht="30" customHeight="1" x14ac:dyDescent="0.35">
      <c r="A278" s="106"/>
      <c r="B278" s="106"/>
      <c r="C278" s="106"/>
      <c r="D278" s="153" t="s">
        <v>162</v>
      </c>
      <c r="E278" s="154" t="s">
        <v>189</v>
      </c>
      <c r="F278" s="153" t="str">
        <f>IFERROR(VLOOKUP(E278,TablaIndicadores[[Código]:[Unidad de medida]],2,0),"")</f>
        <v>RCR103 Residuos recogidos de manera selectiva</v>
      </c>
      <c r="G278" s="153" t="str">
        <f>IFERROR(VLOOKUP(E278,TablaIndicadores[[Código]:[Unidad de medida]],3,0),"")</f>
        <v>RCR 103: Toneladas/ año</v>
      </c>
      <c r="H278" s="157"/>
      <c r="I278" s="153" t="str">
        <f>IF(B271="Incluir",IF(OR(H278="",E278="",NOT(ISNUMBER(H278)),H278&lt;=0,H278&lt;=0.0000001,H278&gt;1000000000),"Rellene con un valor positivo","SI"),"")</f>
        <v/>
      </c>
      <c r="J278" s="115"/>
    </row>
    <row r="279" spans="1:10" x14ac:dyDescent="0.35">
      <c r="A279" s="106"/>
      <c r="B279" s="106"/>
      <c r="C279" s="106"/>
      <c r="D279" s="106"/>
      <c r="E279" s="106"/>
      <c r="F279" s="107"/>
      <c r="G279" s="106"/>
      <c r="H279" s="106"/>
      <c r="I279" s="107"/>
      <c r="J279" s="115"/>
    </row>
    <row r="280" spans="1:10" x14ac:dyDescent="0.35">
      <c r="A280" s="106"/>
      <c r="B280" s="116" t="s">
        <v>400</v>
      </c>
      <c r="C280" s="106"/>
      <c r="D280" s="112" t="s">
        <v>304</v>
      </c>
      <c r="E280" s="112"/>
      <c r="F280" s="113"/>
      <c r="G280" s="151"/>
      <c r="H280" s="151"/>
      <c r="I280" s="151"/>
      <c r="J280" s="115"/>
    </row>
    <row r="281" spans="1:10" x14ac:dyDescent="0.35">
      <c r="A281" s="106"/>
      <c r="B281" s="106"/>
      <c r="C281" s="106"/>
      <c r="D281" s="106"/>
      <c r="E281" s="106"/>
      <c r="F281" s="107"/>
      <c r="G281" s="106"/>
      <c r="H281" s="106"/>
      <c r="I281" s="107"/>
      <c r="J281" s="115"/>
    </row>
    <row r="282" spans="1:10" x14ac:dyDescent="0.35">
      <c r="A282" s="106"/>
      <c r="B282" s="106"/>
      <c r="C282" s="106"/>
      <c r="D282" s="106" t="s">
        <v>6</v>
      </c>
      <c r="E282" s="162"/>
      <c r="F282" s="174" t="str">
        <f>IF(B280="Incluir",IF(OR(E282="",E282=0),"Rellene el presupuesto",IF(OR(NOT(ISNUMBER(E282)),E282&lt;=0),"Rellene con un valor positivo","")),
    IF(OR(E282="",E282=0),"",
        "No rellene el presupuesto sin seleccionar que quiere incluir el subtipo de acción"))</f>
        <v/>
      </c>
      <c r="G282" s="175"/>
      <c r="H282" s="175"/>
      <c r="I282" s="107"/>
      <c r="J282" s="115"/>
    </row>
    <row r="283" spans="1:10" x14ac:dyDescent="0.35">
      <c r="A283" s="106"/>
      <c r="B283" s="106"/>
      <c r="C283" s="106"/>
      <c r="D283" s="106"/>
      <c r="E283" s="106"/>
      <c r="F283" s="107"/>
      <c r="G283" s="106"/>
      <c r="H283" s="106"/>
      <c r="I283" s="107"/>
      <c r="J283" s="115"/>
    </row>
    <row r="284" spans="1:10" x14ac:dyDescent="0.35">
      <c r="A284" s="106"/>
      <c r="B284" s="106"/>
      <c r="C284" s="106"/>
      <c r="D284" s="106" t="s">
        <v>270</v>
      </c>
      <c r="E284" s="106"/>
      <c r="F284" s="107"/>
      <c r="G284" s="106"/>
      <c r="H284" s="106"/>
      <c r="I284" s="107"/>
      <c r="J284" s="115"/>
    </row>
    <row r="285" spans="1:10" x14ac:dyDescent="0.35">
      <c r="A285" s="106"/>
      <c r="B285" s="106"/>
      <c r="C285" s="106"/>
      <c r="D285" s="7" t="s">
        <v>271</v>
      </c>
      <c r="E285" s="7" t="s">
        <v>272</v>
      </c>
      <c r="F285" s="11" t="s">
        <v>156</v>
      </c>
      <c r="G285" s="11" t="s">
        <v>159</v>
      </c>
      <c r="H285" s="8" t="s">
        <v>273</v>
      </c>
      <c r="I285" s="11" t="s">
        <v>274</v>
      </c>
      <c r="J285" s="115"/>
    </row>
    <row r="286" spans="1:10" ht="30" customHeight="1" x14ac:dyDescent="0.35">
      <c r="A286" s="106"/>
      <c r="B286" s="106"/>
      <c r="C286" s="106"/>
      <c r="D286" s="155" t="s">
        <v>160</v>
      </c>
      <c r="E286" s="156" t="s">
        <v>186</v>
      </c>
      <c r="F286" s="153" t="str">
        <f>IFERROR(VLOOKUP(E286,TablaIndicadores[[Código]:[Unidad de medida]],2,0),"")</f>
        <v>RCO 34: Capacidad adicional para el reciclaje
de residuos</v>
      </c>
      <c r="G286" s="153" t="str">
        <f>IFERROR(VLOOKUP(E286,TablaIndicadores[[Código]:[Unidad de medida]],3,0),"")</f>
        <v>RCO 34: Toneladas/año</v>
      </c>
      <c r="H286" s="116"/>
      <c r="I286" s="153" t="str">
        <f>IF(B280="Incluir",IF(OR(H286="",E286="",NOT(ISNUMBER(H286)),H286&lt;=0,H286&lt;=0.0000001,H286&gt;1000000000),"Rellene con un valor positivo","SI"),"")</f>
        <v/>
      </c>
      <c r="J286" s="115"/>
    </row>
    <row r="287" spans="1:10" ht="30" customHeight="1" x14ac:dyDescent="0.35">
      <c r="A287" s="106"/>
      <c r="B287" s="106"/>
      <c r="C287" s="106"/>
      <c r="D287" s="153" t="s">
        <v>162</v>
      </c>
      <c r="E287" s="154" t="s">
        <v>189</v>
      </c>
      <c r="F287" s="153" t="str">
        <f>IFERROR(VLOOKUP(E287,TablaIndicadores[[Código]:[Unidad de medida]],2,0),"")</f>
        <v>RCR103 Residuos recogidos de manera selectiva</v>
      </c>
      <c r="G287" s="153" t="str">
        <f>IFERROR(VLOOKUP(E287,TablaIndicadores[[Código]:[Unidad de medida]],3,0),"")</f>
        <v>RCR 103: Toneladas/ año</v>
      </c>
      <c r="H287" s="157"/>
      <c r="I287" s="153" t="str">
        <f>IF(B280="Incluir",IF(OR(H287="",E287="",NOT(ISNUMBER(H287)),H287&lt;=0,H287&lt;=0.0000001,H287&gt;1000000000),"Rellene con un valor positivo","SI"),"")</f>
        <v/>
      </c>
      <c r="J287" s="115"/>
    </row>
    <row r="288" spans="1:10" x14ac:dyDescent="0.35">
      <c r="A288" s="106"/>
      <c r="B288" s="106"/>
      <c r="C288" s="106"/>
      <c r="D288" s="106"/>
      <c r="E288" s="106"/>
      <c r="F288" s="107"/>
      <c r="G288" s="106"/>
      <c r="H288" s="106"/>
      <c r="I288" s="107"/>
      <c r="J288" s="115"/>
    </row>
    <row r="289" spans="1:10" x14ac:dyDescent="0.35">
      <c r="A289" s="106"/>
      <c r="B289" s="116" t="s">
        <v>400</v>
      </c>
      <c r="C289" s="106"/>
      <c r="D289" s="112" t="s">
        <v>305</v>
      </c>
      <c r="E289" s="112"/>
      <c r="F289" s="113"/>
      <c r="G289" s="113"/>
      <c r="H289" s="113"/>
      <c r="I289" s="113"/>
      <c r="J289" s="115"/>
    </row>
    <row r="290" spans="1:10" x14ac:dyDescent="0.35">
      <c r="A290" s="106"/>
      <c r="B290" s="106"/>
      <c r="C290" s="106"/>
      <c r="D290" s="106"/>
      <c r="E290" s="106"/>
      <c r="F290" s="107"/>
      <c r="G290" s="106"/>
      <c r="H290" s="106"/>
      <c r="I290" s="107"/>
      <c r="J290" s="115"/>
    </row>
    <row r="291" spans="1:10" x14ac:dyDescent="0.35">
      <c r="A291" s="106"/>
      <c r="B291" s="106"/>
      <c r="C291" s="106"/>
      <c r="D291" s="106" t="s">
        <v>6</v>
      </c>
      <c r="E291" s="162"/>
      <c r="F291" s="174" t="str">
        <f>IF(B289="Incluir",IF(OR(E291="",E291=0),"Rellene el presupuesto",IF(OR(NOT(ISNUMBER(E291)),E291&lt;=0),"Rellene con un valor positivo","")),
    IF(OR(E291="",E291=0),"",
        "No rellene el presupuesto sin seleccionar que quiere incluir el subtipo de acción"))</f>
        <v/>
      </c>
      <c r="G291" s="175"/>
      <c r="H291" s="175"/>
      <c r="I291" s="107"/>
      <c r="J291" s="115"/>
    </row>
    <row r="292" spans="1:10" x14ac:dyDescent="0.35">
      <c r="A292" s="106"/>
      <c r="B292" s="106"/>
      <c r="C292" s="106"/>
      <c r="D292" s="106"/>
      <c r="E292" s="106"/>
      <c r="F292" s="107"/>
      <c r="G292" s="106"/>
      <c r="H292" s="106"/>
      <c r="I292" s="107"/>
      <c r="J292" s="115"/>
    </row>
    <row r="293" spans="1:10" x14ac:dyDescent="0.35">
      <c r="A293" s="106"/>
      <c r="B293" s="106"/>
      <c r="C293" s="106"/>
      <c r="D293" s="106" t="s">
        <v>270</v>
      </c>
      <c r="E293" s="106"/>
      <c r="F293" s="107"/>
      <c r="G293" s="106"/>
      <c r="H293" s="106"/>
      <c r="I293" s="107"/>
      <c r="J293" s="115"/>
    </row>
    <row r="294" spans="1:10" x14ac:dyDescent="0.35">
      <c r="A294" s="106"/>
      <c r="B294" s="106"/>
      <c r="C294" s="106"/>
      <c r="D294" s="7" t="s">
        <v>271</v>
      </c>
      <c r="E294" s="7" t="s">
        <v>272</v>
      </c>
      <c r="F294" s="11" t="s">
        <v>156</v>
      </c>
      <c r="G294" s="11" t="s">
        <v>159</v>
      </c>
      <c r="H294" s="8" t="s">
        <v>273</v>
      </c>
      <c r="I294" s="11" t="s">
        <v>274</v>
      </c>
      <c r="J294" s="115"/>
    </row>
    <row r="295" spans="1:10" ht="29" x14ac:dyDescent="0.35">
      <c r="A295" s="106"/>
      <c r="B295" s="106"/>
      <c r="C295" s="106"/>
      <c r="D295" s="155" t="s">
        <v>160</v>
      </c>
      <c r="E295" s="156" t="s">
        <v>190</v>
      </c>
      <c r="F295" s="153" t="str">
        <f>IFERROR(VLOOKUP(E295,TablaIndicadores[[Código]:[Unidad de medida]],2,0),"")</f>
        <v>Superficie de los suelos rehabilitados
apoyados</v>
      </c>
      <c r="G295" s="153" t="str">
        <f>IFERROR(VLOOKUP(E295,TablaIndicadores[[Código]:[Unidad de medida]],3,0),"")</f>
        <v>RCO 38: Hectáreas</v>
      </c>
      <c r="H295" s="116"/>
      <c r="I295" s="153" t="str">
        <f>IF(B289="Incluir",IF(OR(H295="",E295="",NOT(ISNUMBER(H295)),H295&lt;=0,H295&lt;=0.0000001,H295&gt;1000000000),"Rellene con un valor positivo","SI"),"")</f>
        <v/>
      </c>
      <c r="J295" s="115"/>
    </row>
    <row r="296" spans="1:10" ht="29" x14ac:dyDescent="0.35">
      <c r="A296" s="106"/>
      <c r="B296" s="106"/>
      <c r="C296" s="106"/>
      <c r="D296" s="153" t="s">
        <v>162</v>
      </c>
      <c r="E296" s="154" t="s">
        <v>191</v>
      </c>
      <c r="F296" s="153" t="str">
        <f>IFERROR(VLOOKUP(E296,TablaIndicadores[[Código]:[Unidad de medida]],2,0),"")</f>
        <v>RCR 52: Suelos rehabilitados utilizados para zonas verdes, vivienda social, actividades económicas u otros usos</v>
      </c>
      <c r="G296" s="153" t="str">
        <f>IFERROR(VLOOKUP(E296,TablaIndicadores[[Código]:[Unidad de medida]],3,0),"")</f>
        <v>RCR 52: Hectáreas</v>
      </c>
      <c r="H296" s="157"/>
      <c r="I296" s="153" t="str">
        <f>IF(B289="Incluir",IF(OR(H296="",E296="",NOT(ISNUMBER(H296)),H296&lt;=0,H296&lt;=0.0000001,H296&gt;1000000000),"Rellene con un valor positivo","SI"),"")</f>
        <v/>
      </c>
      <c r="J296" s="115"/>
    </row>
    <row r="297" spans="1:10" x14ac:dyDescent="0.35">
      <c r="A297" s="106"/>
      <c r="B297" s="106"/>
      <c r="C297" s="106"/>
      <c r="D297" s="106"/>
      <c r="E297" s="106"/>
      <c r="F297" s="107"/>
      <c r="G297" s="106"/>
      <c r="H297" s="106"/>
      <c r="I297" s="107"/>
      <c r="J297" s="115"/>
    </row>
    <row r="298" spans="1:10" x14ac:dyDescent="0.35">
      <c r="A298" s="106"/>
      <c r="B298" s="116" t="s">
        <v>400</v>
      </c>
      <c r="C298" s="106"/>
      <c r="D298" s="112" t="s">
        <v>306</v>
      </c>
      <c r="E298" s="112"/>
      <c r="F298" s="113"/>
      <c r="G298" s="151"/>
      <c r="H298" s="151"/>
      <c r="I298" s="151"/>
      <c r="J298" s="115"/>
    </row>
    <row r="299" spans="1:10" x14ac:dyDescent="0.35">
      <c r="A299" s="106"/>
      <c r="B299" s="106"/>
      <c r="C299" s="106"/>
      <c r="D299" s="106"/>
      <c r="E299" s="106"/>
      <c r="F299" s="107"/>
      <c r="G299" s="106"/>
      <c r="H299" s="106"/>
      <c r="I299" s="107"/>
      <c r="J299" s="115"/>
    </row>
    <row r="300" spans="1:10" x14ac:dyDescent="0.35">
      <c r="A300" s="106"/>
      <c r="B300" s="106"/>
      <c r="C300" s="106"/>
      <c r="D300" s="106" t="s">
        <v>6</v>
      </c>
      <c r="E300" s="162"/>
      <c r="F300" s="174" t="str">
        <f>IF(B298="Incluir",IF(OR(E300="",E300=0),"Rellene el presupuesto",IF(OR(NOT(ISNUMBER(E300)),E300&lt;=0),"Rellene con un valor positivo","")),
    IF(OR(E300="",E300=0),"",
        "No rellene el presupuesto sin seleccionar que quiere incluir el subtipo de acción"))</f>
        <v/>
      </c>
      <c r="G300" s="175"/>
      <c r="H300" s="175"/>
      <c r="I300" s="107"/>
      <c r="J300" s="115"/>
    </row>
    <row r="301" spans="1:10" x14ac:dyDescent="0.35">
      <c r="A301" s="106"/>
      <c r="B301" s="106"/>
      <c r="C301" s="106"/>
      <c r="D301" s="106"/>
      <c r="E301" s="106"/>
      <c r="F301" s="107"/>
      <c r="G301" s="106"/>
      <c r="H301" s="106"/>
      <c r="I301" s="107"/>
      <c r="J301" s="115"/>
    </row>
    <row r="302" spans="1:10" x14ac:dyDescent="0.35">
      <c r="A302" s="106"/>
      <c r="B302" s="106"/>
      <c r="C302" s="106"/>
      <c r="D302" s="106" t="s">
        <v>270</v>
      </c>
      <c r="E302" s="106"/>
      <c r="F302" s="107"/>
      <c r="G302" s="106"/>
      <c r="H302" s="106"/>
      <c r="I302" s="107"/>
      <c r="J302" s="115"/>
    </row>
    <row r="303" spans="1:10" x14ac:dyDescent="0.35">
      <c r="A303" s="106"/>
      <c r="B303" s="106"/>
      <c r="C303" s="106"/>
      <c r="D303" s="7" t="s">
        <v>271</v>
      </c>
      <c r="E303" s="7" t="s">
        <v>272</v>
      </c>
      <c r="F303" s="11" t="s">
        <v>156</v>
      </c>
      <c r="G303" s="11" t="s">
        <v>159</v>
      </c>
      <c r="H303" s="8" t="s">
        <v>273</v>
      </c>
      <c r="I303" s="11" t="s">
        <v>274</v>
      </c>
      <c r="J303" s="115"/>
    </row>
    <row r="304" spans="1:10" ht="29" x14ac:dyDescent="0.35">
      <c r="A304" s="106"/>
      <c r="B304" s="106"/>
      <c r="C304" s="106"/>
      <c r="D304" s="155" t="s">
        <v>160</v>
      </c>
      <c r="E304" s="156" t="s">
        <v>190</v>
      </c>
      <c r="F304" s="153" t="str">
        <f>IFERROR(VLOOKUP(E304,TablaIndicadores[[Código]:[Unidad de medida]],2,0),"")</f>
        <v>Superficie de los suelos rehabilitados
apoyados</v>
      </c>
      <c r="G304" s="153" t="str">
        <f>IFERROR(VLOOKUP(E304,TablaIndicadores[[Código]:[Unidad de medida]],3,0),"")</f>
        <v>RCO 38: Hectáreas</v>
      </c>
      <c r="H304" s="116"/>
      <c r="I304" s="153" t="str">
        <f>IF(B298="Incluir",IF(OR(H304="",E304="",NOT(ISNUMBER(H304)),H304&lt;=0,H304&lt;=0.0000001,H304&gt;1000000000),"Rellene con un valor positivo","SI"),"")</f>
        <v/>
      </c>
      <c r="J304" s="115"/>
    </row>
    <row r="305" spans="1:10" ht="29" x14ac:dyDescent="0.35">
      <c r="A305" s="106"/>
      <c r="B305" s="106"/>
      <c r="C305" s="106"/>
      <c r="D305" s="153" t="s">
        <v>162</v>
      </c>
      <c r="E305" s="154" t="s">
        <v>191</v>
      </c>
      <c r="F305" s="153" t="str">
        <f>IFERROR(VLOOKUP(E305,TablaIndicadores[[Código]:[Unidad de medida]],2,0),"")</f>
        <v>RCR 52: Suelos rehabilitados utilizados para zonas verdes, vivienda social, actividades económicas u otros usos</v>
      </c>
      <c r="G305" s="153" t="str">
        <f>IFERROR(VLOOKUP(E305,TablaIndicadores[[Código]:[Unidad de medida]],3,0),"")</f>
        <v>RCR 52: Hectáreas</v>
      </c>
      <c r="H305" s="157"/>
      <c r="I305" s="153" t="str">
        <f>IF(B298="Incluir",IF(OR(H305="",E305="",NOT(ISNUMBER(H305)),H305&lt;=0,H305&lt;=0.0000001,H305&gt;1000000000),"Rellene con un valor positivo","SI"),"")</f>
        <v/>
      </c>
      <c r="J305" s="115"/>
    </row>
    <row r="306" spans="1:10" x14ac:dyDescent="0.35">
      <c r="A306" s="106"/>
      <c r="B306" s="106"/>
      <c r="C306" s="106"/>
      <c r="D306" s="106"/>
      <c r="E306" s="106"/>
      <c r="F306" s="107"/>
      <c r="G306" s="106"/>
      <c r="H306" s="106"/>
      <c r="I306" s="107"/>
      <c r="J306" s="115"/>
    </row>
    <row r="307" spans="1:10" ht="15" thickBot="1" x14ac:dyDescent="0.4">
      <c r="A307" s="106"/>
      <c r="B307" s="160" t="s">
        <v>54</v>
      </c>
      <c r="C307" s="109"/>
      <c r="D307" s="109"/>
      <c r="E307" s="109"/>
      <c r="F307" s="110"/>
      <c r="G307" s="109"/>
      <c r="H307" s="109"/>
      <c r="I307" s="110"/>
      <c r="J307" s="115"/>
    </row>
    <row r="308" spans="1:10" x14ac:dyDescent="0.35">
      <c r="A308" s="106"/>
      <c r="B308" s="106"/>
      <c r="C308" s="106"/>
      <c r="D308" s="106"/>
      <c r="E308" s="106"/>
      <c r="F308" s="107"/>
      <c r="G308" s="106"/>
      <c r="H308" s="106"/>
      <c r="I308" s="107"/>
      <c r="J308" s="115"/>
    </row>
    <row r="309" spans="1:10" x14ac:dyDescent="0.35">
      <c r="A309" s="106"/>
      <c r="B309" s="116" t="s">
        <v>400</v>
      </c>
      <c r="C309" s="106"/>
      <c r="D309" s="112" t="s">
        <v>307</v>
      </c>
      <c r="E309" s="112"/>
      <c r="F309" s="113"/>
      <c r="G309" s="113"/>
      <c r="H309" s="113"/>
      <c r="I309" s="113"/>
      <c r="J309" s="115"/>
    </row>
    <row r="310" spans="1:10" x14ac:dyDescent="0.35">
      <c r="A310" s="106"/>
      <c r="B310" s="106"/>
      <c r="C310" s="106"/>
      <c r="D310" s="106"/>
      <c r="E310" s="106"/>
      <c r="F310" s="107"/>
      <c r="G310" s="106"/>
      <c r="H310" s="106"/>
      <c r="I310" s="107"/>
      <c r="J310" s="115"/>
    </row>
    <row r="311" spans="1:10" x14ac:dyDescent="0.35">
      <c r="A311" s="106"/>
      <c r="B311" s="106"/>
      <c r="C311" s="106"/>
      <c r="D311" s="106" t="s">
        <v>6</v>
      </c>
      <c r="E311" s="162"/>
      <c r="F311" s="174" t="str">
        <f>IF(B309="Incluir",IF(OR(E311="",E311=0),"Rellene el presupuesto",IF(OR(NOT(ISNUMBER(E311)),E311&lt;=0),"Rellene con un valor positivo","")),
    IF(OR(E311="",E311=0),"",
        "No rellene el presupuesto sin seleccionar que quiere incluir el subtipo de acción"))</f>
        <v/>
      </c>
      <c r="G311" s="175"/>
      <c r="H311" s="175"/>
      <c r="I311" s="107"/>
      <c r="J311" s="115"/>
    </row>
    <row r="312" spans="1:10" x14ac:dyDescent="0.35">
      <c r="A312" s="106"/>
      <c r="B312" s="106"/>
      <c r="C312" s="106"/>
      <c r="D312" s="106"/>
      <c r="E312" s="106"/>
      <c r="F312" s="107"/>
      <c r="G312" s="106"/>
      <c r="H312" s="106"/>
      <c r="I312" s="107"/>
      <c r="J312" s="115"/>
    </row>
    <row r="313" spans="1:10" x14ac:dyDescent="0.35">
      <c r="A313" s="106"/>
      <c r="B313" s="106"/>
      <c r="C313" s="106"/>
      <c r="D313" s="106" t="s">
        <v>270</v>
      </c>
      <c r="E313" s="106"/>
      <c r="F313" s="107"/>
      <c r="G313" s="106"/>
      <c r="H313" s="106"/>
      <c r="I313" s="107"/>
      <c r="J313" s="115"/>
    </row>
    <row r="314" spans="1:10" x14ac:dyDescent="0.35">
      <c r="A314" s="106"/>
      <c r="B314" s="106"/>
      <c r="C314" s="106"/>
      <c r="D314" s="7" t="s">
        <v>271</v>
      </c>
      <c r="E314" s="7" t="s">
        <v>272</v>
      </c>
      <c r="F314" s="11" t="s">
        <v>156</v>
      </c>
      <c r="G314" s="11" t="s">
        <v>159</v>
      </c>
      <c r="H314" s="8" t="s">
        <v>273</v>
      </c>
      <c r="I314" s="11" t="s">
        <v>274</v>
      </c>
      <c r="J314" s="115"/>
    </row>
    <row r="315" spans="1:10" ht="29" x14ac:dyDescent="0.35">
      <c r="A315" s="106"/>
      <c r="B315" s="106"/>
      <c r="C315" s="106"/>
      <c r="D315" s="155" t="s">
        <v>160</v>
      </c>
      <c r="E315" s="156" t="s">
        <v>190</v>
      </c>
      <c r="F315" s="153" t="str">
        <f>IFERROR(VLOOKUP(E315,TablaIndicadores[[Código]:[Unidad de medida]],2,0),"")</f>
        <v>Superficie de los suelos rehabilitados
apoyados</v>
      </c>
      <c r="G315" s="153" t="str">
        <f>IFERROR(VLOOKUP(E315,TablaIndicadores[[Código]:[Unidad de medida]],3,0),"")</f>
        <v>RCO 38: Hectáreas</v>
      </c>
      <c r="H315" s="116"/>
      <c r="I315" s="153" t="str">
        <f>IF(B309="Incluir",IF(OR(H315="",E315="",NOT(ISNUMBER(H315)),H315&lt;=0,H315&lt;=0.0000001,H315&gt;1000000000),"Rellene con un valor positivo","SI"),"")</f>
        <v/>
      </c>
      <c r="J315" s="115"/>
    </row>
    <row r="316" spans="1:10" ht="29" x14ac:dyDescent="0.35">
      <c r="A316" s="106"/>
      <c r="B316" s="106"/>
      <c r="C316" s="106"/>
      <c r="D316" s="153" t="s">
        <v>162</v>
      </c>
      <c r="E316" s="154" t="s">
        <v>192</v>
      </c>
      <c r="F316" s="153" t="str">
        <f>IFERROR(VLOOKUP(E316,TablaIndicadores[[Código]:[Unidad de medida]],2,0),"")</f>
        <v>RCR 50: Población que se beneficia de
medidas en favor de la calidad del aire*</v>
      </c>
      <c r="G316" s="153" t="str">
        <f>IFERROR(VLOOKUP(E316,TablaIndicadores[[Código]:[Unidad de medida]],3,0),"")</f>
        <v>RCR 50: Personas</v>
      </c>
      <c r="H316" s="157"/>
      <c r="I316" s="153" t="str">
        <f>IF(B309="Incluir",IF(OR(H316="",E316="",NOT(ISNUMBER(H316)),H316&lt;=0,H316&lt;=0.0000001,H316&gt;1000000000),"Rellene con un valor positivo","SI"),"")</f>
        <v/>
      </c>
      <c r="J316" s="115"/>
    </row>
    <row r="317" spans="1:10" x14ac:dyDescent="0.35">
      <c r="A317" s="106"/>
      <c r="B317" s="106"/>
      <c r="C317" s="106"/>
      <c r="D317" s="106"/>
      <c r="E317" s="106"/>
      <c r="F317" s="107"/>
      <c r="G317" s="106"/>
      <c r="H317" s="106"/>
      <c r="I317" s="107"/>
      <c r="J317" s="115"/>
    </row>
    <row r="318" spans="1:10" x14ac:dyDescent="0.35">
      <c r="A318" s="106"/>
      <c r="B318" s="116" t="s">
        <v>400</v>
      </c>
      <c r="C318" s="106"/>
      <c r="D318" s="112" t="s">
        <v>308</v>
      </c>
      <c r="E318" s="112"/>
      <c r="F318" s="113"/>
      <c r="G318" s="151"/>
      <c r="H318" s="151"/>
      <c r="I318" s="151"/>
      <c r="J318" s="115"/>
    </row>
    <row r="319" spans="1:10" x14ac:dyDescent="0.35">
      <c r="A319" s="106"/>
      <c r="B319" s="106"/>
      <c r="C319" s="106"/>
      <c r="D319" s="106"/>
      <c r="E319" s="106"/>
      <c r="F319" s="107"/>
      <c r="G319" s="106"/>
      <c r="H319" s="106"/>
      <c r="I319" s="107"/>
      <c r="J319" s="115"/>
    </row>
    <row r="320" spans="1:10" x14ac:dyDescent="0.35">
      <c r="A320" s="106"/>
      <c r="B320" s="106"/>
      <c r="C320" s="106"/>
      <c r="D320" s="106" t="s">
        <v>6</v>
      </c>
      <c r="E320" s="162"/>
      <c r="F320" s="174" t="str">
        <f>IF(B318="Incluir",IF(OR(E320="",E320=0),"Rellene el presupuesto",IF(OR(NOT(ISNUMBER(E320)),E320&lt;=0),"Rellene con un valor positivo","")),
    IF(OR(E320="",E320=0),"",
        "No rellene el presupuesto sin seleccionar que quiere incluir el subtipo de acción"))</f>
        <v/>
      </c>
      <c r="G320" s="175"/>
      <c r="H320" s="175"/>
      <c r="I320" s="107"/>
      <c r="J320" s="115"/>
    </row>
    <row r="321" spans="1:10" x14ac:dyDescent="0.35">
      <c r="A321" s="106"/>
      <c r="B321" s="106"/>
      <c r="C321" s="106"/>
      <c r="D321" s="106"/>
      <c r="E321" s="106"/>
      <c r="F321" s="107"/>
      <c r="G321" s="106"/>
      <c r="H321" s="106"/>
      <c r="I321" s="107"/>
      <c r="J321" s="115"/>
    </row>
    <row r="322" spans="1:10" x14ac:dyDescent="0.35">
      <c r="A322" s="106"/>
      <c r="B322" s="106"/>
      <c r="C322" s="106"/>
      <c r="D322" s="106" t="s">
        <v>270</v>
      </c>
      <c r="E322" s="106"/>
      <c r="F322" s="107"/>
      <c r="G322" s="106"/>
      <c r="H322" s="106"/>
      <c r="I322" s="107"/>
      <c r="J322" s="115"/>
    </row>
    <row r="323" spans="1:10" x14ac:dyDescent="0.35">
      <c r="A323" s="106"/>
      <c r="B323" s="106"/>
      <c r="C323" s="106"/>
      <c r="D323" s="7" t="s">
        <v>271</v>
      </c>
      <c r="E323" s="7" t="s">
        <v>272</v>
      </c>
      <c r="F323" s="11" t="s">
        <v>156</v>
      </c>
      <c r="G323" s="11" t="s">
        <v>159</v>
      </c>
      <c r="H323" s="8" t="s">
        <v>273</v>
      </c>
      <c r="I323" s="11" t="s">
        <v>274</v>
      </c>
      <c r="J323" s="115"/>
    </row>
    <row r="324" spans="1:10" ht="29" x14ac:dyDescent="0.35">
      <c r="A324" s="106"/>
      <c r="B324" s="106"/>
      <c r="C324" s="106"/>
      <c r="D324" s="155" t="s">
        <v>160</v>
      </c>
      <c r="E324" s="156" t="s">
        <v>190</v>
      </c>
      <c r="F324" s="153" t="str">
        <f>IFERROR(VLOOKUP(E324,TablaIndicadores[[Código]:[Unidad de medida]],2,0),"")</f>
        <v>Superficie de los suelos rehabilitados
apoyados</v>
      </c>
      <c r="G324" s="153" t="str">
        <f>IFERROR(VLOOKUP(E324,TablaIndicadores[[Código]:[Unidad de medida]],3,0),"")</f>
        <v>RCO 38: Hectáreas</v>
      </c>
      <c r="H324" s="116"/>
      <c r="I324" s="153" t="str">
        <f>IF(B318="Incluir",IF(OR(H324="",E324="",NOT(ISNUMBER(H324)),H324&lt;=0,H324&lt;=0.0000001,H324&gt;1000000000),"Rellene con un valor positivo","SI"),"")</f>
        <v/>
      </c>
      <c r="J324" s="115"/>
    </row>
    <row r="325" spans="1:10" ht="29" x14ac:dyDescent="0.35">
      <c r="A325" s="106"/>
      <c r="B325" s="106"/>
      <c r="C325" s="106"/>
      <c r="D325" s="153" t="s">
        <v>162</v>
      </c>
      <c r="E325" s="154" t="s">
        <v>193</v>
      </c>
      <c r="F325" s="153" t="str">
        <f>IFERROR(VLOOKUP(E325,TablaIndicadores[[Código]:[Unidad de medida]],2,0),"")</f>
        <v>RCR 95: Población que tiene acceso a
infraestructuras verdes nuevas o mejoradas*</v>
      </c>
      <c r="G325" s="153" t="str">
        <f>IFERROR(VLOOKUP(E325,TablaIndicadores[[Código]:[Unidad de medida]],3,0),"")</f>
        <v>RCR 95: Personas</v>
      </c>
      <c r="H325" s="157"/>
      <c r="I325" s="153" t="str">
        <f>IF(B318="Incluir",IF(OR(H325="",E325="",NOT(ISNUMBER(H325)),H325&lt;=0,H325&lt;=0.0000001,H325&gt;1000000000),"Rellene con un valor positivo","SI"),"")</f>
        <v/>
      </c>
      <c r="J325" s="115"/>
    </row>
    <row r="326" spans="1:10" x14ac:dyDescent="0.35">
      <c r="A326" s="106"/>
      <c r="B326" s="106"/>
      <c r="C326" s="106"/>
      <c r="D326" s="106"/>
      <c r="E326" s="106"/>
      <c r="F326" s="107"/>
      <c r="G326" s="106"/>
      <c r="H326" s="106"/>
      <c r="I326" s="107"/>
      <c r="J326" s="115"/>
    </row>
    <row r="327" spans="1:10" ht="29.25" customHeight="1" x14ac:dyDescent="0.35">
      <c r="A327" s="106"/>
      <c r="B327" s="116" t="s">
        <v>400</v>
      </c>
      <c r="C327" s="106"/>
      <c r="D327" s="176" t="s">
        <v>309</v>
      </c>
      <c r="E327" s="176"/>
      <c r="F327" s="176"/>
      <c r="G327" s="176"/>
      <c r="H327" s="176"/>
      <c r="I327" s="176"/>
      <c r="J327" s="150"/>
    </row>
    <row r="328" spans="1:10" x14ac:dyDescent="0.35">
      <c r="A328" s="106"/>
      <c r="B328" s="106"/>
      <c r="C328" s="106"/>
      <c r="D328" s="106"/>
      <c r="E328" s="106"/>
      <c r="F328" s="107"/>
      <c r="G328" s="106"/>
      <c r="H328" s="106"/>
      <c r="I328" s="107"/>
      <c r="J328" s="115"/>
    </row>
    <row r="329" spans="1:10" x14ac:dyDescent="0.35">
      <c r="A329" s="106"/>
      <c r="B329" s="106"/>
      <c r="C329" s="106"/>
      <c r="D329" s="106" t="s">
        <v>6</v>
      </c>
      <c r="E329" s="162"/>
      <c r="F329" s="174" t="str">
        <f>IF(B327="Incluir",IF(OR(E329="",E329=0),"Rellene el presupuesto",IF(OR(NOT(ISNUMBER(E329)),E329&lt;=0),"Rellene con un valor positivo","")),
    IF(OR(E329="",E329=0),"",
        "No rellene el presupuesto sin seleccionar que quiere incluir el subtipo de acción"))</f>
        <v/>
      </c>
      <c r="G329" s="175"/>
      <c r="H329" s="175"/>
      <c r="I329" s="107"/>
      <c r="J329" s="115"/>
    </row>
    <row r="330" spans="1:10" x14ac:dyDescent="0.35">
      <c r="A330" s="106"/>
      <c r="B330" s="106"/>
      <c r="C330" s="106"/>
      <c r="D330" s="106"/>
      <c r="E330" s="106"/>
      <c r="F330" s="107"/>
      <c r="G330" s="106"/>
      <c r="H330" s="106"/>
      <c r="I330" s="107"/>
      <c r="J330" s="115"/>
    </row>
    <row r="331" spans="1:10" x14ac:dyDescent="0.35">
      <c r="A331" s="106"/>
      <c r="B331" s="106"/>
      <c r="C331" s="106"/>
      <c r="D331" s="106" t="s">
        <v>270</v>
      </c>
      <c r="E331" s="106"/>
      <c r="F331" s="107"/>
      <c r="G331" s="106"/>
      <c r="H331" s="106"/>
      <c r="I331" s="107"/>
      <c r="J331" s="115"/>
    </row>
    <row r="332" spans="1:10" x14ac:dyDescent="0.35">
      <c r="A332" s="106"/>
      <c r="B332" s="106"/>
      <c r="C332" s="106"/>
      <c r="D332" s="7" t="s">
        <v>271</v>
      </c>
      <c r="E332" s="7" t="s">
        <v>272</v>
      </c>
      <c r="F332" s="11" t="s">
        <v>156</v>
      </c>
      <c r="G332" s="11" t="s">
        <v>159</v>
      </c>
      <c r="H332" s="8" t="s">
        <v>273</v>
      </c>
      <c r="I332" s="11" t="s">
        <v>274</v>
      </c>
      <c r="J332" s="115"/>
    </row>
    <row r="333" spans="1:10" ht="29" x14ac:dyDescent="0.35">
      <c r="A333" s="106"/>
      <c r="B333" s="106"/>
      <c r="C333" s="106"/>
      <c r="D333" s="155" t="s">
        <v>160</v>
      </c>
      <c r="E333" s="156" t="s">
        <v>190</v>
      </c>
      <c r="F333" s="153" t="str">
        <f>IFERROR(VLOOKUP(E333,TablaIndicadores[[Código]:[Unidad de medida]],2,0),"")</f>
        <v>Superficie de los suelos rehabilitados
apoyados</v>
      </c>
      <c r="G333" s="153" t="str">
        <f>IFERROR(VLOOKUP(E333,TablaIndicadores[[Código]:[Unidad de medida]],3,0),"")</f>
        <v>RCO 38: Hectáreas</v>
      </c>
      <c r="H333" s="116"/>
      <c r="I333" s="153" t="str">
        <f>IF(B327="Incluir",IF(OR(H333="",E333="",NOT(ISNUMBER(H333)),H333&lt;=0,H333&lt;=0.0000001,H333&gt;1000000000),"Rellene con un valor positivo","SI"),"")</f>
        <v/>
      </c>
      <c r="J333" s="115"/>
    </row>
    <row r="334" spans="1:10" ht="29" x14ac:dyDescent="0.35">
      <c r="A334" s="106"/>
      <c r="B334" s="106"/>
      <c r="C334" s="106"/>
      <c r="D334" s="153" t="s">
        <v>162</v>
      </c>
      <c r="E334" s="154" t="s">
        <v>193</v>
      </c>
      <c r="F334" s="153" t="str">
        <f>IFERROR(VLOOKUP(E334,TablaIndicadores[[Código]:[Unidad de medida]],2,0),"")</f>
        <v>RCR 95: Población que tiene acceso a
infraestructuras verdes nuevas o mejoradas*</v>
      </c>
      <c r="G334" s="153" t="str">
        <f>IFERROR(VLOOKUP(E334,TablaIndicadores[[Código]:[Unidad de medida]],3,0),"")</f>
        <v>RCR 95: Personas</v>
      </c>
      <c r="H334" s="157"/>
      <c r="I334" s="153" t="str">
        <f>IF(B327="Incluir",IF(OR(H334="",E334="",NOT(ISNUMBER(H334)),H334&lt;=0,H334&lt;=0.0000001,H334&gt;1000000000),"Rellene con un valor positivo","SI"),"")</f>
        <v/>
      </c>
      <c r="J334" s="115"/>
    </row>
    <row r="335" spans="1:10" x14ac:dyDescent="0.35">
      <c r="A335" s="106"/>
      <c r="B335" s="106"/>
      <c r="C335" s="106"/>
      <c r="D335" s="106"/>
      <c r="E335" s="106"/>
      <c r="F335" s="107"/>
      <c r="G335" s="106"/>
      <c r="H335" s="106"/>
      <c r="I335" s="107"/>
      <c r="J335" s="115"/>
    </row>
    <row r="336" spans="1:10" ht="15.5" x14ac:dyDescent="0.35">
      <c r="A336" s="4"/>
      <c r="B336" s="5" t="s">
        <v>310</v>
      </c>
      <c r="C336" s="5"/>
      <c r="D336" s="5"/>
      <c r="E336" s="5"/>
      <c r="F336" s="10"/>
      <c r="G336" s="5"/>
      <c r="H336" s="4"/>
      <c r="I336" s="67"/>
      <c r="J336" s="115"/>
    </row>
    <row r="337" spans="1:10" x14ac:dyDescent="0.35">
      <c r="A337" s="106"/>
      <c r="B337" s="106"/>
      <c r="C337" s="106"/>
      <c r="D337" s="106"/>
      <c r="E337" s="106"/>
      <c r="F337" s="107"/>
      <c r="G337" s="106"/>
      <c r="H337" s="106"/>
      <c r="I337" s="107"/>
      <c r="J337" s="115"/>
    </row>
    <row r="338" spans="1:10" ht="15" thickBot="1" x14ac:dyDescent="0.4">
      <c r="A338" s="106"/>
      <c r="B338" s="160" t="s">
        <v>311</v>
      </c>
      <c r="C338" s="109"/>
      <c r="D338" s="109"/>
      <c r="E338" s="109"/>
      <c r="F338" s="110"/>
      <c r="G338" s="109"/>
      <c r="H338" s="109"/>
      <c r="I338" s="110"/>
      <c r="J338" s="115"/>
    </row>
    <row r="339" spans="1:10" x14ac:dyDescent="0.35">
      <c r="A339" s="106"/>
      <c r="B339" s="106"/>
      <c r="C339" s="106"/>
      <c r="D339" s="106"/>
      <c r="E339" s="106"/>
      <c r="F339" s="107"/>
      <c r="G339" s="106"/>
      <c r="H339" s="106"/>
      <c r="I339" s="107"/>
      <c r="J339" s="115"/>
    </row>
    <row r="340" spans="1:10" ht="27" customHeight="1" x14ac:dyDescent="0.35">
      <c r="A340" s="106"/>
      <c r="B340" s="116" t="s">
        <v>400</v>
      </c>
      <c r="C340" s="106"/>
      <c r="D340" s="176" t="s">
        <v>312</v>
      </c>
      <c r="E340" s="176"/>
      <c r="F340" s="176"/>
      <c r="G340" s="176"/>
      <c r="H340" s="176"/>
      <c r="I340" s="176"/>
      <c r="J340" s="150"/>
    </row>
    <row r="341" spans="1:10" x14ac:dyDescent="0.35">
      <c r="A341" s="106"/>
      <c r="B341" s="106"/>
      <c r="C341" s="106"/>
      <c r="D341" s="106"/>
      <c r="E341" s="106"/>
      <c r="F341" s="107"/>
      <c r="G341" s="106"/>
      <c r="H341" s="106"/>
      <c r="I341" s="107"/>
      <c r="J341" s="115"/>
    </row>
    <row r="342" spans="1:10" x14ac:dyDescent="0.35">
      <c r="A342" s="106"/>
      <c r="B342" s="106"/>
      <c r="C342" s="106"/>
      <c r="D342" s="106" t="s">
        <v>6</v>
      </c>
      <c r="E342" s="162"/>
      <c r="F342" s="174" t="str">
        <f>IF(B340="Incluir",IF(OR(E342="",E342=0),"Rellene el presupuesto",IF(OR(NOT(ISNUMBER(E342)),E342&lt;=0),"Rellene con un valor positivo","")),
    IF(OR(E342="",E342=0),"",
        "No rellene el presupuesto sin seleccionar que quiere incluir el subtipo de acción"))</f>
        <v/>
      </c>
      <c r="G342" s="175"/>
      <c r="H342" s="175"/>
      <c r="I342" s="107"/>
      <c r="J342" s="115"/>
    </row>
    <row r="343" spans="1:10" x14ac:dyDescent="0.35">
      <c r="A343" s="106"/>
      <c r="B343" s="106"/>
      <c r="C343" s="106"/>
      <c r="D343" s="106"/>
      <c r="E343" s="106"/>
      <c r="F343" s="107"/>
      <c r="G343" s="106"/>
      <c r="H343" s="106"/>
      <c r="I343" s="107"/>
      <c r="J343" s="115"/>
    </row>
    <row r="344" spans="1:10" x14ac:dyDescent="0.35">
      <c r="A344" s="106"/>
      <c r="B344" s="106"/>
      <c r="C344" s="106"/>
      <c r="D344" s="106" t="s">
        <v>270</v>
      </c>
      <c r="E344" s="106"/>
      <c r="F344" s="107"/>
      <c r="G344" s="106"/>
      <c r="H344" s="106"/>
      <c r="I344" s="107"/>
      <c r="J344" s="115"/>
    </row>
    <row r="345" spans="1:10" x14ac:dyDescent="0.35">
      <c r="A345" s="106"/>
      <c r="B345" s="106"/>
      <c r="C345" s="106"/>
      <c r="D345" s="7" t="s">
        <v>271</v>
      </c>
      <c r="E345" s="7" t="s">
        <v>272</v>
      </c>
      <c r="F345" s="11" t="s">
        <v>156</v>
      </c>
      <c r="G345" s="11" t="s">
        <v>159</v>
      </c>
      <c r="H345" s="8" t="s">
        <v>273</v>
      </c>
      <c r="I345" s="11" t="s">
        <v>274</v>
      </c>
      <c r="J345" s="115"/>
    </row>
    <row r="346" spans="1:10" ht="29" x14ac:dyDescent="0.35">
      <c r="A346" s="106"/>
      <c r="B346" s="106"/>
      <c r="C346" s="106"/>
      <c r="D346" s="155" t="s">
        <v>160</v>
      </c>
      <c r="E346" s="156" t="s">
        <v>194</v>
      </c>
      <c r="F346" s="153" t="str">
        <f>IFERROR(VLOOKUP(E346,TablaIndicadores[[Código]:[Unidad de medida]],2,0),"")</f>
        <v>RCO 65: Capacidad de las viviendas sociales nuevas o modernizadas</v>
      </c>
      <c r="G346" s="153" t="str">
        <f>IFERROR(VLOOKUP(E346,TablaIndicadores[[Código]:[Unidad de medida]],3,0),"")</f>
        <v>RCO 65: Viviendas</v>
      </c>
      <c r="H346" s="116"/>
      <c r="I346" s="153" t="str">
        <f>IF(B340="Incluir",IF(OR(H346="",E346="",NOT(ISNUMBER(H346)),H346&lt;=0,H346&lt;=0.0000001,H346&gt;1000000000),"Rellene con un valor positivo","SI"),"")</f>
        <v/>
      </c>
      <c r="J346" s="115"/>
    </row>
    <row r="347" spans="1:10" ht="29" x14ac:dyDescent="0.35">
      <c r="A347" s="106"/>
      <c r="B347" s="106"/>
      <c r="C347" s="106"/>
      <c r="D347" s="153" t="s">
        <v>162</v>
      </c>
      <c r="E347" s="154" t="s">
        <v>195</v>
      </c>
      <c r="F347" s="153" t="str">
        <f>IFERROR(VLOOKUP(E347,TablaIndicadores[[Código]:[Unidad de medida]],2,0),"")</f>
        <v>RCR 67:Usuarios anuales de las viviendas sociales nuevas o modernizadas</v>
      </c>
      <c r="G347" s="153" t="str">
        <f>IFERROR(VLOOKUP(E347,TablaIndicadores[[Código]:[Unidad de medida]],3,0),"")</f>
        <v>RCR 67: Usuarios/año</v>
      </c>
      <c r="H347" s="157"/>
      <c r="I347" s="153" t="str">
        <f>IF(B340="Incluir",IF(OR(H347="",E347="",NOT(ISNUMBER(H347)),H347&lt;=0,H347&lt;=0.0000001,H347&gt;1000000000),"Rellene con un valor positivo","SI"),"")</f>
        <v/>
      </c>
      <c r="J347" s="115"/>
    </row>
    <row r="348" spans="1:10" x14ac:dyDescent="0.35">
      <c r="A348" s="106"/>
      <c r="B348" s="106"/>
      <c r="C348" s="106"/>
      <c r="D348" s="106"/>
      <c r="E348" s="106"/>
      <c r="F348" s="107"/>
      <c r="G348" s="106"/>
      <c r="H348" s="106"/>
      <c r="I348" s="107"/>
      <c r="J348" s="115"/>
    </row>
    <row r="349" spans="1:10" x14ac:dyDescent="0.35">
      <c r="A349" s="106"/>
      <c r="B349" s="116" t="s">
        <v>400</v>
      </c>
      <c r="C349" s="106"/>
      <c r="D349" s="112" t="s">
        <v>313</v>
      </c>
      <c r="E349" s="112"/>
      <c r="F349" s="113"/>
      <c r="G349" s="113"/>
      <c r="H349" s="113"/>
      <c r="I349" s="113"/>
      <c r="J349" s="115"/>
    </row>
    <row r="350" spans="1:10" x14ac:dyDescent="0.35">
      <c r="A350" s="106"/>
      <c r="B350" s="106"/>
      <c r="C350" s="106"/>
      <c r="D350" s="106"/>
      <c r="E350" s="106"/>
      <c r="F350" s="107"/>
      <c r="G350" s="106"/>
      <c r="H350" s="106"/>
      <c r="I350" s="107"/>
      <c r="J350" s="115"/>
    </row>
    <row r="351" spans="1:10" x14ac:dyDescent="0.35">
      <c r="A351" s="106"/>
      <c r="B351" s="106"/>
      <c r="C351" s="106"/>
      <c r="D351" s="106" t="s">
        <v>6</v>
      </c>
      <c r="E351" s="162"/>
      <c r="F351" s="174" t="str">
        <f>IF(B349="Incluir",IF(OR(E351="",E351=0),"Rellene el presupuesto",IF(OR(NOT(ISNUMBER(E351)),E351&lt;=0),"Rellene con un valor positivo","")),
    IF(OR(E351="",E351=0),"",
        "No rellene el presupuesto sin seleccionar que quiere incluir el subtipo de acción"))</f>
        <v/>
      </c>
      <c r="G351" s="175"/>
      <c r="H351" s="175"/>
      <c r="I351" s="107"/>
      <c r="J351" s="115"/>
    </row>
    <row r="352" spans="1:10" x14ac:dyDescent="0.35">
      <c r="A352" s="106"/>
      <c r="B352" s="106"/>
      <c r="C352" s="106"/>
      <c r="D352" s="106"/>
      <c r="E352" s="106"/>
      <c r="F352" s="107"/>
      <c r="G352" s="106"/>
      <c r="H352" s="106"/>
      <c r="I352" s="107"/>
      <c r="J352" s="115"/>
    </row>
    <row r="353" spans="1:10" x14ac:dyDescent="0.35">
      <c r="A353" s="106"/>
      <c r="B353" s="106"/>
      <c r="C353" s="106"/>
      <c r="D353" s="106" t="s">
        <v>270</v>
      </c>
      <c r="E353" s="106"/>
      <c r="F353" s="107"/>
      <c r="G353" s="106"/>
      <c r="H353" s="106"/>
      <c r="I353" s="107"/>
      <c r="J353" s="115"/>
    </row>
    <row r="354" spans="1:10" x14ac:dyDescent="0.35">
      <c r="A354" s="106"/>
      <c r="B354" s="106"/>
      <c r="C354" s="106"/>
      <c r="D354" s="7" t="s">
        <v>271</v>
      </c>
      <c r="E354" s="7" t="s">
        <v>272</v>
      </c>
      <c r="F354" s="11" t="s">
        <v>156</v>
      </c>
      <c r="G354" s="11" t="s">
        <v>159</v>
      </c>
      <c r="H354" s="8" t="s">
        <v>273</v>
      </c>
      <c r="I354" s="11" t="s">
        <v>274</v>
      </c>
      <c r="J354" s="115"/>
    </row>
    <row r="355" spans="1:10" ht="72.5" x14ac:dyDescent="0.35">
      <c r="A355" s="106"/>
      <c r="B355" s="106"/>
      <c r="C355" s="106"/>
      <c r="D355" s="155" t="s">
        <v>160</v>
      </c>
      <c r="E355" s="156" t="s">
        <v>196</v>
      </c>
      <c r="F355" s="153" t="str">
        <f>IFERROR(VLOOKUP(E355,TablaIndicadores[[Código]:[Unidad de medida]],2,0),"")</f>
        <v>RCO 113: Población cubierta por proyectos
en el marco de la inclusión socioeconómica
de las comunidades marginadas, las familias
con bajos ingresos y los colectivos menos
favorecidos*</v>
      </c>
      <c r="G355" s="153" t="str">
        <f>IFERROR(VLOOKUP(E355,TablaIndicadores[[Código]:[Unidad de medida]],3,0),"")</f>
        <v>RCO 113:Personas</v>
      </c>
      <c r="H355" s="116"/>
      <c r="I355" s="153" t="str">
        <f>IF(B349="Incluir",IF(OR(H355="",E355="",NOT(ISNUMBER(H355)),H355&lt;=0,H355&lt;=0.0000001,H355&gt;1000000000),"Rellene con un valor positivo","SI"),"")</f>
        <v/>
      </c>
      <c r="J355" s="115"/>
    </row>
    <row r="356" spans="1:10" ht="46.5" customHeight="1" x14ac:dyDescent="0.35">
      <c r="A356" s="106"/>
      <c r="B356" s="106"/>
      <c r="C356" s="106"/>
      <c r="D356" s="153" t="s">
        <v>162</v>
      </c>
      <c r="E356" s="154" t="s">
        <v>197</v>
      </c>
      <c r="F356" s="153" t="str">
        <f>IFERROR(VLOOKUP(E356,TablaIndicadores[[Código]:[Unidad de medida]],2,0),"")</f>
        <v xml:space="preserve">ESR113: Número de personas beneficiarias de actuaciones de inclusión social </v>
      </c>
      <c r="G356" s="153" t="str">
        <f>IFERROR(VLOOKUP(E356,TablaIndicadores[[Código]:[Unidad de medida]],3,0),"")</f>
        <v>ESR113:Personas</v>
      </c>
      <c r="H356" s="157"/>
      <c r="I356" s="153" t="str">
        <f>IF(B349="Incluir",IF(OR(H356="",E356="",NOT(ISNUMBER(H356)),H356&lt;=0,H356&lt;=0.0000001,H356&gt;1000000000),"Rellene con un valor positivo","SI"),"")</f>
        <v/>
      </c>
      <c r="J356" s="115"/>
    </row>
    <row r="357" spans="1:10" x14ac:dyDescent="0.35">
      <c r="A357" s="106"/>
      <c r="B357" s="106"/>
      <c r="C357" s="106"/>
      <c r="D357" s="106"/>
      <c r="E357" s="106"/>
      <c r="F357" s="107"/>
      <c r="G357" s="106"/>
      <c r="H357" s="106"/>
      <c r="I357" s="107"/>
      <c r="J357" s="115"/>
    </row>
    <row r="358" spans="1:10" ht="29.25" customHeight="1" x14ac:dyDescent="0.35">
      <c r="A358" s="106"/>
      <c r="B358" s="116" t="s">
        <v>400</v>
      </c>
      <c r="C358" s="106"/>
      <c r="D358" s="176" t="s">
        <v>314</v>
      </c>
      <c r="E358" s="176"/>
      <c r="F358" s="176"/>
      <c r="G358" s="176"/>
      <c r="H358" s="176"/>
      <c r="I358" s="176"/>
      <c r="J358" s="150"/>
    </row>
    <row r="359" spans="1:10" x14ac:dyDescent="0.35">
      <c r="A359" s="106"/>
      <c r="B359" s="106"/>
      <c r="C359" s="106"/>
      <c r="D359" s="106"/>
      <c r="E359" s="106"/>
      <c r="F359" s="107"/>
      <c r="G359" s="106"/>
      <c r="H359" s="106"/>
      <c r="I359" s="107"/>
      <c r="J359" s="115"/>
    </row>
    <row r="360" spans="1:10" x14ac:dyDescent="0.35">
      <c r="A360" s="106"/>
      <c r="B360" s="106"/>
      <c r="C360" s="106"/>
      <c r="D360" s="106" t="s">
        <v>6</v>
      </c>
      <c r="E360" s="162"/>
      <c r="F360" s="174" t="str">
        <f>IF(B358="Incluir",IF(OR(E360="",E360=0),"Rellene el presupuesto",IF(OR(NOT(ISNUMBER(E360)),E360&lt;=0),"Rellene con un valor positivo","")),
    IF(OR(E360="",E360=0),"",
        "No rellene el presupuesto sin seleccionar que quiere incluir el subtipo de acción"))</f>
        <v/>
      </c>
      <c r="G360" s="175"/>
      <c r="H360" s="175"/>
      <c r="I360" s="107"/>
      <c r="J360" s="115"/>
    </row>
    <row r="361" spans="1:10" x14ac:dyDescent="0.35">
      <c r="A361" s="106"/>
      <c r="B361" s="106"/>
      <c r="C361" s="106"/>
      <c r="D361" s="106"/>
      <c r="E361" s="106"/>
      <c r="F361" s="107"/>
      <c r="G361" s="106"/>
      <c r="H361" s="106"/>
      <c r="I361" s="107"/>
      <c r="J361" s="115"/>
    </row>
    <row r="362" spans="1:10" x14ac:dyDescent="0.35">
      <c r="A362" s="106"/>
      <c r="B362" s="106"/>
      <c r="C362" s="106"/>
      <c r="D362" s="106" t="s">
        <v>270</v>
      </c>
      <c r="E362" s="106"/>
      <c r="F362" s="107"/>
      <c r="G362" s="106"/>
      <c r="H362" s="106"/>
      <c r="I362" s="107"/>
      <c r="J362" s="115"/>
    </row>
    <row r="363" spans="1:10" x14ac:dyDescent="0.35">
      <c r="A363" s="106"/>
      <c r="B363" s="106"/>
      <c r="C363" s="106"/>
      <c r="D363" s="7" t="s">
        <v>271</v>
      </c>
      <c r="E363" s="7" t="s">
        <v>272</v>
      </c>
      <c r="F363" s="11" t="s">
        <v>156</v>
      </c>
      <c r="G363" s="11" t="s">
        <v>159</v>
      </c>
      <c r="H363" s="8" t="s">
        <v>273</v>
      </c>
      <c r="I363" s="11" t="s">
        <v>274</v>
      </c>
      <c r="J363" s="115"/>
    </row>
    <row r="364" spans="1:10" ht="72.5" x14ac:dyDescent="0.35">
      <c r="A364" s="106"/>
      <c r="B364" s="106"/>
      <c r="C364" s="106"/>
      <c r="D364" s="155" t="s">
        <v>160</v>
      </c>
      <c r="E364" s="156" t="s">
        <v>196</v>
      </c>
      <c r="F364" s="153" t="str">
        <f>IFERROR(VLOOKUP(E364,TablaIndicadores[[Código]:[Unidad de medida]],2,0),"")</f>
        <v>RCO 113: Población cubierta por proyectos
en el marco de la inclusión socioeconómica
de las comunidades marginadas, las familias
con bajos ingresos y los colectivos menos
favorecidos*</v>
      </c>
      <c r="G364" s="153" t="str">
        <f>IFERROR(VLOOKUP(E364,TablaIndicadores[[Código]:[Unidad de medida]],3,0),"")</f>
        <v>RCO 113:Personas</v>
      </c>
      <c r="H364" s="116"/>
      <c r="I364" s="153" t="str">
        <f>IF(B358="Incluir",IF(OR(H364="",E364="",NOT(ISNUMBER(H364)),H364&lt;=0,H364&lt;=0.0000001,H364&gt;1000000000),"Rellene con un valor positivo","SI"),"")</f>
        <v/>
      </c>
      <c r="J364" s="115"/>
    </row>
    <row r="365" spans="1:10" ht="45" customHeight="1" x14ac:dyDescent="0.35">
      <c r="A365" s="106"/>
      <c r="B365" s="106"/>
      <c r="C365" s="106"/>
      <c r="D365" s="153" t="s">
        <v>162</v>
      </c>
      <c r="E365" s="154" t="s">
        <v>197</v>
      </c>
      <c r="F365" s="153" t="str">
        <f>IFERROR(VLOOKUP(E365,TablaIndicadores[[Código]:[Unidad de medida]],2,0),"")</f>
        <v xml:space="preserve">ESR113: Número de personas beneficiarias de actuaciones de inclusión social </v>
      </c>
      <c r="G365" s="153" t="str">
        <f>IFERROR(VLOOKUP(E365,TablaIndicadores[[Código]:[Unidad de medida]],3,0),"")</f>
        <v>ESR113:Personas</v>
      </c>
      <c r="H365" s="157"/>
      <c r="I365" s="153" t="str">
        <f>IF(B358="Incluir",IF(OR(H365="",E365="",NOT(ISNUMBER(H365)),H365&lt;=0,H365&lt;=0.0000001,H365&gt;1000000000),"Rellene con un valor positivo","SI"),"")</f>
        <v/>
      </c>
      <c r="J365" s="115"/>
    </row>
    <row r="366" spans="1:10" x14ac:dyDescent="0.35">
      <c r="A366" s="106"/>
      <c r="B366" s="106"/>
      <c r="C366" s="106"/>
      <c r="D366" s="106"/>
      <c r="E366" s="106"/>
      <c r="F366" s="107"/>
      <c r="G366" s="106"/>
      <c r="H366" s="106"/>
      <c r="I366" s="107"/>
      <c r="J366" s="115"/>
    </row>
    <row r="367" spans="1:10" ht="15.5" x14ac:dyDescent="0.35">
      <c r="A367" s="4"/>
      <c r="B367" s="5" t="s">
        <v>315</v>
      </c>
      <c r="C367" s="5"/>
      <c r="D367" s="5"/>
      <c r="E367" s="5"/>
      <c r="F367" s="10"/>
      <c r="G367" s="5"/>
      <c r="H367" s="4"/>
      <c r="I367" s="67"/>
      <c r="J367" s="115"/>
    </row>
    <row r="368" spans="1:10" x14ac:dyDescent="0.35">
      <c r="A368" s="106"/>
      <c r="B368" s="106"/>
      <c r="C368" s="106"/>
      <c r="D368" s="106"/>
      <c r="E368" s="106"/>
      <c r="F368" s="107"/>
      <c r="G368" s="106"/>
      <c r="H368" s="106"/>
      <c r="I368" s="107"/>
      <c r="J368" s="115"/>
    </row>
    <row r="369" spans="1:10" ht="15" thickBot="1" x14ac:dyDescent="0.4">
      <c r="A369" s="106"/>
      <c r="B369" s="160" t="s">
        <v>58</v>
      </c>
      <c r="C369" s="109"/>
      <c r="D369" s="109"/>
      <c r="E369" s="109"/>
      <c r="F369" s="110"/>
      <c r="G369" s="109"/>
      <c r="H369" s="109"/>
      <c r="I369" s="110"/>
      <c r="J369" s="115"/>
    </row>
    <row r="370" spans="1:10" x14ac:dyDescent="0.35">
      <c r="A370" s="106"/>
      <c r="B370" s="106"/>
      <c r="C370" s="106"/>
      <c r="D370" s="106"/>
      <c r="E370" s="106"/>
      <c r="F370" s="107"/>
      <c r="G370" s="106"/>
      <c r="H370" s="106"/>
      <c r="I370" s="107"/>
      <c r="J370" s="115"/>
    </row>
    <row r="371" spans="1:10" x14ac:dyDescent="0.35">
      <c r="A371" s="106"/>
      <c r="B371" s="116" t="s">
        <v>400</v>
      </c>
      <c r="C371" s="106"/>
      <c r="D371" s="112" t="s">
        <v>316</v>
      </c>
      <c r="E371" s="112"/>
      <c r="F371" s="113"/>
      <c r="G371" s="113"/>
      <c r="H371" s="113"/>
      <c r="I371" s="113"/>
      <c r="J371" s="115"/>
    </row>
    <row r="372" spans="1:10" x14ac:dyDescent="0.35">
      <c r="A372" s="106"/>
      <c r="B372" s="106"/>
      <c r="C372" s="106"/>
      <c r="D372" s="106"/>
      <c r="E372" s="106"/>
      <c r="F372" s="107"/>
      <c r="G372" s="106"/>
      <c r="H372" s="106"/>
      <c r="I372" s="107"/>
      <c r="J372" s="115"/>
    </row>
    <row r="373" spans="1:10" x14ac:dyDescent="0.35">
      <c r="A373" s="106"/>
      <c r="B373" s="106"/>
      <c r="C373" s="106"/>
      <c r="D373" s="106" t="s">
        <v>6</v>
      </c>
      <c r="E373" s="162"/>
      <c r="F373" s="174" t="str">
        <f>IF(B371="Incluir",IF(OR(E373="",E373=0),"Rellene el presupuesto",IF(OR(NOT(ISNUMBER(E373)),E373&lt;=0),"Rellene con un valor positivo","")),
    IF(OR(E373="",E373=0),"",
        "No rellene el presupuesto sin seleccionar que quiere incluir el subtipo de acción"))</f>
        <v/>
      </c>
      <c r="G373" s="175"/>
      <c r="H373" s="175"/>
      <c r="I373" s="107"/>
      <c r="J373" s="115"/>
    </row>
    <row r="374" spans="1:10" x14ac:dyDescent="0.35">
      <c r="A374" s="106"/>
      <c r="B374" s="106"/>
      <c r="C374" s="106"/>
      <c r="D374" s="106"/>
      <c r="E374" s="106"/>
      <c r="F374" s="107"/>
      <c r="G374" s="106"/>
      <c r="H374" s="106"/>
      <c r="I374" s="107"/>
      <c r="J374" s="115"/>
    </row>
    <row r="375" spans="1:10" x14ac:dyDescent="0.35">
      <c r="A375" s="106"/>
      <c r="B375" s="106"/>
      <c r="C375" s="106"/>
      <c r="D375" s="106" t="s">
        <v>270</v>
      </c>
      <c r="E375" s="106"/>
      <c r="F375" s="107"/>
      <c r="G375" s="106"/>
      <c r="H375" s="106"/>
      <c r="I375" s="107"/>
      <c r="J375" s="115"/>
    </row>
    <row r="376" spans="1:10" x14ac:dyDescent="0.35">
      <c r="A376" s="106"/>
      <c r="B376" s="106"/>
      <c r="C376" s="106"/>
      <c r="D376" s="7" t="s">
        <v>271</v>
      </c>
      <c r="E376" s="7" t="s">
        <v>272</v>
      </c>
      <c r="F376" s="11" t="s">
        <v>156</v>
      </c>
      <c r="G376" s="11" t="s">
        <v>159</v>
      </c>
      <c r="H376" s="8" t="s">
        <v>273</v>
      </c>
      <c r="I376" s="11" t="s">
        <v>274</v>
      </c>
      <c r="J376" s="115"/>
    </row>
    <row r="377" spans="1:10" ht="29" x14ac:dyDescent="0.35">
      <c r="A377" s="106"/>
      <c r="B377" s="106"/>
      <c r="C377" s="106"/>
      <c r="D377" s="155" t="s">
        <v>160</v>
      </c>
      <c r="E377" s="156" t="s">
        <v>198</v>
      </c>
      <c r="F377" s="153" t="str">
        <f>IFERROR(VLOOKUP(E377,TablaIndicadores[[Código]:[Unidad de medida]],2,0),"")</f>
        <v>RCO 77: Número de infraestructuras
culturales y turísticas apoyadas*</v>
      </c>
      <c r="G377" s="153" t="str">
        <f>IFERROR(VLOOKUP(E377,TablaIndicadores[[Código]:[Unidad de medida]],3,0),"")</f>
        <v>RCO 77:Sitios culturales y turísticos</v>
      </c>
      <c r="H377" s="116"/>
      <c r="I377" s="153" t="str">
        <f>IF(B371="Incluir",IF(OR(H377="",E377="",NOT(ISNUMBER(H377)),H377&lt;=0,H377&lt;=0.0000001,H377&gt;1000000000),"Rellene con un valor positivo","SI"),"")</f>
        <v/>
      </c>
      <c r="J377" s="115"/>
    </row>
    <row r="378" spans="1:10" ht="29" x14ac:dyDescent="0.35">
      <c r="A378" s="106"/>
      <c r="B378" s="106"/>
      <c r="C378" s="106"/>
      <c r="D378" s="153" t="s">
        <v>162</v>
      </c>
      <c r="E378" s="154" t="s">
        <v>199</v>
      </c>
      <c r="F378" s="153" t="str">
        <f>IFERROR(VLOOKUP(E378,TablaIndicadores[[Código]:[Unidad de medida]],2,0),"")</f>
        <v>RCR 77: Visitantes de instalaciones culturales
y turísticas apoyadas*</v>
      </c>
      <c r="G378" s="153" t="str">
        <f>IFERROR(VLOOKUP(E378,TablaIndicadores[[Código]:[Unidad de medida]],3,0),"")</f>
        <v>Visitantes / año</v>
      </c>
      <c r="H378" s="157"/>
      <c r="I378" s="153" t="str">
        <f>IF(B371="Incluir",IF(OR(H378="",E378="",NOT(ISNUMBER(H378)),H378&lt;=0,H378&lt;=0.0000001,H378&gt;1000000000),"Rellene con un valor positivo","SI"),"")</f>
        <v/>
      </c>
      <c r="J378" s="115"/>
    </row>
    <row r="379" spans="1:10" x14ac:dyDescent="0.35">
      <c r="A379" s="106"/>
      <c r="B379" s="106"/>
      <c r="C379" s="106"/>
      <c r="D379" s="106"/>
      <c r="E379" s="106"/>
      <c r="F379" s="107"/>
      <c r="G379" s="106"/>
      <c r="H379" s="106"/>
      <c r="I379" s="107"/>
      <c r="J379" s="115"/>
    </row>
    <row r="380" spans="1:10" x14ac:dyDescent="0.35">
      <c r="A380" s="106"/>
      <c r="B380" s="116" t="s">
        <v>400</v>
      </c>
      <c r="C380" s="106"/>
      <c r="D380" s="112" t="s">
        <v>317</v>
      </c>
      <c r="E380" s="112"/>
      <c r="F380" s="113"/>
      <c r="G380" s="113"/>
      <c r="H380" s="113"/>
      <c r="I380" s="113"/>
      <c r="J380" s="115"/>
    </row>
    <row r="381" spans="1:10" x14ac:dyDescent="0.35">
      <c r="A381" s="106"/>
      <c r="B381" s="106"/>
      <c r="C381" s="106"/>
      <c r="D381" s="106"/>
      <c r="E381" s="106"/>
      <c r="F381" s="107"/>
      <c r="G381" s="106"/>
      <c r="H381" s="106"/>
      <c r="I381" s="107"/>
      <c r="J381" s="115"/>
    </row>
    <row r="382" spans="1:10" x14ac:dyDescent="0.35">
      <c r="A382" s="106"/>
      <c r="B382" s="106"/>
      <c r="C382" s="106"/>
      <c r="D382" s="106" t="s">
        <v>6</v>
      </c>
      <c r="E382" s="162"/>
      <c r="F382" s="174" t="str">
        <f>IF(B380="Incluir",IF(OR(E382="",E382=0),"Rellene el presupuesto",IF(OR(NOT(ISNUMBER(E382)),E382&lt;=0),"Rellene con un valor positivo","")),
    IF(OR(E382="",E382=0),"",
        "No rellene el presupuesto sin seleccionar que quiere incluir el subtipo de acción"))</f>
        <v/>
      </c>
      <c r="G382" s="175"/>
      <c r="H382" s="175"/>
      <c r="I382" s="107"/>
      <c r="J382" s="115"/>
    </row>
    <row r="383" spans="1:10" x14ac:dyDescent="0.35">
      <c r="A383" s="106"/>
      <c r="B383" s="106"/>
      <c r="C383" s="106"/>
      <c r="D383" s="106"/>
      <c r="E383" s="106"/>
      <c r="F383" s="107"/>
      <c r="G383" s="106"/>
      <c r="H383" s="106"/>
      <c r="I383" s="107"/>
      <c r="J383" s="115"/>
    </row>
    <row r="384" spans="1:10" x14ac:dyDescent="0.35">
      <c r="A384" s="106"/>
      <c r="B384" s="106"/>
      <c r="C384" s="106"/>
      <c r="D384" s="106" t="s">
        <v>270</v>
      </c>
      <c r="E384" s="106"/>
      <c r="F384" s="107"/>
      <c r="G384" s="106"/>
      <c r="H384" s="106"/>
      <c r="I384" s="107"/>
      <c r="J384" s="115"/>
    </row>
    <row r="385" spans="1:10" x14ac:dyDescent="0.35">
      <c r="A385" s="106"/>
      <c r="B385" s="106"/>
      <c r="C385" s="106"/>
      <c r="D385" s="7" t="s">
        <v>271</v>
      </c>
      <c r="E385" s="7" t="s">
        <v>272</v>
      </c>
      <c r="F385" s="11" t="s">
        <v>156</v>
      </c>
      <c r="G385" s="11" t="s">
        <v>159</v>
      </c>
      <c r="H385" s="8" t="s">
        <v>273</v>
      </c>
      <c r="I385" s="11" t="s">
        <v>274</v>
      </c>
      <c r="J385" s="115"/>
    </row>
    <row r="386" spans="1:10" ht="29" x14ac:dyDescent="0.35">
      <c r="A386" s="106"/>
      <c r="B386" s="106"/>
      <c r="C386" s="106"/>
      <c r="D386" s="155" t="s">
        <v>160</v>
      </c>
      <c r="E386" s="156" t="s">
        <v>198</v>
      </c>
      <c r="F386" s="153" t="str">
        <f>IFERROR(VLOOKUP(E386,TablaIndicadores[[Código]:[Unidad de medida]],2,0),"")</f>
        <v>RCO 77: Número de infraestructuras
culturales y turísticas apoyadas*</v>
      </c>
      <c r="G386" s="153" t="str">
        <f>IFERROR(VLOOKUP(E386,TablaIndicadores[[Código]:[Unidad de medida]],3,0),"")</f>
        <v>RCO 77:Sitios culturales y turísticos</v>
      </c>
      <c r="H386" s="116"/>
      <c r="I386" s="153" t="str">
        <f>IF(B380="Incluir",IF(OR(H386="",E386="",NOT(ISNUMBER(H386)),H386&lt;=0,H386&lt;=0.0000001,H386&gt;1000000000),"Rellene con un valor positivo","SI"),"")</f>
        <v/>
      </c>
      <c r="J386" s="115"/>
    </row>
    <row r="387" spans="1:10" ht="29" x14ac:dyDescent="0.35">
      <c r="A387" s="106"/>
      <c r="B387" s="106"/>
      <c r="C387" s="106"/>
      <c r="D387" s="153" t="s">
        <v>162</v>
      </c>
      <c r="E387" s="154" t="s">
        <v>199</v>
      </c>
      <c r="F387" s="153" t="str">
        <f>IFERROR(VLOOKUP(E387,TablaIndicadores[[Código]:[Unidad de medida]],2,0),"")</f>
        <v>RCR 77: Visitantes de instalaciones culturales
y turísticas apoyadas*</v>
      </c>
      <c r="G387" s="153" t="str">
        <f>IFERROR(VLOOKUP(E387,TablaIndicadores[[Código]:[Unidad de medida]],3,0),"")</f>
        <v>Visitantes / año</v>
      </c>
      <c r="H387" s="157"/>
      <c r="I387" s="153" t="str">
        <f>IF(B380="Incluir",IF(OR(H387="",E387="",NOT(ISNUMBER(H387)),H387&lt;=0,H387&lt;=0.0000001,H387&gt;1000000000),"Rellene con un valor positivo","SI"),"")</f>
        <v/>
      </c>
      <c r="J387" s="115"/>
    </row>
    <row r="388" spans="1:10" x14ac:dyDescent="0.35">
      <c r="A388" s="106"/>
      <c r="B388" s="106"/>
      <c r="C388" s="106"/>
      <c r="D388" s="106"/>
      <c r="E388" s="106"/>
      <c r="F388" s="107"/>
      <c r="G388" s="106"/>
      <c r="H388" s="106"/>
      <c r="I388" s="107"/>
      <c r="J388" s="115"/>
    </row>
    <row r="389" spans="1:10" x14ac:dyDescent="0.35">
      <c r="A389" s="106"/>
      <c r="B389" s="116" t="s">
        <v>400</v>
      </c>
      <c r="C389" s="106"/>
      <c r="D389" s="112" t="s">
        <v>318</v>
      </c>
      <c r="E389" s="112"/>
      <c r="F389" s="113"/>
      <c r="G389" s="151"/>
      <c r="H389" s="151"/>
      <c r="I389" s="151"/>
      <c r="J389" s="115"/>
    </row>
    <row r="390" spans="1:10" x14ac:dyDescent="0.35">
      <c r="A390" s="106"/>
      <c r="B390" s="106"/>
      <c r="C390" s="106"/>
      <c r="D390" s="106"/>
      <c r="E390" s="106"/>
      <c r="F390" s="107"/>
      <c r="G390" s="106"/>
      <c r="H390" s="106"/>
      <c r="I390" s="107"/>
      <c r="J390" s="115"/>
    </row>
    <row r="391" spans="1:10" x14ac:dyDescent="0.35">
      <c r="A391" s="106"/>
      <c r="B391" s="106"/>
      <c r="C391" s="106"/>
      <c r="D391" s="106" t="s">
        <v>6</v>
      </c>
      <c r="E391" s="162"/>
      <c r="F391" s="174" t="str">
        <f>IF(B389="Incluir",IF(OR(E391="",E391=0),"Rellene el presupuesto",IF(OR(NOT(ISNUMBER(E391)),E391&lt;=0),"Rellene con un valor positivo","")),
    IF(OR(E391="",E391=0),"",
        "No rellene el presupuesto sin seleccionar que quiere incluir el subtipo de acción"))</f>
        <v/>
      </c>
      <c r="G391" s="175"/>
      <c r="H391" s="175"/>
      <c r="I391" s="107"/>
      <c r="J391" s="115"/>
    </row>
    <row r="392" spans="1:10" x14ac:dyDescent="0.35">
      <c r="A392" s="106"/>
      <c r="B392" s="106"/>
      <c r="C392" s="106"/>
      <c r="D392" s="106"/>
      <c r="E392" s="106"/>
      <c r="F392" s="107"/>
      <c r="G392" s="106"/>
      <c r="H392" s="106"/>
      <c r="I392" s="107"/>
      <c r="J392" s="115"/>
    </row>
    <row r="393" spans="1:10" x14ac:dyDescent="0.35">
      <c r="A393" s="106"/>
      <c r="B393" s="106"/>
      <c r="C393" s="106"/>
      <c r="D393" s="106" t="s">
        <v>270</v>
      </c>
      <c r="E393" s="106"/>
      <c r="F393" s="107"/>
      <c r="G393" s="106"/>
      <c r="H393" s="106"/>
      <c r="I393" s="107"/>
      <c r="J393" s="115"/>
    </row>
    <row r="394" spans="1:10" x14ac:dyDescent="0.35">
      <c r="A394" s="106"/>
      <c r="B394" s="106"/>
      <c r="C394" s="106"/>
      <c r="D394" s="7" t="s">
        <v>271</v>
      </c>
      <c r="E394" s="7" t="s">
        <v>272</v>
      </c>
      <c r="F394" s="11" t="s">
        <v>156</v>
      </c>
      <c r="G394" s="11" t="s">
        <v>159</v>
      </c>
      <c r="H394" s="8" t="s">
        <v>273</v>
      </c>
      <c r="I394" s="11" t="s">
        <v>274</v>
      </c>
      <c r="J394" s="115"/>
    </row>
    <row r="395" spans="1:10" ht="29" x14ac:dyDescent="0.35">
      <c r="A395" s="106"/>
      <c r="B395" s="106"/>
      <c r="C395" s="106"/>
      <c r="D395" s="155" t="s">
        <v>160</v>
      </c>
      <c r="E395" s="156" t="s">
        <v>200</v>
      </c>
      <c r="F395" s="153" t="str">
        <f>IFERROR(VLOOKUP(E395,TablaIndicadores[[Código]:[Unidad de medida]],2,0),"")</f>
        <v>RCO 114: Espacios abiertos creados o rehabilitados en zonas urbanas</v>
      </c>
      <c r="G395" s="153" t="str">
        <f>IFERROR(VLOOKUP(E395,TablaIndicadores[[Código]:[Unidad de medida]],3,0),"")</f>
        <v>RCO 114: Metros cuadrados</v>
      </c>
      <c r="H395" s="116"/>
      <c r="I395" s="153" t="str">
        <f>IF(B389="Incluir",IF(OR(H395="",E395="",NOT(ISNUMBER(H395)),H395&lt;=0,H395&lt;=0.0000001,H395&gt;1000000000),"Rellene con un valor positivo","SI"),"")</f>
        <v/>
      </c>
      <c r="J395" s="115"/>
    </row>
    <row r="396" spans="1:10" ht="29" x14ac:dyDescent="0.35">
      <c r="A396" s="106"/>
      <c r="B396" s="106"/>
      <c r="C396" s="106"/>
      <c r="D396" s="153" t="s">
        <v>162</v>
      </c>
      <c r="E396" s="154" t="s">
        <v>199</v>
      </c>
      <c r="F396" s="153" t="str">
        <f>IFERROR(VLOOKUP(E396,TablaIndicadores[[Código]:[Unidad de medida]],2,0),"")</f>
        <v>RCR 77: Visitantes de instalaciones culturales
y turísticas apoyadas*</v>
      </c>
      <c r="G396" s="153" t="str">
        <f>IFERROR(VLOOKUP(E396,TablaIndicadores[[Código]:[Unidad de medida]],3,0),"")</f>
        <v>Visitantes / año</v>
      </c>
      <c r="H396" s="157"/>
      <c r="I396" s="153" t="str">
        <f>IF(B389="Incluir",IF(OR(H396="",E396="",NOT(ISNUMBER(H396)),H396&lt;=0,H396&lt;=0.0000001,H396&gt;1000000000),"Rellene con un valor positivo","SI"),"")</f>
        <v/>
      </c>
      <c r="J396" s="115"/>
    </row>
    <row r="397" spans="1:10" x14ac:dyDescent="0.35">
      <c r="A397" s="106"/>
      <c r="B397" s="106"/>
      <c r="C397" s="106"/>
      <c r="D397" s="106"/>
      <c r="E397" s="106"/>
      <c r="F397" s="107"/>
      <c r="G397" s="106"/>
      <c r="H397" s="106"/>
      <c r="I397" s="107"/>
      <c r="J397" s="115"/>
    </row>
    <row r="398" spans="1:10" x14ac:dyDescent="0.35">
      <c r="A398" s="106"/>
      <c r="B398" s="116" t="s">
        <v>400</v>
      </c>
      <c r="C398" s="106"/>
      <c r="D398" s="112" t="s">
        <v>319</v>
      </c>
      <c r="E398" s="112"/>
      <c r="F398" s="113"/>
      <c r="G398" s="113"/>
      <c r="H398" s="113"/>
      <c r="I398" s="113"/>
      <c r="J398" s="115"/>
    </row>
    <row r="399" spans="1:10" x14ac:dyDescent="0.35">
      <c r="A399" s="106"/>
      <c r="B399" s="106"/>
      <c r="C399" s="106"/>
      <c r="D399" s="106"/>
      <c r="E399" s="106"/>
      <c r="F399" s="107"/>
      <c r="G399" s="106"/>
      <c r="H399" s="106"/>
      <c r="I399" s="107"/>
      <c r="J399" s="115"/>
    </row>
    <row r="400" spans="1:10" x14ac:dyDescent="0.35">
      <c r="A400" s="106"/>
      <c r="B400" s="106"/>
      <c r="C400" s="106"/>
      <c r="D400" s="106" t="s">
        <v>6</v>
      </c>
      <c r="E400" s="162"/>
      <c r="F400" s="174" t="str">
        <f>IF(B398="Incluir",IF(OR(E400="",E400=0),"Rellene el presupuesto",IF(OR(NOT(ISNUMBER(E400)),E400&lt;=0),"Rellene con un valor positivo","")),
    IF(OR(E400="",E400=0),"",
        "No rellene el presupuesto sin seleccionar que quiere incluir el subtipo de acción"))</f>
        <v/>
      </c>
      <c r="G400" s="175"/>
      <c r="H400" s="175"/>
      <c r="I400" s="107"/>
      <c r="J400" s="115"/>
    </row>
    <row r="401" spans="1:10" x14ac:dyDescent="0.35">
      <c r="A401" s="106"/>
      <c r="B401" s="106"/>
      <c r="C401" s="106"/>
      <c r="D401" s="106"/>
      <c r="E401" s="106"/>
      <c r="F401" s="107"/>
      <c r="G401" s="106"/>
      <c r="H401" s="106"/>
      <c r="I401" s="107"/>
      <c r="J401" s="115"/>
    </row>
    <row r="402" spans="1:10" x14ac:dyDescent="0.35">
      <c r="A402" s="106"/>
      <c r="B402" s="106"/>
      <c r="C402" s="106"/>
      <c r="D402" s="106" t="s">
        <v>270</v>
      </c>
      <c r="E402" s="106"/>
      <c r="F402" s="107"/>
      <c r="G402" s="106"/>
      <c r="H402" s="106"/>
      <c r="I402" s="107"/>
      <c r="J402" s="115"/>
    </row>
    <row r="403" spans="1:10" x14ac:dyDescent="0.35">
      <c r="A403" s="106"/>
      <c r="B403" s="106"/>
      <c r="C403" s="106"/>
      <c r="D403" s="7" t="s">
        <v>271</v>
      </c>
      <c r="E403" s="7" t="s">
        <v>272</v>
      </c>
      <c r="F403" s="11" t="s">
        <v>156</v>
      </c>
      <c r="G403" s="11" t="s">
        <v>159</v>
      </c>
      <c r="H403" s="8" t="s">
        <v>273</v>
      </c>
      <c r="I403" s="11" t="s">
        <v>274</v>
      </c>
      <c r="J403" s="115"/>
    </row>
    <row r="404" spans="1:10" ht="29" x14ac:dyDescent="0.35">
      <c r="A404" s="106"/>
      <c r="B404" s="106"/>
      <c r="C404" s="106"/>
      <c r="D404" s="155" t="s">
        <v>160</v>
      </c>
      <c r="E404" s="156" t="s">
        <v>198</v>
      </c>
      <c r="F404" s="153" t="str">
        <f>IFERROR(VLOOKUP(E404,TablaIndicadores[[Código]:[Unidad de medida]],2,0),"")</f>
        <v>RCO 77: Número de infraestructuras
culturales y turísticas apoyadas*</v>
      </c>
      <c r="G404" s="153" t="str">
        <f>IFERROR(VLOOKUP(E404,TablaIndicadores[[Código]:[Unidad de medida]],3,0),"")</f>
        <v>RCO 77:Sitios culturales y turísticos</v>
      </c>
      <c r="H404" s="116"/>
      <c r="I404" s="153" t="str">
        <f>IF(B398="Incluir",IF(OR(H404="",E404="",NOT(ISNUMBER(H404)),H404&lt;=0,H404&lt;=0.0000001,H404&gt;1000000000),"Rellene con un valor positivo","SI"),"")</f>
        <v/>
      </c>
      <c r="J404" s="115"/>
    </row>
    <row r="405" spans="1:10" ht="29" x14ac:dyDescent="0.35">
      <c r="A405" s="106"/>
      <c r="B405" s="106"/>
      <c r="C405" s="106"/>
      <c r="D405" s="153" t="s">
        <v>162</v>
      </c>
      <c r="E405" s="154" t="s">
        <v>199</v>
      </c>
      <c r="F405" s="153" t="str">
        <f>IFERROR(VLOOKUP(E405,TablaIndicadores[[Código]:[Unidad de medida]],2,0),"")</f>
        <v>RCR 77: Visitantes de instalaciones culturales
y turísticas apoyadas*</v>
      </c>
      <c r="G405" s="153" t="str">
        <f>IFERROR(VLOOKUP(E405,TablaIndicadores[[Código]:[Unidad de medida]],3,0),"")</f>
        <v>Visitantes / año</v>
      </c>
      <c r="H405" s="157"/>
      <c r="I405" s="153" t="str">
        <f>IF(B398="Incluir",IF(OR(H405="",E405="",NOT(ISNUMBER(H405)),H405&lt;=0,H405&lt;=0.0000001,H405&gt;1000000000),"Rellene con un valor positivo","SI"),"")</f>
        <v/>
      </c>
      <c r="J405" s="115"/>
    </row>
    <row r="406" spans="1:10" x14ac:dyDescent="0.35">
      <c r="A406" s="119"/>
      <c r="B406" s="119"/>
      <c r="C406" s="119"/>
      <c r="D406" s="119"/>
      <c r="E406" s="119"/>
      <c r="F406" s="120"/>
      <c r="G406" s="119"/>
      <c r="H406" s="119"/>
      <c r="I406" s="120"/>
      <c r="J406" s="115"/>
    </row>
    <row r="407" spans="1:10" ht="15.5" x14ac:dyDescent="0.35">
      <c r="A407" s="4"/>
      <c r="B407" s="5" t="s">
        <v>787</v>
      </c>
      <c r="C407" s="5"/>
      <c r="D407" s="5"/>
      <c r="E407" s="5"/>
      <c r="F407" s="10"/>
      <c r="G407" s="5"/>
      <c r="H407" s="4"/>
      <c r="I407" s="67"/>
      <c r="J407" s="115"/>
    </row>
    <row r="408" spans="1:10" x14ac:dyDescent="0.35">
      <c r="A408" s="106"/>
      <c r="B408" s="106"/>
      <c r="C408" s="106"/>
      <c r="D408" s="158"/>
      <c r="E408" s="158"/>
      <c r="F408" s="158"/>
      <c r="G408" s="158"/>
      <c r="H408" s="158"/>
      <c r="I408" s="158"/>
      <c r="J408" s="115"/>
    </row>
    <row r="409" spans="1:10" ht="15.5" x14ac:dyDescent="0.35">
      <c r="A409" s="106"/>
      <c r="B409" s="106"/>
      <c r="C409" s="106"/>
      <c r="D409" s="158"/>
      <c r="E409" s="158"/>
      <c r="F409" s="158"/>
      <c r="G409" s="179" t="s">
        <v>788</v>
      </c>
      <c r="H409" s="180"/>
      <c r="I409" s="159">
        <f ca="1">TablaRPresupuestoAI[[#Totals],[Proyecto8]]</f>
        <v>0</v>
      </c>
      <c r="J409" s="115"/>
    </row>
    <row r="410" spans="1:10" x14ac:dyDescent="0.35">
      <c r="A410" s="121"/>
      <c r="B410" s="121"/>
      <c r="C410" s="121"/>
      <c r="D410" s="121"/>
      <c r="E410" s="121"/>
      <c r="F410" s="122"/>
      <c r="G410" s="121"/>
      <c r="H410" s="121"/>
      <c r="I410" s="122"/>
      <c r="J410" s="123"/>
    </row>
  </sheetData>
  <sheetProtection algorithmName="SHA-512" hashValue="ezF98IKoQUSCZ9+R6SgNb1JFXpw/E2fODAD59Pko4bnpUmIubB8E2QWWjdSzCsoBqKlECQbSvlPZqZgk99brXw==" saltValue="qcPshh+UK2wdU55zzL6RZw==" spinCount="100000" sheet="1" objects="1" scenarios="1" selectLockedCells="1"/>
  <mergeCells count="57">
    <mergeCell ref="G409:H409"/>
    <mergeCell ref="F391:H391"/>
    <mergeCell ref="F400:H400"/>
    <mergeCell ref="F342:H342"/>
    <mergeCell ref="F351:H351"/>
    <mergeCell ref="D358:I358"/>
    <mergeCell ref="F360:H360"/>
    <mergeCell ref="F373:H373"/>
    <mergeCell ref="F382:H382"/>
    <mergeCell ref="D340:I340"/>
    <mergeCell ref="F244:H244"/>
    <mergeCell ref="F253:H253"/>
    <mergeCell ref="F264:H264"/>
    <mergeCell ref="F273:H273"/>
    <mergeCell ref="F282:H282"/>
    <mergeCell ref="F291:H291"/>
    <mergeCell ref="F300:H300"/>
    <mergeCell ref="F311:H311"/>
    <mergeCell ref="F320:H320"/>
    <mergeCell ref="D327:I327"/>
    <mergeCell ref="F329:H329"/>
    <mergeCell ref="F235:H235"/>
    <mergeCell ref="D186:I186"/>
    <mergeCell ref="F188:H188"/>
    <mergeCell ref="D195:I195"/>
    <mergeCell ref="F197:H197"/>
    <mergeCell ref="D204:I204"/>
    <mergeCell ref="F206:H206"/>
    <mergeCell ref="D215:I215"/>
    <mergeCell ref="F217:H217"/>
    <mergeCell ref="D224:I224"/>
    <mergeCell ref="F226:H226"/>
    <mergeCell ref="D233:I233"/>
    <mergeCell ref="F177:H177"/>
    <mergeCell ref="F85:H85"/>
    <mergeCell ref="F94:H94"/>
    <mergeCell ref="F103:H103"/>
    <mergeCell ref="F112:H112"/>
    <mergeCell ref="F121:H121"/>
    <mergeCell ref="F130:H130"/>
    <mergeCell ref="F141:H141"/>
    <mergeCell ref="F150:H150"/>
    <mergeCell ref="F159:H159"/>
    <mergeCell ref="F168:H168"/>
    <mergeCell ref="D175:I175"/>
    <mergeCell ref="F76:H76"/>
    <mergeCell ref="E3:I3"/>
    <mergeCell ref="E4:I5"/>
    <mergeCell ref="F14:H14"/>
    <mergeCell ref="F23:H23"/>
    <mergeCell ref="D32:I32"/>
    <mergeCell ref="F34:H34"/>
    <mergeCell ref="F43:H43"/>
    <mergeCell ref="D54:I54"/>
    <mergeCell ref="F56:H56"/>
    <mergeCell ref="D63:I63"/>
    <mergeCell ref="F65:H65"/>
  </mergeCells>
  <conditionalFormatting sqref="I18:I19">
    <cfRule type="containsText" dxfId="125" priority="41" operator="containsText" text="Rellene con">
      <formula>NOT(ISERROR(SEARCH("Rellene con",I18)))</formula>
    </cfRule>
  </conditionalFormatting>
  <conditionalFormatting sqref="I27:I28">
    <cfRule type="containsText" dxfId="124" priority="40" operator="containsText" text="Rellene con">
      <formula>NOT(ISERROR(SEARCH("Rellene con",I27)))</formula>
    </cfRule>
  </conditionalFormatting>
  <conditionalFormatting sqref="I38:I39">
    <cfRule type="containsText" dxfId="123" priority="39" operator="containsText" text="Rellene con">
      <formula>NOT(ISERROR(SEARCH("Rellene con",I38)))</formula>
    </cfRule>
  </conditionalFormatting>
  <conditionalFormatting sqref="I47:I48">
    <cfRule type="containsText" dxfId="122" priority="38" operator="containsText" text="Rellene con">
      <formula>NOT(ISERROR(SEARCH("Rellene con",I47)))</formula>
    </cfRule>
  </conditionalFormatting>
  <conditionalFormatting sqref="I60:I61">
    <cfRule type="containsText" dxfId="121" priority="37" operator="containsText" text="Rellene con">
      <formula>NOT(ISERROR(SEARCH("Rellene con",I60)))</formula>
    </cfRule>
  </conditionalFormatting>
  <conditionalFormatting sqref="I69:I70">
    <cfRule type="containsText" dxfId="120" priority="36" operator="containsText" text="Rellene con">
      <formula>NOT(ISERROR(SEARCH("Rellene con",I69)))</formula>
    </cfRule>
  </conditionalFormatting>
  <conditionalFormatting sqref="I80:I81">
    <cfRule type="containsText" dxfId="119" priority="35" operator="containsText" text="Rellene con">
      <formula>NOT(ISERROR(SEARCH("Rellene con",I80)))</formula>
    </cfRule>
  </conditionalFormatting>
  <conditionalFormatting sqref="I89:I90">
    <cfRule type="containsText" dxfId="118" priority="34" operator="containsText" text="Rellene con">
      <formula>NOT(ISERROR(SEARCH("Rellene con",I89)))</formula>
    </cfRule>
  </conditionalFormatting>
  <conditionalFormatting sqref="I98:I99">
    <cfRule type="containsText" dxfId="117" priority="33" operator="containsText" text="Rellene con">
      <formula>NOT(ISERROR(SEARCH("Rellene con",I98)))</formula>
    </cfRule>
  </conditionalFormatting>
  <conditionalFormatting sqref="I107:I108">
    <cfRule type="containsText" dxfId="116" priority="32" operator="containsText" text="Rellene con">
      <formula>NOT(ISERROR(SEARCH("Rellene con",I107)))</formula>
    </cfRule>
  </conditionalFormatting>
  <conditionalFormatting sqref="I116:I117">
    <cfRule type="containsText" dxfId="115" priority="31" operator="containsText" text="Rellene con">
      <formula>NOT(ISERROR(SEARCH("Rellene con",I116)))</formula>
    </cfRule>
  </conditionalFormatting>
  <conditionalFormatting sqref="I125:I126">
    <cfRule type="containsText" dxfId="114" priority="30" operator="containsText" text="Rellene con">
      <formula>NOT(ISERROR(SEARCH("Rellene con",I125)))</formula>
    </cfRule>
  </conditionalFormatting>
  <conditionalFormatting sqref="I134:I135">
    <cfRule type="containsText" dxfId="113" priority="29" operator="containsText" text="Rellene con">
      <formula>NOT(ISERROR(SEARCH("Rellene con",I134)))</formula>
    </cfRule>
  </conditionalFormatting>
  <conditionalFormatting sqref="I145:I146">
    <cfRule type="containsText" dxfId="112" priority="28" operator="containsText" text="Rellene con">
      <formula>NOT(ISERROR(SEARCH("Rellene con",I145)))</formula>
    </cfRule>
  </conditionalFormatting>
  <conditionalFormatting sqref="I154:I155">
    <cfRule type="containsText" dxfId="111" priority="27" operator="containsText" text="Rellene con">
      <formula>NOT(ISERROR(SEARCH("Rellene con",I154)))</formula>
    </cfRule>
  </conditionalFormatting>
  <conditionalFormatting sqref="I163:I164">
    <cfRule type="containsText" dxfId="110" priority="26" operator="containsText" text="Rellene con">
      <formula>NOT(ISERROR(SEARCH("Rellene con",I163)))</formula>
    </cfRule>
  </conditionalFormatting>
  <conditionalFormatting sqref="I172:I173">
    <cfRule type="containsText" dxfId="109" priority="25" operator="containsText" text="Rellene con">
      <formula>NOT(ISERROR(SEARCH("Rellene con",I172)))</formula>
    </cfRule>
  </conditionalFormatting>
  <conditionalFormatting sqref="I181:I182">
    <cfRule type="containsText" dxfId="108" priority="24" operator="containsText" text="Rellene con">
      <formula>NOT(ISERROR(SEARCH("Rellene con",I181)))</formula>
    </cfRule>
  </conditionalFormatting>
  <conditionalFormatting sqref="I192:I193">
    <cfRule type="containsText" dxfId="107" priority="23" operator="containsText" text="Rellene con">
      <formula>NOT(ISERROR(SEARCH("Rellene con",I192)))</formula>
    </cfRule>
  </conditionalFormatting>
  <conditionalFormatting sqref="I201:I202">
    <cfRule type="containsText" dxfId="106" priority="22" operator="containsText" text="Rellene con">
      <formula>NOT(ISERROR(SEARCH("Rellene con",I201)))</formula>
    </cfRule>
  </conditionalFormatting>
  <conditionalFormatting sqref="I210:I211">
    <cfRule type="containsText" dxfId="105" priority="21" operator="containsText" text="Rellene con">
      <formula>NOT(ISERROR(SEARCH("Rellene con",I210)))</formula>
    </cfRule>
  </conditionalFormatting>
  <conditionalFormatting sqref="I221:I222">
    <cfRule type="containsText" dxfId="104" priority="20" operator="containsText" text="Rellene con">
      <formula>NOT(ISERROR(SEARCH("Rellene con",I221)))</formula>
    </cfRule>
  </conditionalFormatting>
  <conditionalFormatting sqref="I230:I231">
    <cfRule type="containsText" dxfId="103" priority="19" operator="containsText" text="Rellene con">
      <formula>NOT(ISERROR(SEARCH("Rellene con",I230)))</formula>
    </cfRule>
  </conditionalFormatting>
  <conditionalFormatting sqref="I239:I240">
    <cfRule type="containsText" dxfId="102" priority="18" operator="containsText" text="Rellene con">
      <formula>NOT(ISERROR(SEARCH("Rellene con",I239)))</formula>
    </cfRule>
  </conditionalFormatting>
  <conditionalFormatting sqref="I248:I249">
    <cfRule type="containsText" dxfId="101" priority="17" operator="containsText" text="Rellene con">
      <formula>NOT(ISERROR(SEARCH("Rellene con",I248)))</formula>
    </cfRule>
  </conditionalFormatting>
  <conditionalFormatting sqref="I257:I258">
    <cfRule type="containsText" dxfId="100" priority="16" operator="containsText" text="Rellene con">
      <formula>NOT(ISERROR(SEARCH("Rellene con",I257)))</formula>
    </cfRule>
  </conditionalFormatting>
  <conditionalFormatting sqref="I268:I269">
    <cfRule type="containsText" dxfId="99" priority="15" operator="containsText" text="Rellene con">
      <formula>NOT(ISERROR(SEARCH("Rellene con",I268)))</formula>
    </cfRule>
  </conditionalFormatting>
  <conditionalFormatting sqref="I277:I278">
    <cfRule type="containsText" dxfId="98" priority="14" operator="containsText" text="Rellene con">
      <formula>NOT(ISERROR(SEARCH("Rellene con",I277)))</formula>
    </cfRule>
  </conditionalFormatting>
  <conditionalFormatting sqref="I286:I287">
    <cfRule type="containsText" dxfId="97" priority="13" operator="containsText" text="Rellene con">
      <formula>NOT(ISERROR(SEARCH("Rellene con",I286)))</formula>
    </cfRule>
  </conditionalFormatting>
  <conditionalFormatting sqref="I295:I296">
    <cfRule type="containsText" dxfId="96" priority="12" operator="containsText" text="Rellene con">
      <formula>NOT(ISERROR(SEARCH("Rellene con",I295)))</formula>
    </cfRule>
  </conditionalFormatting>
  <conditionalFormatting sqref="I304:I305">
    <cfRule type="containsText" dxfId="95" priority="11" operator="containsText" text="Rellene con">
      <formula>NOT(ISERROR(SEARCH("Rellene con",I304)))</formula>
    </cfRule>
  </conditionalFormatting>
  <conditionalFormatting sqref="I315:I316">
    <cfRule type="containsText" dxfId="94" priority="10" operator="containsText" text="Rellene con">
      <formula>NOT(ISERROR(SEARCH("Rellene con",I315)))</formula>
    </cfRule>
  </conditionalFormatting>
  <conditionalFormatting sqref="I324:I325">
    <cfRule type="containsText" dxfId="93" priority="9" operator="containsText" text="Rellene con">
      <formula>NOT(ISERROR(SEARCH("Rellene con",I324)))</formula>
    </cfRule>
  </conditionalFormatting>
  <conditionalFormatting sqref="I333:I334">
    <cfRule type="containsText" dxfId="92" priority="8" operator="containsText" text="Rellene con">
      <formula>NOT(ISERROR(SEARCH("Rellene con",I333)))</formula>
    </cfRule>
  </conditionalFormatting>
  <conditionalFormatting sqref="I346:I347">
    <cfRule type="containsText" dxfId="91" priority="7" operator="containsText" text="Rellene con">
      <formula>NOT(ISERROR(SEARCH("Rellene con",I346)))</formula>
    </cfRule>
  </conditionalFormatting>
  <conditionalFormatting sqref="I355:I356">
    <cfRule type="containsText" dxfId="90" priority="6" operator="containsText" text="Rellene con">
      <formula>NOT(ISERROR(SEARCH("Rellene con",I355)))</formula>
    </cfRule>
  </conditionalFormatting>
  <conditionalFormatting sqref="I364:I365">
    <cfRule type="containsText" dxfId="89" priority="5" operator="containsText" text="Rellene con">
      <formula>NOT(ISERROR(SEARCH("Rellene con",I364)))</formula>
    </cfRule>
  </conditionalFormatting>
  <conditionalFormatting sqref="I377:I378">
    <cfRule type="containsText" dxfId="88" priority="4" operator="containsText" text="Rellene con">
      <formula>NOT(ISERROR(SEARCH("Rellene con",I377)))</formula>
    </cfRule>
  </conditionalFormatting>
  <conditionalFormatting sqref="I386:I387">
    <cfRule type="containsText" dxfId="87" priority="3" operator="containsText" text="Rellene con">
      <formula>NOT(ISERROR(SEARCH("Rellene con",I386)))</formula>
    </cfRule>
  </conditionalFormatting>
  <conditionalFormatting sqref="I395:I396">
    <cfRule type="containsText" dxfId="86" priority="2" operator="containsText" text="Rellene con">
      <formula>NOT(ISERROR(SEARCH("Rellene con",I395)))</formula>
    </cfRule>
  </conditionalFormatting>
  <conditionalFormatting sqref="I404:I405">
    <cfRule type="containsText" dxfId="85" priority="1" operator="containsText" text="Rellene con">
      <formula>NOT(ISERROR(SEARCH("Rellene con",I404)))</formula>
    </cfRule>
  </conditionalFormatting>
  <conditionalFormatting sqref="I408">
    <cfRule type="containsText" dxfId="84" priority="43" operator="containsText" text="Rellene un indicador">
      <formula>NOT(ISERROR(SEARCH("Rellene un indicador",I408)))</formula>
    </cfRule>
  </conditionalFormatting>
  <dataValidations count="52">
    <dataValidation type="list" showInputMessage="1" showErrorMessage="1" sqref="E347" xr:uid="{09F42008-A54C-4171-9B26-016295CC2436}">
      <formula1>"RCR67"</formula1>
    </dataValidation>
    <dataValidation type="list" showInputMessage="1" showErrorMessage="1" sqref="E346" xr:uid="{9E648FE3-597B-4375-9662-01FAD1894AB4}">
      <formula1>"RCO65"</formula1>
    </dataValidation>
    <dataValidation type="list" showInputMessage="1" showErrorMessage="1" sqref="E395 E404" xr:uid="{08F302A4-0F4D-4925-8F21-81C13CC43CFA}">
      <formula1>"RCO77,RCO114"</formula1>
    </dataValidation>
    <dataValidation type="list" showInputMessage="1" showErrorMessage="1" sqref="E378 E387 E396 E405" xr:uid="{0172B7B1-90FB-4621-A219-6B80E4E5E40C}">
      <formula1>"RCR77"</formula1>
    </dataValidation>
    <dataValidation type="list" showInputMessage="1" showErrorMessage="1" sqref="E377 E386" xr:uid="{4BCFE71C-4F7A-4315-87FB-A638727B8659}">
      <formula1>"RCO77"</formula1>
    </dataValidation>
    <dataValidation type="list" showInputMessage="1" showErrorMessage="1" sqref="E365 E356" xr:uid="{663796D5-B12B-4556-9CA9-DF17F69FB6FD}">
      <formula1>"ESR113"</formula1>
    </dataValidation>
    <dataValidation type="list" showInputMessage="1" showErrorMessage="1" sqref="E364 E355" xr:uid="{CAE53876-1BC8-4167-9E23-0666BC123D3A}">
      <formula1>"RCO113"</formula1>
    </dataValidation>
    <dataValidation type="list" showInputMessage="1" showErrorMessage="1" sqref="E334" xr:uid="{002F0FBD-646A-4A0D-9929-74A9A95F3E65}">
      <formula1>"RCR50,RCR95"</formula1>
    </dataValidation>
    <dataValidation type="list" allowBlank="1" showInputMessage="1" showErrorMessage="1" sqref="E333" xr:uid="{90321AE3-2A87-421D-8A3E-98C3CD02DA08}">
      <formula1>"RCO38"</formula1>
    </dataValidation>
    <dataValidation type="list" showInputMessage="1" showErrorMessage="1" sqref="E325" xr:uid="{6CFD2787-CFFB-457E-82F2-F6CD2AF6D3B3}">
      <formula1>"RCR95"</formula1>
    </dataValidation>
    <dataValidation type="list" showInputMessage="1" showErrorMessage="1" sqref="E316" xr:uid="{480EC2E5-418F-4CC4-A9D3-18913DF7F531}">
      <formula1>"RCR50"</formula1>
    </dataValidation>
    <dataValidation type="list" showInputMessage="1" showErrorMessage="1" sqref="E296 E305" xr:uid="{FB7078F1-B284-47CA-9D3F-B500A47A5D4C}">
      <formula1>"RCR52"</formula1>
    </dataValidation>
    <dataValidation type="list" showInputMessage="1" showErrorMessage="1" sqref="E295 E304 E315 E324" xr:uid="{73BC105A-5897-40F6-8FA6-EE7782F4056F}">
      <formula1>"RCO38"</formula1>
    </dataValidation>
    <dataValidation type="list" showInputMessage="1" showErrorMessage="1" sqref="E269 E278 E287" xr:uid="{EC00F08A-3F5E-4A64-85C7-A6B9F59E0F06}">
      <formula1>"RCR47,RCR103"</formula1>
    </dataValidation>
    <dataValidation type="list" showInputMessage="1" showErrorMessage="1" sqref="E268 E277 E286" xr:uid="{8EB0ADFA-375A-4C48-9671-801A89754960}">
      <formula1>"RCO34,RCO107"</formula1>
    </dataValidation>
    <dataValidation type="list" showInputMessage="1" showErrorMessage="1" sqref="E249 E258" xr:uid="{381595A0-CE70-472C-9F80-DA3D5EFF50C6}">
      <formula1>"RCR42"</formula1>
    </dataValidation>
    <dataValidation type="list" showInputMessage="1" showErrorMessage="1" sqref="E248 E257" xr:uid="{3AC71BA4-AE2B-4E06-85E5-7AD2123B783B}">
      <formula1>"RCO31,RCO32"</formula1>
    </dataValidation>
    <dataValidation type="list" showInputMessage="1" showErrorMessage="1" sqref="E240" xr:uid="{5E11032F-9961-491E-B673-DDF0182037B2}">
      <formula1>"RCR41,RCR42"</formula1>
    </dataValidation>
    <dataValidation type="list" showInputMessage="1" showErrorMessage="1" sqref="E239" xr:uid="{B1109CC5-644B-48B7-8C10-F2F973E27865}">
      <formula1>"RCO30,RCO31,RCO32"</formula1>
    </dataValidation>
    <dataValidation type="list" showInputMessage="1" showErrorMessage="1" sqref="E222 E231" xr:uid="{07C0BA43-8D58-4B72-AA4C-F52AC10136E2}">
      <formula1>"RCR41"</formula1>
    </dataValidation>
    <dataValidation type="list" showInputMessage="1" showErrorMessage="1" sqref="E221 E230" xr:uid="{8B3F3AFC-B075-4448-A260-A34C98C44723}">
      <formula1>"RCO30"</formula1>
    </dataValidation>
    <dataValidation type="list" showInputMessage="1" showErrorMessage="1" sqref="E211" xr:uid="{1DB91CD8-9CF0-443F-9B7C-EA76D43611BE}">
      <formula1>"RCR37"</formula1>
    </dataValidation>
    <dataValidation type="list" showInputMessage="1" showErrorMessage="1" sqref="E202" xr:uid="{B76218C4-496B-4704-A8C6-FE6E5CB6E392}">
      <formula1>"RCR36"</formula1>
    </dataValidation>
    <dataValidation type="list" showInputMessage="1" showErrorMessage="1" sqref="E193" xr:uid="{655AF5B5-F0FE-4D97-B3D9-2A2A57AD5475}">
      <formula1>"RCR35"</formula1>
    </dataValidation>
    <dataValidation type="list" showInputMessage="1" showErrorMessage="1" sqref="E192 E201 E210" xr:uid="{70DB32B7-099B-4DAC-BFE5-51B847409649}">
      <formula1>"RCO24,RCO26"</formula1>
    </dataValidation>
    <dataValidation type="list" showInputMessage="1" showErrorMessage="1" sqref="E172 E181" xr:uid="{A6097B8F-E597-4D5C-A358-D1ABA13B9AE9}">
      <formula1>"RCO54,RCO57"</formula1>
    </dataValidation>
    <dataValidation type="list" showInputMessage="1" showErrorMessage="1" sqref="E164" xr:uid="{4176C836-91E0-4988-A7A4-7AE649E5A596}">
      <formula1>"RCR64"</formula1>
    </dataValidation>
    <dataValidation type="list" showInputMessage="1" showErrorMessage="1" sqref="E163" xr:uid="{06CA9C44-8F9D-437B-9061-2B68DA559F4C}">
      <formula1>"RCO58"</formula1>
    </dataValidation>
    <dataValidation type="list" showInputMessage="1" showErrorMessage="1" sqref="E154" xr:uid="{798C0B19-4D56-4DA7-88BD-66506D60F5FE}">
      <formula1>"RCO57"</formula1>
    </dataValidation>
    <dataValidation type="list" showInputMessage="1" showErrorMessage="1" sqref="E146 E155 E173 E182" xr:uid="{DA73C630-CA22-45EF-BE40-83587D536166}">
      <formula1>"RCR62"</formula1>
    </dataValidation>
    <dataValidation type="list" showInputMessage="1" showErrorMessage="1" sqref="E145" xr:uid="{2F1CBF9F-8E78-423E-8C55-DED76B581449}">
      <formula1>"RCO54,RCO57,RCO59"</formula1>
    </dataValidation>
    <dataValidation type="list" showInputMessage="1" showErrorMessage="1" sqref="E81 E90 E99 E108 E117 E126 E135" xr:uid="{6693C151-350F-48C7-A0D8-8AFBBA09625B}">
      <formula1>"RCR32"</formula1>
    </dataValidation>
    <dataValidation type="list" showInputMessage="1" showErrorMessage="1" sqref="E80 E89 E98 E107 E116 E125 E134" xr:uid="{9FF19F4B-3C1F-421F-A9DB-FCD31A28F90A}">
      <formula1>"RCO22"</formula1>
    </dataValidation>
    <dataValidation type="list" showInputMessage="1" showErrorMessage="1" sqref="E61 E70" xr:uid="{1295CB4A-84C5-4519-9970-9DC41AC1415D}">
      <formula1>"RCR26"</formula1>
    </dataValidation>
    <dataValidation type="list" showInputMessage="1" showErrorMessage="1" sqref="E60 E69" xr:uid="{E63A83AB-51C3-4F6B-84DD-A2A880F56111}">
      <formula1>"RCO19"</formula1>
    </dataValidation>
    <dataValidation type="list" showInputMessage="1" showErrorMessage="1" sqref="E39 E48" xr:uid="{A4246EB0-517C-4235-98F5-24E37B099DBD}">
      <formula1>"RCR19"</formula1>
    </dataValidation>
    <dataValidation type="list" showInputMessage="1" showErrorMessage="1" sqref="E38 E47" xr:uid="{0DBAA216-5926-444B-929C-840A602BCE16}">
      <formula1>"RCO01"</formula1>
    </dataValidation>
    <dataValidation type="list" showInputMessage="1" showErrorMessage="1" sqref="E19 E28" xr:uid="{2BD1678B-D4FB-4242-AB88-773091AA1267}">
      <formula1>"RCR11"</formula1>
    </dataValidation>
    <dataValidation type="list" showInputMessage="1" showErrorMessage="1" sqref="E18 E27" xr:uid="{7F190CD8-5FBF-4482-930C-164803DEADE0}">
      <formula1>"RCO14"</formula1>
    </dataValidation>
    <dataValidation type="custom" operator="greaterThanOrEqual" showInputMessage="1" showErrorMessage="1" errorTitle="Subtipo no incluido" error="Seleccione a la izquierda del título que SÍ desea incluir este Ámbito de Intervención antes de completar el presupuesto." sqref="E400 E14 E23 E34 E43 E56 E65 E76 E85 E94 E103 E112 E121 E130 E141 E150 E159 E168 E177 E188 E197 E206 E217 E226 E235 E244 E253 E264 E273 E282 E291 E300 E311 E320 E329 E342 E351 E360 E373 E382 E391" xr:uid="{678BE764-5435-430C-8352-62FD391AFA5D}">
      <formula1>IF(B12="Incluir",E14&gt;=0,OR(E14="",E14=0))</formula1>
    </dataValidation>
    <dataValidation type="list" allowBlank="1" showInputMessage="1" showErrorMessage="1" sqref="E8 E50 E336 E367" xr:uid="{698A1D9A-EF99-49E8-A59A-66E9911EAC46}">
      <formula1>#REF!</formula1>
    </dataValidation>
    <dataValidation type="custom" operator="greaterThanOrEqual" showInputMessage="1" showErrorMessage="1" errorTitle="Subtipo no incluido" error="Seleccione a la izquierda del título si que desea incluir este subtipo de acción antes de completar el presupuesto" sqref="E207" xr:uid="{D474C167-EC1B-4BFC-9272-078BED439DB1}">
      <formula1>IF(B216="Incluir",E207&gt;=0,E207="")</formula1>
    </dataValidation>
    <dataValidation type="custom" operator="greaterThanOrEqual" showInputMessage="1" showErrorMessage="1" errorTitle="Subtipo no incluido" error="Seleccione a la izquierda del título si que desea incluir este subtipo de acción antes de completar el presupuesto" sqref="E35 E44" xr:uid="{5FC168A4-39AC-4B63-9DF0-C1072492E58D}">
      <formula1>IF(B29="Incluir",E35&gt;=0,E35="")</formula1>
    </dataValidation>
    <dataValidation type="custom" operator="greaterThanOrEqual" showInputMessage="1" showErrorMessage="1" errorTitle="Subtipo no incluido" error="Seleccione a la izquierda del título si que desea incluir este subtipo de acción antes de completar el presupuesto" sqref="E392 E15 E57 E77 E142 E151 E160 E169 E178 E189 E198 E218 E227 E236 E245 E254 E265 E274 E283 E292 E301 E312 E321 E330 E343 E352 E361 E374 E383 E401" xr:uid="{7EE3FE6B-4BA0-4373-8263-C66B801C09F2}">
      <formula1>IF(B22="Incluir",E15&gt;=0,E15="")</formula1>
    </dataValidation>
    <dataValidation type="custom" allowBlank="1" showInputMessage="1" showErrorMessage="1" sqref="H82 H20 H29 H62 H71" xr:uid="{95827CFF-7052-4854-B5AB-BA62EC1F4719}">
      <formula1>IF(C12="No Incluir",H20="",TRUE)</formula1>
    </dataValidation>
    <dataValidation type="custom" operator="greaterThanOrEqual" showInputMessage="1" showErrorMessage="1" errorTitle="Subtipo no incluido" error="Seleccione a la izquierda del título si que desea incluir este subtipo de acción antes de completar el presupuesto" sqref="E122 E24 E66 E86 E95 E104 E113 E131" xr:uid="{7638014E-A8F7-466C-A0F5-7F0B5B464B9F}">
      <formula1>IF(B20="Incluir",E24&gt;=0,E24="")</formula1>
    </dataValidation>
    <dataValidation type="custom" allowBlank="1" showInputMessage="1" showErrorMessage="1" sqref="G165" xr:uid="{FADA894B-CF26-4477-A4BE-0F23DA6812E2}">
      <formula1>IF(B159="No Incluir",G165="",TRUE)</formula1>
    </dataValidation>
    <dataValidation type="custom" allowBlank="1" showInputMessage="1" showErrorMessage="1" sqref="G109" xr:uid="{412D2989-CE56-423E-82AD-657179D02806}">
      <formula1>IF(B105="No Incluir",G109="",TRUE)</formula1>
    </dataValidation>
    <dataValidation type="custom" allowBlank="1" showInputMessage="1" showErrorMessage="1" sqref="G40" xr:uid="{D9E744AA-C8B7-4019-9999-DA380F8EAF17}">
      <formula1>IF(B35="No Incluir",G40="",TRUE)</formula1>
    </dataValidation>
    <dataValidation type="list" allowBlank="1" showInputMessage="1" showErrorMessage="1" sqref="E12:E13 E21:E22 E398:E399 E41:E42 E309 E33 E74:E75 E83:E84 E92:E93 E101:E102 E110:E111 E119:E120 E128:E129 E139:E140 E148:E149 E157:E158 E166:E167 E55 E187 E196 E205 E216 E225 E234 E242:E243 E251:E252 E262:E263 E271:E272 E280:E281 E289:E290 E298:E299 E64 E318:E319 E176 E328 E349:E350 E341 E371:E372 E380:E381 E389:E390 E359" xr:uid="{0E12D183-9C30-4B39-87C8-9740D26C5392}">
      <formula1>INDIRECT($E$8)</formula1>
    </dataValidation>
    <dataValidation type="list" allowBlank="1" showInputMessage="1" showErrorMessage="1" sqref="E407" xr:uid="{8525DB9C-4CE4-4878-B787-6A5B77B1C41A}">
      <formula1>#REF!</formula1>
    </dataValidation>
    <dataValidation type="decimal" allowBlank="1" showInputMessage="1" showErrorMessage="1" errorTitle="Cantidad" error="Rellene con un valor positivo." sqref="H18:H19 H27:H28 H38:H39 H47:H48 H60:H61 H69:H70 H80:H81 H89:H90 H98:H99 H107:H108 H116:H117 H125:H126 H134:H135 H145:H146 H154:H155 H163:H164 H172:H173 H181:H182 H192:H193 H201:H202 H210:H211 H221:H222 H230:H231 H239:H240 H248:H249 H257:H258 H268:H269 H277:H278 H286:H287 H295:H296 H304:H305 H315:H316 H324:H325 H333:H334 H346:H347 H355:H356 H364:H365 H377:H378 H386:H387 H395:H396 H404:H405" xr:uid="{70BB9AB6-647B-46D1-A334-632595A31B29}">
      <formula1>0.0000001</formula1>
      <formula2>1000000000</formula2>
    </dataValidation>
  </dataValidations>
  <printOptions headings="1"/>
  <pageMargins left="0.7" right="0.7" top="0.75" bottom="0.75" header="0.3" footer="0.3"/>
  <pageSetup paperSize="9" scale="31" fitToHeight="0" orientation="portrait" r:id="rId1"/>
  <drawing r:id="rId2"/>
  <tableParts count="41">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 r:id="rId23"/>
    <tablePart r:id="rId24"/>
    <tablePart r:id="rId25"/>
    <tablePart r:id="rId26"/>
    <tablePart r:id="rId27"/>
    <tablePart r:id="rId28"/>
    <tablePart r:id="rId29"/>
    <tablePart r:id="rId30"/>
    <tablePart r:id="rId31"/>
    <tablePart r:id="rId32"/>
    <tablePart r:id="rId33"/>
    <tablePart r:id="rId34"/>
    <tablePart r:id="rId35"/>
    <tablePart r:id="rId36"/>
    <tablePart r:id="rId37"/>
    <tablePart r:id="rId38"/>
    <tablePart r:id="rId39"/>
    <tablePart r:id="rId40"/>
    <tablePart r:id="rId41"/>
    <tablePart r:id="rId42"/>
    <tablePart r:id="rId43"/>
  </tableParts>
  <extLst>
    <ext xmlns:x14="http://schemas.microsoft.com/office/spreadsheetml/2009/9/main" uri="{CCE6A557-97BC-4b89-ADB6-D9C93CAAB3DF}">
      <x14:dataValidations xmlns:xm="http://schemas.microsoft.com/office/excel/2006/main" count="1">
        <x14:dataValidation type="list" allowBlank="1" showInputMessage="1" showErrorMessage="1" xr:uid="{D85E5347-924A-4AC0-BE5F-FED0A4ED47CC}">
          <x14:formula1>
            <xm:f>'Listas de valores2'!$B$2:$B$3</xm:f>
          </x14:formula1>
          <xm:sqref>B12 B21 B32 B41 B54 B63 B74 B83 B92 B101 B110 B119 B128 B139 B148 B157 B166 B175 B186 B195 B204 B215 B224 B233 B242 B251 B262 B271 B280 B289 B298 B309 B318 B327 B340 B349 B358 B371 B380 B389 B398</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4E282C-D70F-4E46-9A60-5F556C504364}">
  <sheetPr>
    <pageSetUpPr fitToPage="1"/>
  </sheetPr>
  <dimension ref="A1:J410"/>
  <sheetViews>
    <sheetView zoomScale="85" zoomScaleNormal="85" workbookViewId="0">
      <selection activeCell="E3" sqref="E3:I3"/>
    </sheetView>
  </sheetViews>
  <sheetFormatPr baseColWidth="10" defaultColWidth="10.7265625" defaultRowHeight="14.5" x14ac:dyDescent="0.35"/>
  <cols>
    <col min="1" max="1" width="4" customWidth="1"/>
    <col min="2" max="2" width="9.54296875" customWidth="1"/>
    <col min="3" max="3" width="3" customWidth="1"/>
    <col min="4" max="4" width="19.26953125" customWidth="1"/>
    <col min="5" max="5" width="18.54296875" customWidth="1"/>
    <col min="6" max="6" width="49.7265625" style="1" customWidth="1"/>
    <col min="7" max="7" width="26.26953125" customWidth="1"/>
    <col min="8" max="8" width="17.81640625" customWidth="1"/>
    <col min="9" max="9" width="17.81640625" style="1" customWidth="1"/>
  </cols>
  <sheetData>
    <row r="1" spans="1:10" ht="55.5" customHeight="1" x14ac:dyDescent="0.35">
      <c r="A1" s="106"/>
      <c r="B1" s="106"/>
      <c r="C1" s="106"/>
      <c r="D1" s="106"/>
      <c r="E1" s="106"/>
      <c r="F1" s="107"/>
      <c r="G1" s="106"/>
      <c r="H1" s="106"/>
      <c r="I1" s="107"/>
      <c r="J1" s="115"/>
    </row>
    <row r="2" spans="1:10" x14ac:dyDescent="0.35">
      <c r="A2" s="106"/>
      <c r="B2" s="106"/>
      <c r="C2" s="106"/>
      <c r="D2" s="106"/>
      <c r="E2" s="106"/>
      <c r="F2" s="107"/>
      <c r="G2" s="106"/>
      <c r="H2" s="106"/>
      <c r="I2" s="107"/>
      <c r="J2" s="115"/>
    </row>
    <row r="3" spans="1:10" ht="34.15" customHeight="1" x14ac:dyDescent="0.35">
      <c r="A3" s="106"/>
      <c r="B3" s="106"/>
      <c r="C3" s="106"/>
      <c r="D3" s="108" t="s">
        <v>267</v>
      </c>
      <c r="E3" s="181"/>
      <c r="F3" s="182"/>
      <c r="G3" s="182"/>
      <c r="H3" s="182"/>
      <c r="I3" s="183"/>
      <c r="J3" s="115"/>
    </row>
    <row r="4" spans="1:10" x14ac:dyDescent="0.35">
      <c r="A4" s="106"/>
      <c r="B4" s="106"/>
      <c r="C4" s="106"/>
      <c r="D4" s="106"/>
      <c r="E4" s="184" t="str">
        <f>IF(OR(E3="",E3=0),"Este proyecto no se incluirá en la estrategia. Rellene la casilla título para que sea tenido en cuenta. Verifique en el resumen los proyectos si la información se ha incluido correctamente","Proyecto incluido en la estrategia. Borre todos los datos, incluido el título si no desea que sea tenido en cuenta")</f>
        <v>Este proyecto no se incluirá en la estrategia. Rellene la casilla título para que sea tenido en cuenta. Verifique en el resumen los proyectos si la información se ha incluido correctamente</v>
      </c>
      <c r="F4" s="184"/>
      <c r="G4" s="184"/>
      <c r="H4" s="184"/>
      <c r="I4" s="184"/>
      <c r="J4" s="115"/>
    </row>
    <row r="5" spans="1:10" x14ac:dyDescent="0.35">
      <c r="A5" s="106"/>
      <c r="B5" s="106"/>
      <c r="C5" s="106"/>
      <c r="D5" s="106"/>
      <c r="E5" s="185"/>
      <c r="F5" s="185"/>
      <c r="G5" s="185"/>
      <c r="H5" s="185"/>
      <c r="I5" s="185"/>
      <c r="J5" s="115"/>
    </row>
    <row r="6" spans="1:10" x14ac:dyDescent="0.35">
      <c r="A6" s="106"/>
      <c r="B6" s="106"/>
      <c r="C6" s="106"/>
      <c r="D6" s="106"/>
      <c r="E6" s="106"/>
      <c r="F6" s="107"/>
      <c r="G6" s="106"/>
      <c r="H6" s="106"/>
      <c r="I6" s="107"/>
      <c r="J6" s="115"/>
    </row>
    <row r="7" spans="1:10" x14ac:dyDescent="0.35">
      <c r="A7" s="106"/>
      <c r="B7" s="106"/>
      <c r="C7" s="106"/>
      <c r="D7" s="106"/>
      <c r="E7" s="106"/>
      <c r="F7" s="107"/>
      <c r="G7" s="106"/>
      <c r="H7" s="106"/>
      <c r="I7" s="107"/>
      <c r="J7" s="115"/>
    </row>
    <row r="8" spans="1:10" ht="15.5" x14ac:dyDescent="0.35">
      <c r="A8" s="4"/>
      <c r="B8" s="5" t="s">
        <v>28</v>
      </c>
      <c r="C8" s="5"/>
      <c r="D8" s="5"/>
      <c r="E8" s="5"/>
      <c r="F8" s="10"/>
      <c r="G8" s="5"/>
      <c r="H8" s="4"/>
      <c r="I8" s="67"/>
      <c r="J8" s="115"/>
    </row>
    <row r="9" spans="1:10" x14ac:dyDescent="0.35">
      <c r="A9" s="106"/>
      <c r="B9" s="106"/>
      <c r="C9" s="106"/>
      <c r="D9" s="106"/>
      <c r="E9" s="106"/>
      <c r="F9" s="107"/>
      <c r="G9" s="106"/>
      <c r="H9" s="106"/>
      <c r="I9" s="107"/>
      <c r="J9" s="115"/>
    </row>
    <row r="10" spans="1:10" ht="15" thickBot="1" x14ac:dyDescent="0.4">
      <c r="A10" s="106"/>
      <c r="B10" s="160" t="s">
        <v>38</v>
      </c>
      <c r="C10" s="109"/>
      <c r="D10" s="109"/>
      <c r="E10" s="109"/>
      <c r="F10" s="110"/>
      <c r="G10" s="109"/>
      <c r="H10" s="109"/>
      <c r="I10" s="110"/>
      <c r="J10" s="115"/>
    </row>
    <row r="11" spans="1:10" x14ac:dyDescent="0.35">
      <c r="A11" s="106"/>
      <c r="B11" s="106"/>
      <c r="C11" s="106"/>
      <c r="D11" s="106"/>
      <c r="E11" s="106"/>
      <c r="F11" s="107"/>
      <c r="G11" s="106"/>
      <c r="H11" s="106"/>
      <c r="I11" s="107"/>
      <c r="J11" s="115"/>
    </row>
    <row r="12" spans="1:10" x14ac:dyDescent="0.35">
      <c r="A12" s="106"/>
      <c r="B12" s="116" t="s">
        <v>400</v>
      </c>
      <c r="C12" s="106"/>
      <c r="D12" s="112" t="s">
        <v>269</v>
      </c>
      <c r="E12" s="112"/>
      <c r="F12" s="113"/>
      <c r="G12" s="113"/>
      <c r="H12" s="113"/>
      <c r="I12" s="113"/>
      <c r="J12" s="115"/>
    </row>
    <row r="13" spans="1:10" x14ac:dyDescent="0.35">
      <c r="A13" s="106"/>
      <c r="B13" s="106"/>
      <c r="C13" s="106"/>
      <c r="D13" s="106"/>
      <c r="E13" s="106"/>
      <c r="F13" s="107"/>
      <c r="G13" s="106"/>
      <c r="H13" s="106"/>
      <c r="I13" s="107"/>
      <c r="J13" s="115"/>
    </row>
    <row r="14" spans="1:10" x14ac:dyDescent="0.35">
      <c r="A14" s="106"/>
      <c r="B14" s="106"/>
      <c r="C14" s="106"/>
      <c r="D14" s="106" t="s">
        <v>6</v>
      </c>
      <c r="E14" s="162"/>
      <c r="F14" s="174" t="str">
        <f>IF(B12="Incluir",IF(OR(E14="",E14=0),"Rellene el presupuesto",IF(OR(NOT(ISNUMBER(E14)),E14&lt;=0),"Rellene con un valor positivo","")),
    IF(OR(E14="",E14=0),"",
        "No rellene el presupuesto sin seleccionar que quiere incluir el subtipo de acción"))</f>
        <v/>
      </c>
      <c r="G14" s="175"/>
      <c r="H14" s="175"/>
      <c r="I14" s="107"/>
      <c r="J14" s="115"/>
    </row>
    <row r="15" spans="1:10" x14ac:dyDescent="0.35">
      <c r="A15" s="106"/>
      <c r="B15" s="106"/>
      <c r="C15" s="106"/>
      <c r="D15" s="106"/>
      <c r="E15" s="106"/>
      <c r="F15" s="107"/>
      <c r="G15" s="106"/>
      <c r="H15" s="106"/>
      <c r="I15" s="107"/>
      <c r="J15" s="115"/>
    </row>
    <row r="16" spans="1:10" x14ac:dyDescent="0.35">
      <c r="A16" s="106"/>
      <c r="B16" s="106"/>
      <c r="C16" s="106"/>
      <c r="D16" s="106" t="s">
        <v>270</v>
      </c>
      <c r="E16" s="106"/>
      <c r="F16" s="107"/>
      <c r="G16" s="106"/>
      <c r="H16" s="106"/>
      <c r="I16" s="107"/>
      <c r="J16" s="115"/>
    </row>
    <row r="17" spans="1:10" x14ac:dyDescent="0.35">
      <c r="A17" s="106"/>
      <c r="B17" s="106"/>
      <c r="C17" s="106"/>
      <c r="D17" s="7" t="s">
        <v>271</v>
      </c>
      <c r="E17" s="7" t="s">
        <v>272</v>
      </c>
      <c r="F17" s="117" t="s">
        <v>156</v>
      </c>
      <c r="G17" s="11" t="s">
        <v>159</v>
      </c>
      <c r="H17" s="8" t="s">
        <v>273</v>
      </c>
      <c r="I17" s="11" t="s">
        <v>274</v>
      </c>
      <c r="J17" s="115"/>
    </row>
    <row r="18" spans="1:10" ht="29" x14ac:dyDescent="0.35">
      <c r="A18" s="106"/>
      <c r="B18" s="106"/>
      <c r="C18" s="106"/>
      <c r="D18" s="155" t="s">
        <v>160</v>
      </c>
      <c r="E18" s="156" t="s">
        <v>161</v>
      </c>
      <c r="F18" s="153" t="str">
        <f>IFERROR(VLOOKUP(E18,TablaIndicadores[[Código]:[Unidad de medida]],2,0),"")</f>
        <v>Centros públicos apoyados para desarrollar servicios, productos y procesos digitales</v>
      </c>
      <c r="G18" s="153" t="str">
        <f>IFERROR(VLOOKUP(E18,TablaIndicadores[[Código]:[Unidad de medida]],3,0),"")</f>
        <v xml:space="preserve">Centros públicos </v>
      </c>
      <c r="H18" s="116"/>
      <c r="I18" s="153" t="str">
        <f>IF(B12="Incluir",IF(OR(H18="",E18="",NOT(ISNUMBER(H18)),H18&lt;=0,H18&lt;=0.0000001,H18&gt;1000000000),"Rellene con un valor positivo","SI"),"")</f>
        <v/>
      </c>
      <c r="J18" s="115"/>
    </row>
    <row r="19" spans="1:10" ht="43.5" x14ac:dyDescent="0.35">
      <c r="A19" s="106"/>
      <c r="B19" s="106"/>
      <c r="C19" s="106"/>
      <c r="D19" s="153" t="s">
        <v>162</v>
      </c>
      <c r="E19" s="154" t="s">
        <v>163</v>
      </c>
      <c r="F19" s="153" t="str">
        <f>IFERROR(VLOOKUP(E19,TablaIndicadores[[Código]:[Unidad de medida]],2,0),"")</f>
        <v>RCR 11: Usuarios de servicios, productos y
procesos digitales públicos nuevos y
mejorados*</v>
      </c>
      <c r="G19" s="153" t="str">
        <f>IFERROR(VLOOKUP(E19,TablaIndicadores[[Código]:[Unidad de medida]],3,0),"")</f>
        <v>Usuarios / año</v>
      </c>
      <c r="H19" s="157"/>
      <c r="I19" s="153" t="str">
        <f>IF(B12="Incluir",IF(OR(H19="",E19="",NOT(ISNUMBER(H19)),H19&lt;=0,H19&lt;=0.0000001,H19&gt;1000000000),"Rellene con un valor positivo","SI"),"")</f>
        <v/>
      </c>
      <c r="J19" s="115"/>
    </row>
    <row r="20" spans="1:10" x14ac:dyDescent="0.35">
      <c r="A20" s="106"/>
      <c r="B20" s="106"/>
      <c r="C20" s="106"/>
      <c r="D20" s="107"/>
      <c r="E20" s="107"/>
      <c r="F20" s="107"/>
      <c r="G20" s="107"/>
      <c r="H20" s="107"/>
      <c r="I20" s="107"/>
      <c r="J20" s="118"/>
    </row>
    <row r="21" spans="1:10" x14ac:dyDescent="0.35">
      <c r="A21" s="106"/>
      <c r="B21" s="116" t="s">
        <v>400</v>
      </c>
      <c r="C21" s="106"/>
      <c r="D21" s="112" t="s">
        <v>275</v>
      </c>
      <c r="E21" s="112"/>
      <c r="F21" s="113"/>
      <c r="G21" s="113"/>
      <c r="H21" s="113"/>
      <c r="I21" s="113"/>
      <c r="J21" s="115"/>
    </row>
    <row r="22" spans="1:10" x14ac:dyDescent="0.35">
      <c r="A22" s="106"/>
      <c r="B22" s="106"/>
      <c r="C22" s="106"/>
      <c r="D22" s="106"/>
      <c r="E22" s="106"/>
      <c r="F22" s="107"/>
      <c r="G22" s="106"/>
      <c r="H22" s="106"/>
      <c r="I22" s="107"/>
      <c r="J22" s="115"/>
    </row>
    <row r="23" spans="1:10" ht="15" customHeight="1" x14ac:dyDescent="0.35">
      <c r="A23" s="106"/>
      <c r="B23" s="106"/>
      <c r="C23" s="106"/>
      <c r="D23" s="106" t="s">
        <v>6</v>
      </c>
      <c r="E23" s="162"/>
      <c r="F23" s="174" t="str">
        <f>IF(B21="Incluir",IF(OR(E23="",E23=0),"Rellene el presupuesto",IF(OR(NOT(ISNUMBER(E23)),E23&lt;=0),"Rellene con un valor positivo","")),
    IF(OR(E23="",E23=0),"",
        "No rellene el presupuesto sin seleccionar que quiere incluir el subtipo de acción"))</f>
        <v/>
      </c>
      <c r="G23" s="175"/>
      <c r="H23" s="175"/>
      <c r="I23" s="107"/>
      <c r="J23" s="115"/>
    </row>
    <row r="24" spans="1:10" x14ac:dyDescent="0.35">
      <c r="A24" s="106"/>
      <c r="B24" s="106"/>
      <c r="C24" s="106"/>
      <c r="D24" s="106"/>
      <c r="E24" s="106"/>
      <c r="F24" s="107"/>
      <c r="G24" s="106"/>
      <c r="H24" s="106"/>
      <c r="I24" s="107"/>
      <c r="J24" s="115"/>
    </row>
    <row r="25" spans="1:10" x14ac:dyDescent="0.35">
      <c r="A25" s="106"/>
      <c r="B25" s="106"/>
      <c r="C25" s="106"/>
      <c r="D25" s="106" t="s">
        <v>270</v>
      </c>
      <c r="E25" s="106"/>
      <c r="F25" s="107"/>
      <c r="G25" s="106"/>
      <c r="H25" s="106"/>
      <c r="I25" s="107"/>
      <c r="J25" s="115"/>
    </row>
    <row r="26" spans="1:10" x14ac:dyDescent="0.35">
      <c r="A26" s="106"/>
      <c r="B26" s="106"/>
      <c r="C26" s="106"/>
      <c r="D26" s="7" t="s">
        <v>271</v>
      </c>
      <c r="E26" s="7" t="s">
        <v>272</v>
      </c>
      <c r="F26" s="117" t="s">
        <v>156</v>
      </c>
      <c r="G26" s="11" t="s">
        <v>159</v>
      </c>
      <c r="H26" s="8" t="s">
        <v>273</v>
      </c>
      <c r="I26" s="11" t="s">
        <v>274</v>
      </c>
      <c r="J26" s="115"/>
    </row>
    <row r="27" spans="1:10" ht="29" x14ac:dyDescent="0.35">
      <c r="A27" s="106"/>
      <c r="B27" s="106"/>
      <c r="C27" s="106"/>
      <c r="D27" s="155" t="s">
        <v>160</v>
      </c>
      <c r="E27" s="156" t="s">
        <v>161</v>
      </c>
      <c r="F27" s="153" t="str">
        <f>IFERROR(VLOOKUP(E27,TablaIndicadores[[Código]:[Unidad de medida]],2,0),"")</f>
        <v>Centros públicos apoyados para desarrollar servicios, productos y procesos digitales</v>
      </c>
      <c r="G27" s="153" t="str">
        <f>IFERROR(VLOOKUP(E27,TablaIndicadores[[Código]:[Unidad de medida]],3,0),"")</f>
        <v xml:space="preserve">Centros públicos </v>
      </c>
      <c r="H27" s="116"/>
      <c r="I27" s="153" t="str">
        <f>IF(B21="Incluir",IF(OR(H27="",E27="",NOT(ISNUMBER(H27)),H27&lt;=0,H27&lt;=0.0000001,H27&gt;1000000000),"Rellene con un valor positivo","SI"),"")</f>
        <v/>
      </c>
      <c r="J27" s="115"/>
    </row>
    <row r="28" spans="1:10" ht="43.5" x14ac:dyDescent="0.35">
      <c r="A28" s="106"/>
      <c r="B28" s="106"/>
      <c r="C28" s="106"/>
      <c r="D28" s="153" t="s">
        <v>162</v>
      </c>
      <c r="E28" s="154" t="s">
        <v>163</v>
      </c>
      <c r="F28" s="153" t="str">
        <f>IFERROR(VLOOKUP(E28,TablaIndicadores[[Código]:[Unidad de medida]],2,0),"")</f>
        <v>RCR 11: Usuarios de servicios, productos y
procesos digitales públicos nuevos y
mejorados*</v>
      </c>
      <c r="G28" s="153" t="str">
        <f>IFERROR(VLOOKUP(E28,TablaIndicadores[[Código]:[Unidad de medida]],3,0),"")</f>
        <v>Usuarios / año</v>
      </c>
      <c r="H28" s="157"/>
      <c r="I28" s="153" t="str">
        <f>IF(B21="Incluir",IF(OR(H28="",E28="",NOT(ISNUMBER(H28)),H28&lt;=0,H28&lt;=0.0000001,H28&gt;1000000000),"Rellene con un valor positivo","SI"),"")</f>
        <v/>
      </c>
      <c r="J28" s="115"/>
    </row>
    <row r="29" spans="1:10" x14ac:dyDescent="0.35">
      <c r="A29" s="106"/>
      <c r="B29" s="106"/>
      <c r="C29" s="106"/>
      <c r="D29" s="107"/>
      <c r="E29" s="107"/>
      <c r="F29" s="107"/>
      <c r="G29" s="107"/>
      <c r="H29" s="107"/>
      <c r="I29" s="107"/>
      <c r="J29" s="118"/>
    </row>
    <row r="30" spans="1:10" ht="15" thickBot="1" x14ac:dyDescent="0.4">
      <c r="A30" s="106"/>
      <c r="B30" s="160" t="s">
        <v>40</v>
      </c>
      <c r="C30" s="109"/>
      <c r="D30" s="109"/>
      <c r="E30" s="109"/>
      <c r="F30" s="110"/>
      <c r="G30" s="109"/>
      <c r="H30" s="109"/>
      <c r="I30" s="110"/>
      <c r="J30" s="115"/>
    </row>
    <row r="31" spans="1:10" x14ac:dyDescent="0.35">
      <c r="A31" s="106"/>
      <c r="B31" s="106"/>
      <c r="C31" s="106"/>
      <c r="D31" s="119"/>
      <c r="E31" s="119"/>
      <c r="F31" s="120"/>
      <c r="G31" s="119"/>
      <c r="H31" s="119"/>
      <c r="I31" s="120"/>
      <c r="J31" s="115"/>
    </row>
    <row r="32" spans="1:10" ht="28.5" customHeight="1" x14ac:dyDescent="0.35">
      <c r="A32" s="106"/>
      <c r="B32" s="116" t="s">
        <v>400</v>
      </c>
      <c r="C32" s="106"/>
      <c r="D32" s="176" t="s">
        <v>276</v>
      </c>
      <c r="E32" s="176"/>
      <c r="F32" s="176"/>
      <c r="G32" s="176"/>
      <c r="H32" s="176"/>
      <c r="I32" s="176"/>
      <c r="J32" s="150"/>
    </row>
    <row r="33" spans="1:10" x14ac:dyDescent="0.35">
      <c r="A33" s="106"/>
      <c r="B33" s="106"/>
      <c r="C33" s="106"/>
      <c r="D33" s="119"/>
      <c r="E33" s="119"/>
      <c r="F33" s="120"/>
      <c r="G33" s="119"/>
      <c r="H33" s="119"/>
      <c r="I33" s="120"/>
      <c r="J33" s="115"/>
    </row>
    <row r="34" spans="1:10" x14ac:dyDescent="0.35">
      <c r="A34" s="106"/>
      <c r="B34" s="106"/>
      <c r="C34" s="106"/>
      <c r="D34" s="119" t="s">
        <v>6</v>
      </c>
      <c r="E34" s="162"/>
      <c r="F34" s="174" t="str">
        <f>IF(B32="Incluir",IF(OR(E34="",E34=0),"Rellene el presupuesto",IF(OR(NOT(ISNUMBER(E34)),E34&lt;=0),"Rellene con un valor positivo","")),
    IF(OR(E34="",E34=0),"",
        "No rellene el presupuesto sin seleccionar que quiere incluir el subtipo de acción"))</f>
        <v/>
      </c>
      <c r="G34" s="175"/>
      <c r="H34" s="175"/>
      <c r="I34" s="120"/>
      <c r="J34" s="115"/>
    </row>
    <row r="35" spans="1:10" x14ac:dyDescent="0.35">
      <c r="A35" s="106"/>
      <c r="B35" s="106"/>
      <c r="C35" s="106"/>
      <c r="D35" s="119"/>
      <c r="E35" s="119"/>
      <c r="F35" s="120"/>
      <c r="G35" s="119"/>
      <c r="H35" s="119"/>
      <c r="I35" s="120"/>
      <c r="J35" s="115"/>
    </row>
    <row r="36" spans="1:10" x14ac:dyDescent="0.35">
      <c r="A36" s="106"/>
      <c r="B36" s="106"/>
      <c r="C36" s="106"/>
      <c r="D36" s="106" t="s">
        <v>270</v>
      </c>
      <c r="E36" s="106"/>
      <c r="F36" s="107"/>
      <c r="G36" s="106"/>
      <c r="H36" s="106"/>
      <c r="I36" s="107"/>
      <c r="J36" s="115"/>
    </row>
    <row r="37" spans="1:10" x14ac:dyDescent="0.35">
      <c r="A37" s="106"/>
      <c r="B37" s="106"/>
      <c r="C37" s="106"/>
      <c r="D37" s="7" t="s">
        <v>271</v>
      </c>
      <c r="E37" s="7" t="s">
        <v>272</v>
      </c>
      <c r="F37" s="11" t="s">
        <v>156</v>
      </c>
      <c r="G37" s="11" t="s">
        <v>159</v>
      </c>
      <c r="H37" s="8" t="s">
        <v>273</v>
      </c>
      <c r="I37" s="11" t="s">
        <v>274</v>
      </c>
      <c r="J37" s="115"/>
    </row>
    <row r="38" spans="1:10" ht="30" customHeight="1" x14ac:dyDescent="0.35">
      <c r="A38" s="106"/>
      <c r="B38" s="106"/>
      <c r="C38" s="106"/>
      <c r="D38" s="155" t="s">
        <v>160</v>
      </c>
      <c r="E38" s="156" t="s">
        <v>164</v>
      </c>
      <c r="F38" s="153" t="str">
        <f>IFERROR(VLOOKUP(E38,TablaIndicadores[[Código]:[Unidad de medida]],2,0),"")</f>
        <v>Empresas apoyadas (de las cuales: microempresas,pequeñas, medianas, grandes)</v>
      </c>
      <c r="G38" s="153" t="str">
        <f>IFERROR(VLOOKUP(E38,TablaIndicadores[[Código]:[Unidad de medida]],3,0),"")</f>
        <v>Empresas</v>
      </c>
      <c r="H38" s="116"/>
      <c r="I38" s="153" t="str">
        <f>IF(B32="Incluir",IF(OR(H38="",E38="",NOT(ISNUMBER(H38)),H38&lt;=0,H38&lt;=0.0000001,H38&gt;1000000000),"Rellene con un valor positivo","SI"),"")</f>
        <v/>
      </c>
      <c r="J38" s="115"/>
    </row>
    <row r="39" spans="1:10" ht="30" customHeight="1" x14ac:dyDescent="0.35">
      <c r="A39" s="106"/>
      <c r="B39" s="106"/>
      <c r="C39" s="106"/>
      <c r="D39" s="153" t="s">
        <v>162</v>
      </c>
      <c r="E39" s="154" t="s">
        <v>165</v>
      </c>
      <c r="F39" s="153" t="str">
        <f>IFERROR(VLOOKUP(E39,TablaIndicadores[[Código]:[Unidad de medida]],2,0),"")</f>
        <v>RCR 19:Empresas con mayor volumen de negocios</v>
      </c>
      <c r="G39" s="153" t="str">
        <f>IFERROR(VLOOKUP(E39,TablaIndicadores[[Código]:[Unidad de medida]],3,0),"")</f>
        <v>Empresas</v>
      </c>
      <c r="H39" s="157"/>
      <c r="I39" s="153" t="str">
        <f>IF(B32="Incluir",IF(OR(H39="",E39="",NOT(ISNUMBER(H39)),H39&lt;=0,H39&lt;=0.0000001,H39&gt;1000000000),"Rellene con un valor positivo","SI"),"")</f>
        <v/>
      </c>
      <c r="J39" s="115"/>
    </row>
    <row r="40" spans="1:10" x14ac:dyDescent="0.35">
      <c r="A40" s="106"/>
      <c r="B40" s="114"/>
      <c r="C40" s="114"/>
      <c r="D40" s="107"/>
      <c r="E40" s="107"/>
      <c r="F40" s="107"/>
      <c r="G40" s="106"/>
      <c r="H40" s="107"/>
      <c r="I40" s="107"/>
      <c r="J40" s="115"/>
    </row>
    <row r="41" spans="1:10" x14ac:dyDescent="0.35">
      <c r="A41" s="106"/>
      <c r="B41" s="116" t="s">
        <v>400</v>
      </c>
      <c r="C41" s="106"/>
      <c r="D41" s="112" t="s">
        <v>277</v>
      </c>
      <c r="E41" s="112"/>
      <c r="F41" s="113"/>
      <c r="G41" s="151"/>
      <c r="H41" s="151"/>
      <c r="I41" s="151"/>
      <c r="J41" s="115"/>
    </row>
    <row r="42" spans="1:10" x14ac:dyDescent="0.35">
      <c r="A42" s="106"/>
      <c r="B42" s="106"/>
      <c r="C42" s="106"/>
      <c r="D42" s="106"/>
      <c r="E42" s="106"/>
      <c r="F42" s="107"/>
      <c r="G42" s="106"/>
      <c r="H42" s="106"/>
      <c r="I42" s="107"/>
      <c r="J42" s="115"/>
    </row>
    <row r="43" spans="1:10" x14ac:dyDescent="0.35">
      <c r="A43" s="106"/>
      <c r="B43" s="106"/>
      <c r="C43" s="106"/>
      <c r="D43" s="106" t="s">
        <v>6</v>
      </c>
      <c r="E43" s="162"/>
      <c r="F43" s="174" t="str">
        <f>IF(B41="Incluir",IF(OR(E43="",E43=0),"Rellene el presupuesto",IF(OR(NOT(ISNUMBER(E43)),E43&lt;=0),"Rellene con un valor positivo","")),
    IF(OR(E43="",E43=0),"",
        "No rellene el presupuesto sin seleccionar que quiere incluir el subtipo de acción"))</f>
        <v/>
      </c>
      <c r="G43" s="175"/>
      <c r="H43" s="175"/>
      <c r="I43" s="107"/>
      <c r="J43" s="115"/>
    </row>
    <row r="44" spans="1:10" x14ac:dyDescent="0.35">
      <c r="A44" s="106"/>
      <c r="B44" s="106"/>
      <c r="C44" s="106"/>
      <c r="D44" s="106"/>
      <c r="E44" s="106"/>
      <c r="F44" s="107"/>
      <c r="G44" s="106"/>
      <c r="H44" s="106"/>
      <c r="I44" s="107"/>
      <c r="J44" s="115"/>
    </row>
    <row r="45" spans="1:10" x14ac:dyDescent="0.35">
      <c r="A45" s="106"/>
      <c r="B45" s="106"/>
      <c r="C45" s="106"/>
      <c r="D45" s="106" t="s">
        <v>270</v>
      </c>
      <c r="E45" s="106"/>
      <c r="F45" s="107"/>
      <c r="G45" s="106"/>
      <c r="H45" s="106"/>
      <c r="I45" s="107"/>
      <c r="J45" s="115"/>
    </row>
    <row r="46" spans="1:10" x14ac:dyDescent="0.35">
      <c r="A46" s="106"/>
      <c r="B46" s="106"/>
      <c r="C46" s="106"/>
      <c r="D46" s="7" t="s">
        <v>271</v>
      </c>
      <c r="E46" s="7" t="s">
        <v>272</v>
      </c>
      <c r="F46" s="11" t="s">
        <v>156</v>
      </c>
      <c r="G46" s="11" t="s">
        <v>159</v>
      </c>
      <c r="H46" s="8" t="s">
        <v>273</v>
      </c>
      <c r="I46" s="11" t="s">
        <v>274</v>
      </c>
      <c r="J46" s="115"/>
    </row>
    <row r="47" spans="1:10" ht="30" customHeight="1" x14ac:dyDescent="0.35">
      <c r="A47" s="106"/>
      <c r="B47" s="106"/>
      <c r="C47" s="106"/>
      <c r="D47" s="155" t="s">
        <v>160</v>
      </c>
      <c r="E47" s="156" t="s">
        <v>164</v>
      </c>
      <c r="F47" s="153" t="str">
        <f>IFERROR(VLOOKUP(E47,TablaIndicadores[[Código]:[Unidad de medida]],2,0),"")</f>
        <v>Empresas apoyadas (de las cuales: microempresas,pequeñas, medianas, grandes)</v>
      </c>
      <c r="G47" s="153" t="str">
        <f>IFERROR(VLOOKUP(E47,TablaIndicadores[[Código]:[Unidad de medida]],3,0),"")</f>
        <v>Empresas</v>
      </c>
      <c r="H47" s="116"/>
      <c r="I47" s="153" t="str">
        <f>IF(B41="Incluir",IF(OR(H47="",E47="",NOT(ISNUMBER(H47)),H47&lt;=0,H47&lt;=0.0000001,H47&gt;1000000000),"Rellene con un valor positivo","SI"),"")</f>
        <v/>
      </c>
      <c r="J47" s="115"/>
    </row>
    <row r="48" spans="1:10" ht="30" customHeight="1" x14ac:dyDescent="0.35">
      <c r="A48" s="106"/>
      <c r="B48" s="106"/>
      <c r="C48" s="106"/>
      <c r="D48" s="153" t="s">
        <v>162</v>
      </c>
      <c r="E48" s="154" t="s">
        <v>165</v>
      </c>
      <c r="F48" s="153" t="str">
        <f>IFERROR(VLOOKUP(E48,TablaIndicadores[[Código]:[Unidad de medida]],2,0),"")</f>
        <v>RCR 19:Empresas con mayor volumen de negocios</v>
      </c>
      <c r="G48" s="153" t="str">
        <f>IFERROR(VLOOKUP(E48,TablaIndicadores[[Código]:[Unidad de medida]],3,0),"")</f>
        <v>Empresas</v>
      </c>
      <c r="H48" s="157"/>
      <c r="I48" s="153" t="str">
        <f>IF(B41="Incluir",IF(OR(H48="",E48="",NOT(ISNUMBER(H48)),H48&lt;=0,H48&lt;=0.0000001,H48&gt;1000000000),"Rellene con un valor positivo","SI"),"")</f>
        <v/>
      </c>
      <c r="J48" s="115"/>
    </row>
    <row r="49" spans="1:10" x14ac:dyDescent="0.35">
      <c r="A49" s="106"/>
      <c r="B49" s="106"/>
      <c r="C49" s="106"/>
      <c r="D49" s="106"/>
      <c r="E49" s="106"/>
      <c r="F49" s="107"/>
      <c r="G49" s="106"/>
      <c r="H49" s="106"/>
      <c r="I49" s="107"/>
      <c r="J49" s="115"/>
    </row>
    <row r="50" spans="1:10" ht="15.5" x14ac:dyDescent="0.35">
      <c r="A50" s="4"/>
      <c r="B50" s="5" t="s">
        <v>278</v>
      </c>
      <c r="C50" s="5"/>
      <c r="D50" s="5"/>
      <c r="E50" s="5"/>
      <c r="F50" s="10"/>
      <c r="G50" s="5"/>
      <c r="H50" s="4"/>
      <c r="I50" s="67"/>
      <c r="J50" s="115"/>
    </row>
    <row r="51" spans="1:10" x14ac:dyDescent="0.35">
      <c r="A51" s="106"/>
      <c r="B51" s="106"/>
      <c r="C51" s="106"/>
      <c r="D51" s="106"/>
      <c r="E51" s="106"/>
      <c r="F51" s="107"/>
      <c r="G51" s="106"/>
      <c r="H51" s="106"/>
      <c r="I51" s="107"/>
      <c r="J51" s="115"/>
    </row>
    <row r="52" spans="1:10" ht="15" thickBot="1" x14ac:dyDescent="0.4">
      <c r="A52" s="106"/>
      <c r="B52" s="160" t="s">
        <v>42</v>
      </c>
      <c r="C52" s="109"/>
      <c r="D52" s="109"/>
      <c r="E52" s="109"/>
      <c r="F52" s="110"/>
      <c r="G52" s="109"/>
      <c r="H52" s="109"/>
      <c r="I52" s="110"/>
      <c r="J52" s="115"/>
    </row>
    <row r="53" spans="1:10" x14ac:dyDescent="0.35">
      <c r="A53" s="106"/>
      <c r="B53" s="106"/>
      <c r="C53" s="106"/>
      <c r="D53" s="106"/>
      <c r="E53" s="106"/>
      <c r="F53" s="107"/>
      <c r="G53" s="106"/>
      <c r="H53" s="106"/>
      <c r="I53" s="107"/>
      <c r="J53" s="115"/>
    </row>
    <row r="54" spans="1:10" ht="30.75" customHeight="1" x14ac:dyDescent="0.35">
      <c r="A54" s="106"/>
      <c r="B54" s="116" t="s">
        <v>400</v>
      </c>
      <c r="C54" s="106"/>
      <c r="D54" s="177" t="s">
        <v>279</v>
      </c>
      <c r="E54" s="177"/>
      <c r="F54" s="177"/>
      <c r="G54" s="177"/>
      <c r="H54" s="177"/>
      <c r="I54" s="177"/>
      <c r="J54" s="115"/>
    </row>
    <row r="55" spans="1:10" x14ac:dyDescent="0.35">
      <c r="A55" s="106"/>
      <c r="B55" s="106"/>
      <c r="C55" s="106"/>
      <c r="D55" s="106"/>
      <c r="E55" s="106"/>
      <c r="F55" s="107"/>
      <c r="G55" s="106"/>
      <c r="H55" s="106"/>
      <c r="I55" s="107"/>
      <c r="J55" s="115"/>
    </row>
    <row r="56" spans="1:10" x14ac:dyDescent="0.35">
      <c r="A56" s="106"/>
      <c r="B56" s="106"/>
      <c r="C56" s="106"/>
      <c r="D56" s="106" t="s">
        <v>6</v>
      </c>
      <c r="E56" s="162"/>
      <c r="F56" s="174" t="str">
        <f>IF(B54="Incluir",IF(OR(E56="",E56=0),"Rellene el presupuesto",IF(OR(NOT(ISNUMBER(E56)),E56&lt;=0),"Rellene con un valor positivo","")),
    IF(OR(E56="",E56=0),"",
        "No rellene el presupuesto sin seleccionar que quiere incluir el subtipo de acción"))</f>
        <v/>
      </c>
      <c r="G56" s="175"/>
      <c r="H56" s="175"/>
      <c r="I56" s="107"/>
      <c r="J56" s="115"/>
    </row>
    <row r="57" spans="1:10" x14ac:dyDescent="0.35">
      <c r="A57" s="106"/>
      <c r="B57" s="106"/>
      <c r="C57" s="106"/>
      <c r="D57" s="106"/>
      <c r="E57" s="106"/>
      <c r="F57" s="107"/>
      <c r="G57" s="106"/>
      <c r="H57" s="106"/>
      <c r="I57" s="107"/>
      <c r="J57" s="115"/>
    </row>
    <row r="58" spans="1:10" x14ac:dyDescent="0.35">
      <c r="A58" s="106"/>
      <c r="B58" s="106"/>
      <c r="C58" s="106"/>
      <c r="D58" s="106" t="s">
        <v>270</v>
      </c>
      <c r="E58" s="106"/>
      <c r="F58" s="107"/>
      <c r="G58" s="106"/>
      <c r="H58" s="106"/>
      <c r="I58" s="107"/>
      <c r="J58" s="115"/>
    </row>
    <row r="59" spans="1:10" x14ac:dyDescent="0.35">
      <c r="A59" s="106"/>
      <c r="B59" s="106"/>
      <c r="C59" s="106"/>
      <c r="D59" s="7" t="s">
        <v>271</v>
      </c>
      <c r="E59" s="7" t="s">
        <v>272</v>
      </c>
      <c r="F59" s="11" t="s">
        <v>156</v>
      </c>
      <c r="G59" s="11" t="s">
        <v>159</v>
      </c>
      <c r="H59" s="8" t="s">
        <v>273</v>
      </c>
      <c r="I59" s="11" t="s">
        <v>274</v>
      </c>
      <c r="J59" s="115"/>
    </row>
    <row r="60" spans="1:10" ht="29" x14ac:dyDescent="0.35">
      <c r="A60" s="106"/>
      <c r="B60" s="106"/>
      <c r="C60" s="106"/>
      <c r="D60" s="155" t="s">
        <v>160</v>
      </c>
      <c r="E60" s="156" t="s">
        <v>166</v>
      </c>
      <c r="F60" s="153" t="str">
        <f>IFERROR(VLOOKUP(E60,TablaIndicadores[[Código]:[Unidad de medida]],2,0),"")</f>
        <v>Edificios públicos con rendimiento
energético mejorado</v>
      </c>
      <c r="G60" s="153" t="str">
        <f>IFERROR(VLOOKUP(E60,TablaIndicadores[[Código]:[Unidad de medida]],3,0),"")</f>
        <v>Metros cuadrados (m2)</v>
      </c>
      <c r="H60" s="116"/>
      <c r="I60" s="153" t="str">
        <f>IF(B54="Incluir",IF(OR(H60="",E60="",NOT(ISNUMBER(H60)),H60&lt;=0,H60&lt;=0.0000001,H60&gt;1000000000),"Rellene con un valor positivo","SI"),"")</f>
        <v/>
      </c>
      <c r="J60" s="115"/>
    </row>
    <row r="61" spans="1:10" ht="29" x14ac:dyDescent="0.35">
      <c r="A61" s="106"/>
      <c r="B61" s="106"/>
      <c r="C61" s="106"/>
      <c r="D61" s="153" t="s">
        <v>162</v>
      </c>
      <c r="E61" s="154" t="s">
        <v>167</v>
      </c>
      <c r="F61" s="153" t="str">
        <f>IFERROR(VLOOKUP(E61,TablaIndicadores[[Código]:[Unidad de medida]],2,0),"")</f>
        <v>RCR 26: Consumo anual primario de energía
(del cual: viviendas, edificios públicos, empresas, otros)</v>
      </c>
      <c r="G61" s="153" t="str">
        <f>IFERROR(VLOOKUP(E61,TablaIndicadores[[Código]:[Unidad de medida]],3,0),"")</f>
        <v>MWh/año</v>
      </c>
      <c r="H61" s="157"/>
      <c r="I61" s="153" t="str">
        <f>IF(B54="Incluir",IF(OR(H61="",E61="",NOT(ISNUMBER(H61)),H61&lt;=0,H61&lt;=0.0000001,H61&gt;1000000000),"Rellene con un valor positivo","SI"),"")</f>
        <v/>
      </c>
      <c r="J61" s="115"/>
    </row>
    <row r="62" spans="1:10" x14ac:dyDescent="0.35">
      <c r="A62" s="106"/>
      <c r="B62" s="106"/>
      <c r="C62" s="106"/>
      <c r="D62" s="107"/>
      <c r="E62" s="107"/>
      <c r="F62" s="107"/>
      <c r="G62" s="107"/>
      <c r="H62" s="107"/>
      <c r="I62" s="107"/>
      <c r="J62" s="118"/>
    </row>
    <row r="63" spans="1:10" ht="30.75" customHeight="1" x14ac:dyDescent="0.35">
      <c r="A63" s="106"/>
      <c r="B63" s="116" t="s">
        <v>400</v>
      </c>
      <c r="C63" s="106"/>
      <c r="D63" s="178" t="s">
        <v>280</v>
      </c>
      <c r="E63" s="178"/>
      <c r="F63" s="178"/>
      <c r="G63" s="178"/>
      <c r="H63" s="178"/>
      <c r="I63" s="178"/>
      <c r="J63" s="150"/>
    </row>
    <row r="64" spans="1:10" x14ac:dyDescent="0.35">
      <c r="A64" s="106"/>
      <c r="B64" s="106"/>
      <c r="C64" s="106"/>
      <c r="D64" s="106"/>
      <c r="E64" s="106"/>
      <c r="F64" s="107"/>
      <c r="G64" s="106"/>
      <c r="H64" s="106"/>
      <c r="I64" s="107"/>
      <c r="J64" s="115"/>
    </row>
    <row r="65" spans="1:10" x14ac:dyDescent="0.35">
      <c r="A65" s="106"/>
      <c r="B65" s="106"/>
      <c r="C65" s="106"/>
      <c r="D65" s="106" t="s">
        <v>6</v>
      </c>
      <c r="E65" s="162"/>
      <c r="F65" s="174" t="str">
        <f>IF(B63="Incluir",IF(OR(E65="",E65=0),"Rellene el presupuesto",IF(OR(NOT(ISNUMBER(E65)),E65&lt;=0),"Rellene con un valor positivo","")),
    IF(OR(E65="",E65=0),"",
        "No rellene el presupuesto sin seleccionar que quiere incluir el subtipo de acción"))</f>
        <v/>
      </c>
      <c r="G65" s="175"/>
      <c r="H65" s="175"/>
      <c r="I65" s="107"/>
      <c r="J65" s="115"/>
    </row>
    <row r="66" spans="1:10" x14ac:dyDescent="0.35">
      <c r="A66" s="106"/>
      <c r="B66" s="106"/>
      <c r="C66" s="106"/>
      <c r="D66" s="106"/>
      <c r="E66" s="106"/>
      <c r="F66" s="107"/>
      <c r="G66" s="106"/>
      <c r="H66" s="106"/>
      <c r="I66" s="107"/>
      <c r="J66" s="115"/>
    </row>
    <row r="67" spans="1:10" x14ac:dyDescent="0.35">
      <c r="A67" s="106"/>
      <c r="B67" s="106"/>
      <c r="C67" s="106"/>
      <c r="D67" s="106" t="s">
        <v>270</v>
      </c>
      <c r="E67" s="106"/>
      <c r="F67" s="107"/>
      <c r="G67" s="106"/>
      <c r="H67" s="106"/>
      <c r="I67" s="107"/>
      <c r="J67" s="115"/>
    </row>
    <row r="68" spans="1:10" x14ac:dyDescent="0.35">
      <c r="A68" s="106"/>
      <c r="B68" s="106"/>
      <c r="C68" s="106"/>
      <c r="D68" s="7" t="s">
        <v>271</v>
      </c>
      <c r="E68" s="7" t="s">
        <v>272</v>
      </c>
      <c r="F68" s="11" t="s">
        <v>156</v>
      </c>
      <c r="G68" s="11" t="s">
        <v>159</v>
      </c>
      <c r="H68" s="8" t="s">
        <v>273</v>
      </c>
      <c r="I68" s="11" t="s">
        <v>274</v>
      </c>
      <c r="J68" s="115"/>
    </row>
    <row r="69" spans="1:10" ht="29" x14ac:dyDescent="0.35">
      <c r="A69" s="106"/>
      <c r="B69" s="106"/>
      <c r="C69" s="106"/>
      <c r="D69" s="155" t="s">
        <v>160</v>
      </c>
      <c r="E69" s="156" t="s">
        <v>166</v>
      </c>
      <c r="F69" s="153" t="str">
        <f>IFERROR(VLOOKUP(E69,TablaIndicadores[[Código]:[Unidad de medida]],2,0),"")</f>
        <v>Edificios públicos con rendimiento
energético mejorado</v>
      </c>
      <c r="G69" s="153" t="str">
        <f>IFERROR(VLOOKUP(E69,TablaIndicadores[[Código]:[Unidad de medida]],3,0),"")</f>
        <v>Metros cuadrados (m2)</v>
      </c>
      <c r="H69" s="116"/>
      <c r="I69" s="153" t="str">
        <f>IF(B63="Incluir",IF(OR(H69="",E69="",NOT(ISNUMBER(H69)),H69&lt;=0,H69&lt;=0.0000001,H69&gt;1000000000),"Rellene con un valor positivo","SI"),"")</f>
        <v/>
      </c>
      <c r="J69" s="115"/>
    </row>
    <row r="70" spans="1:10" ht="29" x14ac:dyDescent="0.35">
      <c r="A70" s="106"/>
      <c r="B70" s="106"/>
      <c r="C70" s="106"/>
      <c r="D70" s="153" t="s">
        <v>162</v>
      </c>
      <c r="E70" s="154" t="s">
        <v>167</v>
      </c>
      <c r="F70" s="153" t="str">
        <f>IFERROR(VLOOKUP(E70,TablaIndicadores[[Código]:[Unidad de medida]],2,0),"")</f>
        <v>RCR 26: Consumo anual primario de energía
(del cual: viviendas, edificios públicos, empresas, otros)</v>
      </c>
      <c r="G70" s="153" t="str">
        <f>IFERROR(VLOOKUP(E70,TablaIndicadores[[Código]:[Unidad de medida]],3,0),"")</f>
        <v>MWh/año</v>
      </c>
      <c r="H70" s="157"/>
      <c r="I70" s="153" t="str">
        <f>IF(B63="Incluir",IF(OR(H70="",E70="",NOT(ISNUMBER(H70)),H70&lt;=0,H70&lt;=0.0000001,H70&gt;1000000000),"Rellene con un valor positivo","SI"),"")</f>
        <v/>
      </c>
      <c r="J70" s="115"/>
    </row>
    <row r="71" spans="1:10" x14ac:dyDescent="0.35">
      <c r="A71" s="106"/>
      <c r="B71" s="106"/>
      <c r="C71" s="106"/>
      <c r="D71" s="107"/>
      <c r="E71" s="107"/>
      <c r="F71" s="107"/>
      <c r="G71" s="107"/>
      <c r="H71" s="107"/>
      <c r="I71" s="107"/>
      <c r="J71" s="118"/>
    </row>
    <row r="72" spans="1:10" ht="15" thickBot="1" x14ac:dyDescent="0.4">
      <c r="A72" s="106"/>
      <c r="B72" s="160" t="s">
        <v>281</v>
      </c>
      <c r="C72" s="109"/>
      <c r="D72" s="109"/>
      <c r="E72" s="109"/>
      <c r="F72" s="110"/>
      <c r="G72" s="109"/>
      <c r="H72" s="109"/>
      <c r="I72" s="110"/>
      <c r="J72" s="115"/>
    </row>
    <row r="73" spans="1:10" x14ac:dyDescent="0.35">
      <c r="A73" s="106"/>
      <c r="B73" s="106"/>
      <c r="C73" s="106"/>
      <c r="D73" s="106"/>
      <c r="E73" s="106"/>
      <c r="F73" s="107"/>
      <c r="G73" s="106"/>
      <c r="H73" s="106"/>
      <c r="I73" s="107"/>
      <c r="J73" s="115"/>
    </row>
    <row r="74" spans="1:10" x14ac:dyDescent="0.35">
      <c r="A74" s="106"/>
      <c r="B74" s="116" t="s">
        <v>400</v>
      </c>
      <c r="C74" s="106"/>
      <c r="D74" s="112" t="s">
        <v>282</v>
      </c>
      <c r="E74" s="112"/>
      <c r="F74" s="113"/>
      <c r="G74" s="113"/>
      <c r="H74" s="113"/>
      <c r="I74" s="113"/>
      <c r="J74" s="115"/>
    </row>
    <row r="75" spans="1:10" x14ac:dyDescent="0.35">
      <c r="A75" s="106"/>
      <c r="B75" s="106"/>
      <c r="C75" s="106"/>
      <c r="D75" s="106"/>
      <c r="E75" s="106"/>
      <c r="F75" s="107"/>
      <c r="G75" s="106"/>
      <c r="H75" s="106"/>
      <c r="I75" s="107"/>
      <c r="J75" s="115"/>
    </row>
    <row r="76" spans="1:10" x14ac:dyDescent="0.35">
      <c r="A76" s="106"/>
      <c r="B76" s="106"/>
      <c r="C76" s="106"/>
      <c r="D76" s="106" t="s">
        <v>6</v>
      </c>
      <c r="E76" s="162"/>
      <c r="F76" s="174" t="str">
        <f>IF(B74="Incluir",IF(OR(E76="",E76=0),"Rellene el presupuesto",IF(OR(NOT(ISNUMBER(E76)),E76&lt;=0),"Rellene con un valor positivo","")),
    IF(OR(E76="",E76=0),"",
        "No rellene el presupuesto sin seleccionar que quiere incluir el subtipo de acción"))</f>
        <v/>
      </c>
      <c r="G76" s="175"/>
      <c r="H76" s="175"/>
      <c r="I76" s="107"/>
      <c r="J76" s="115"/>
    </row>
    <row r="77" spans="1:10" x14ac:dyDescent="0.35">
      <c r="A77" s="106"/>
      <c r="B77" s="106"/>
      <c r="C77" s="106"/>
      <c r="D77" s="106"/>
      <c r="E77" s="106"/>
      <c r="F77" s="107"/>
      <c r="G77" s="106"/>
      <c r="H77" s="106"/>
      <c r="I77" s="107"/>
      <c r="J77" s="115"/>
    </row>
    <row r="78" spans="1:10" x14ac:dyDescent="0.35">
      <c r="A78" s="106"/>
      <c r="B78" s="106"/>
      <c r="C78" s="106"/>
      <c r="D78" s="106" t="s">
        <v>270</v>
      </c>
      <c r="E78" s="106"/>
      <c r="F78" s="107"/>
      <c r="G78" s="106"/>
      <c r="H78" s="106"/>
      <c r="I78" s="107"/>
      <c r="J78" s="115"/>
    </row>
    <row r="79" spans="1:10" x14ac:dyDescent="0.35">
      <c r="A79" s="106"/>
      <c r="B79" s="106"/>
      <c r="C79" s="106"/>
      <c r="D79" s="7" t="s">
        <v>271</v>
      </c>
      <c r="E79" s="7" t="s">
        <v>272</v>
      </c>
      <c r="F79" s="11" t="s">
        <v>156</v>
      </c>
      <c r="G79" s="11" t="s">
        <v>159</v>
      </c>
      <c r="H79" s="8" t="s">
        <v>273</v>
      </c>
      <c r="I79" s="11" t="s">
        <v>274</v>
      </c>
      <c r="J79" s="115"/>
    </row>
    <row r="80" spans="1:10" ht="43.5" x14ac:dyDescent="0.35">
      <c r="A80" s="106"/>
      <c r="B80" s="106"/>
      <c r="C80" s="106"/>
      <c r="D80" s="155" t="s">
        <v>160</v>
      </c>
      <c r="E80" s="156" t="s">
        <v>168</v>
      </c>
      <c r="F80" s="153" t="str">
        <f>IFERROR(VLOOKUP(E80,TablaIndicadores[[Código]:[Unidad de medida]],2,0),"")</f>
        <v>Capacidad de producción adicional
de energía renovable (de la cual: electricidad,
térmica)*</v>
      </c>
      <c r="G80" s="153" t="str">
        <f>IFERROR(VLOOKUP(E80,TablaIndicadores[[Código]:[Unidad de medida]],3,0),"")</f>
        <v>KW  </v>
      </c>
      <c r="H80" s="116"/>
      <c r="I80" s="153" t="str">
        <f>IF(B74="Incluir",IF(OR(H80="",E80="",NOT(ISNUMBER(H80)),H80&lt;=0,H80&lt;=0.0000001,H80&gt;1000000000),"Rellene con un valor positivo","SI"),"")</f>
        <v/>
      </c>
      <c r="J80" s="115"/>
    </row>
    <row r="81" spans="1:10" ht="29" x14ac:dyDescent="0.35">
      <c r="A81" s="106"/>
      <c r="B81" s="106"/>
      <c r="C81" s="106"/>
      <c r="D81" s="153" t="s">
        <v>162</v>
      </c>
      <c r="E81" s="154" t="s">
        <v>169</v>
      </c>
      <c r="F81" s="153" t="str">
        <f>IFERROR(VLOOKUP(E81,TablaIndicadores[[Código]:[Unidad de medida]],2,0),"")</f>
        <v>RCR 32: Capacidad operativa adicional instalada para energía renovable*</v>
      </c>
      <c r="G81" s="153" t="str">
        <f>IFERROR(VLOOKUP(E81,TablaIndicadores[[Código]:[Unidad de medida]],3,0),"")</f>
        <v>MW</v>
      </c>
      <c r="H81" s="157"/>
      <c r="I81" s="153" t="str">
        <f>IF(B74="Incluir",IF(OR(H81="",E81="",NOT(ISNUMBER(H81)),H81&lt;=0,H81&lt;=0.0000001,H81&gt;1000000000),"Rellene con un valor positivo","SI"),"")</f>
        <v/>
      </c>
      <c r="J81" s="115"/>
    </row>
    <row r="82" spans="1:10" x14ac:dyDescent="0.35">
      <c r="A82" s="106"/>
      <c r="B82" s="106"/>
      <c r="C82" s="106"/>
      <c r="D82" s="107"/>
      <c r="E82" s="107"/>
      <c r="F82" s="107"/>
      <c r="G82" s="107"/>
      <c r="H82" s="107"/>
      <c r="I82" s="107"/>
      <c r="J82" s="118"/>
    </row>
    <row r="83" spans="1:10" x14ac:dyDescent="0.35">
      <c r="A83" s="106"/>
      <c r="B83" s="116" t="s">
        <v>400</v>
      </c>
      <c r="C83" s="106"/>
      <c r="D83" s="112" t="s">
        <v>283</v>
      </c>
      <c r="E83" s="112"/>
      <c r="F83" s="113"/>
      <c r="G83" s="113"/>
      <c r="H83" s="113"/>
      <c r="I83" s="113"/>
      <c r="J83" s="115"/>
    </row>
    <row r="84" spans="1:10" x14ac:dyDescent="0.35">
      <c r="A84" s="106"/>
      <c r="B84" s="106"/>
      <c r="C84" s="106"/>
      <c r="D84" s="106"/>
      <c r="E84" s="106"/>
      <c r="F84" s="107"/>
      <c r="G84" s="106"/>
      <c r="H84" s="106"/>
      <c r="I84" s="107"/>
      <c r="J84" s="115"/>
    </row>
    <row r="85" spans="1:10" x14ac:dyDescent="0.35">
      <c r="A85" s="106"/>
      <c r="B85" s="106"/>
      <c r="C85" s="106"/>
      <c r="D85" s="106" t="s">
        <v>6</v>
      </c>
      <c r="E85" s="162"/>
      <c r="F85" s="174" t="str">
        <f>IF(B83="Incluir",IF(OR(E85="",E85=0),"Rellene el presupuesto",IF(OR(NOT(ISNUMBER(E85)),E85&lt;=0),"Rellene con un valor positivo","")),
    IF(OR(E85="",E85=0),"",
        "No rellene el presupuesto sin seleccionar que quiere incluir el subtipo de acción"))</f>
        <v/>
      </c>
      <c r="G85" s="175"/>
      <c r="H85" s="175"/>
      <c r="I85" s="107"/>
      <c r="J85" s="115"/>
    </row>
    <row r="86" spans="1:10" x14ac:dyDescent="0.35">
      <c r="A86" s="106"/>
      <c r="B86" s="106"/>
      <c r="C86" s="106"/>
      <c r="D86" s="106"/>
      <c r="E86" s="106"/>
      <c r="F86" s="107"/>
      <c r="G86" s="106"/>
      <c r="H86" s="106"/>
      <c r="I86" s="107"/>
      <c r="J86" s="115"/>
    </row>
    <row r="87" spans="1:10" x14ac:dyDescent="0.35">
      <c r="A87" s="106"/>
      <c r="B87" s="106"/>
      <c r="C87" s="106"/>
      <c r="D87" s="106" t="s">
        <v>270</v>
      </c>
      <c r="E87" s="106"/>
      <c r="F87" s="107"/>
      <c r="G87" s="106"/>
      <c r="H87" s="106"/>
      <c r="I87" s="107"/>
      <c r="J87" s="115"/>
    </row>
    <row r="88" spans="1:10" x14ac:dyDescent="0.35">
      <c r="A88" s="106"/>
      <c r="B88" s="106"/>
      <c r="C88" s="106"/>
      <c r="D88" s="7" t="s">
        <v>271</v>
      </c>
      <c r="E88" s="7" t="s">
        <v>272</v>
      </c>
      <c r="F88" s="11" t="s">
        <v>156</v>
      </c>
      <c r="G88" s="11" t="s">
        <v>159</v>
      </c>
      <c r="H88" s="8" t="s">
        <v>273</v>
      </c>
      <c r="I88" s="11" t="s">
        <v>274</v>
      </c>
      <c r="J88" s="115"/>
    </row>
    <row r="89" spans="1:10" ht="43.5" x14ac:dyDescent="0.35">
      <c r="A89" s="106"/>
      <c r="B89" s="106"/>
      <c r="C89" s="106"/>
      <c r="D89" s="155" t="s">
        <v>160</v>
      </c>
      <c r="E89" s="156" t="s">
        <v>168</v>
      </c>
      <c r="F89" s="153" t="str">
        <f>IFERROR(VLOOKUP(E89,TablaIndicadores[[Código]:[Unidad de medida]],2,0),"")</f>
        <v>Capacidad de producción adicional
de energía renovable (de la cual: electricidad,
térmica)*</v>
      </c>
      <c r="G89" s="153" t="str">
        <f>IFERROR(VLOOKUP(E89,TablaIndicadores[[Código]:[Unidad de medida]],3,0),"")</f>
        <v>KW  </v>
      </c>
      <c r="H89" s="116"/>
      <c r="I89" s="153" t="str">
        <f>IF(B83="Incluir",IF(OR(H89="",E89="",NOT(ISNUMBER(H89)),H89&lt;=0,H89&lt;=0.0000001,H89&gt;1000000000),"Rellene con un valor positivo","SI"),"")</f>
        <v/>
      </c>
      <c r="J89" s="115"/>
    </row>
    <row r="90" spans="1:10" ht="29" x14ac:dyDescent="0.35">
      <c r="A90" s="106"/>
      <c r="B90" s="106"/>
      <c r="C90" s="106"/>
      <c r="D90" s="153" t="s">
        <v>162</v>
      </c>
      <c r="E90" s="154" t="s">
        <v>169</v>
      </c>
      <c r="F90" s="153" t="str">
        <f>IFERROR(VLOOKUP(E90,TablaIndicadores[[Código]:[Unidad de medida]],2,0),"")</f>
        <v>RCR 32: Capacidad operativa adicional instalada para energía renovable*</v>
      </c>
      <c r="G90" s="153" t="str">
        <f>IFERROR(VLOOKUP(E90,TablaIndicadores[[Código]:[Unidad de medida]],3,0),"")</f>
        <v>MW</v>
      </c>
      <c r="H90" s="157"/>
      <c r="I90" s="153" t="str">
        <f>IF(B83="Incluir",IF(OR(H90="",E90="",NOT(ISNUMBER(H90)),H90&lt;=0,H90&lt;=0.0000001,H90&gt;1000000000),"Rellene con un valor positivo","SI"),"")</f>
        <v/>
      </c>
      <c r="J90" s="115"/>
    </row>
    <row r="91" spans="1:10" x14ac:dyDescent="0.35">
      <c r="A91" s="106"/>
      <c r="B91" s="106"/>
      <c r="C91" s="106"/>
      <c r="D91" s="107"/>
      <c r="E91" s="106"/>
      <c r="F91" s="107"/>
      <c r="G91" s="106"/>
      <c r="H91" s="106"/>
      <c r="I91" s="107"/>
      <c r="J91" s="115"/>
    </row>
    <row r="92" spans="1:10" x14ac:dyDescent="0.35">
      <c r="A92" s="106"/>
      <c r="B92" s="116" t="s">
        <v>400</v>
      </c>
      <c r="C92" s="106"/>
      <c r="D92" s="112" t="s">
        <v>284</v>
      </c>
      <c r="E92" s="112"/>
      <c r="F92" s="113"/>
      <c r="G92" s="113"/>
      <c r="H92" s="113"/>
      <c r="I92" s="113"/>
      <c r="J92" s="115"/>
    </row>
    <row r="93" spans="1:10" x14ac:dyDescent="0.35">
      <c r="A93" s="106"/>
      <c r="B93" s="106"/>
      <c r="C93" s="106"/>
      <c r="D93" s="106"/>
      <c r="E93" s="106"/>
      <c r="F93" s="107"/>
      <c r="G93" s="106"/>
      <c r="H93" s="106"/>
      <c r="I93" s="107"/>
      <c r="J93" s="115"/>
    </row>
    <row r="94" spans="1:10" x14ac:dyDescent="0.35">
      <c r="A94" s="106"/>
      <c r="B94" s="106"/>
      <c r="C94" s="106"/>
      <c r="D94" s="106" t="s">
        <v>6</v>
      </c>
      <c r="E94" s="162"/>
      <c r="F94" s="174" t="str">
        <f>IF(B92="Incluir",IF(OR(E94="",E94=0),"Rellene el presupuesto",IF(OR(NOT(ISNUMBER(E94)),E94&lt;=0),"Rellene con un valor positivo","")),
    IF(OR(E94="",E94=0),"",
        "No rellene el presupuesto sin seleccionar que quiere incluir el subtipo de acción"))</f>
        <v/>
      </c>
      <c r="G94" s="175"/>
      <c r="H94" s="175"/>
      <c r="I94" s="107"/>
      <c r="J94" s="115"/>
    </row>
    <row r="95" spans="1:10" x14ac:dyDescent="0.35">
      <c r="A95" s="106"/>
      <c r="B95" s="106"/>
      <c r="C95" s="106"/>
      <c r="D95" s="106"/>
      <c r="E95" s="106"/>
      <c r="F95" s="107"/>
      <c r="G95" s="106"/>
      <c r="H95" s="106"/>
      <c r="I95" s="107"/>
      <c r="J95" s="115"/>
    </row>
    <row r="96" spans="1:10" x14ac:dyDescent="0.35">
      <c r="A96" s="106"/>
      <c r="B96" s="106"/>
      <c r="C96" s="106"/>
      <c r="D96" s="106" t="s">
        <v>270</v>
      </c>
      <c r="E96" s="106"/>
      <c r="F96" s="107"/>
      <c r="G96" s="106"/>
      <c r="H96" s="106"/>
      <c r="I96" s="107"/>
      <c r="J96" s="115"/>
    </row>
    <row r="97" spans="1:10" x14ac:dyDescent="0.35">
      <c r="A97" s="106"/>
      <c r="B97" s="106"/>
      <c r="C97" s="106"/>
      <c r="D97" s="7" t="s">
        <v>271</v>
      </c>
      <c r="E97" s="7" t="s">
        <v>272</v>
      </c>
      <c r="F97" s="11" t="s">
        <v>156</v>
      </c>
      <c r="G97" s="11" t="s">
        <v>159</v>
      </c>
      <c r="H97" s="8" t="s">
        <v>273</v>
      </c>
      <c r="I97" s="11" t="s">
        <v>274</v>
      </c>
      <c r="J97" s="115"/>
    </row>
    <row r="98" spans="1:10" ht="43.5" x14ac:dyDescent="0.35">
      <c r="A98" s="106"/>
      <c r="B98" s="106"/>
      <c r="C98" s="106"/>
      <c r="D98" s="155" t="s">
        <v>160</v>
      </c>
      <c r="E98" s="156" t="s">
        <v>168</v>
      </c>
      <c r="F98" s="153" t="str">
        <f>IFERROR(VLOOKUP(E98,TablaIndicadores[[Código]:[Unidad de medida]],2,0),"")</f>
        <v>Capacidad de producción adicional
de energía renovable (de la cual: electricidad,
térmica)*</v>
      </c>
      <c r="G98" s="153" t="str">
        <f>IFERROR(VLOOKUP(E98,TablaIndicadores[[Código]:[Unidad de medida]],3,0),"")</f>
        <v>KW  </v>
      </c>
      <c r="H98" s="116"/>
      <c r="I98" s="153" t="str">
        <f>IF(B92="Incluir",IF(OR(H98="",E98="",NOT(ISNUMBER(H98)),H98&lt;=0,H98&lt;=0.0000001,H98&gt;1000000000),"Rellene con un valor positivo","SI"),"")</f>
        <v/>
      </c>
      <c r="J98" s="115"/>
    </row>
    <row r="99" spans="1:10" ht="29" x14ac:dyDescent="0.35">
      <c r="A99" s="106"/>
      <c r="B99" s="106"/>
      <c r="C99" s="106"/>
      <c r="D99" s="153" t="s">
        <v>162</v>
      </c>
      <c r="E99" s="154" t="s">
        <v>169</v>
      </c>
      <c r="F99" s="153" t="str">
        <f>IFERROR(VLOOKUP(E99,TablaIndicadores[[Código]:[Unidad de medida]],2,0),"")</f>
        <v>RCR 32: Capacidad operativa adicional instalada para energía renovable*</v>
      </c>
      <c r="G99" s="153" t="str">
        <f>IFERROR(VLOOKUP(E99,TablaIndicadores[[Código]:[Unidad de medida]],3,0),"")</f>
        <v>MW</v>
      </c>
      <c r="H99" s="157"/>
      <c r="I99" s="153" t="str">
        <f>IF(B92="Incluir",IF(OR(H99="",E99="",NOT(ISNUMBER(H99)),H99&lt;=0,H99&lt;=0.0000001,H99&gt;1000000000),"Rellene con un valor positivo","SI"),"")</f>
        <v/>
      </c>
      <c r="J99" s="115"/>
    </row>
    <row r="100" spans="1:10" x14ac:dyDescent="0.35">
      <c r="A100" s="106"/>
      <c r="B100" s="106"/>
      <c r="C100" s="106"/>
      <c r="D100" s="106"/>
      <c r="E100" s="106"/>
      <c r="F100" s="107"/>
      <c r="G100" s="106"/>
      <c r="H100" s="106"/>
      <c r="I100" s="107"/>
      <c r="J100" s="115"/>
    </row>
    <row r="101" spans="1:10" x14ac:dyDescent="0.35">
      <c r="A101" s="106"/>
      <c r="B101" s="116" t="s">
        <v>400</v>
      </c>
      <c r="C101" s="106"/>
      <c r="D101" s="112" t="s">
        <v>285</v>
      </c>
      <c r="E101" s="112"/>
      <c r="F101" s="113"/>
      <c r="G101" s="113"/>
      <c r="H101" s="113"/>
      <c r="I101" s="113"/>
      <c r="J101" s="115"/>
    </row>
    <row r="102" spans="1:10" x14ac:dyDescent="0.35">
      <c r="A102" s="106"/>
      <c r="B102" s="106"/>
      <c r="C102" s="106"/>
      <c r="D102" s="106"/>
      <c r="E102" s="106"/>
      <c r="F102" s="107"/>
      <c r="G102" s="106"/>
      <c r="H102" s="106"/>
      <c r="I102" s="107"/>
      <c r="J102" s="115"/>
    </row>
    <row r="103" spans="1:10" x14ac:dyDescent="0.35">
      <c r="A103" s="106"/>
      <c r="B103" s="106"/>
      <c r="C103" s="106"/>
      <c r="D103" s="106" t="s">
        <v>6</v>
      </c>
      <c r="E103" s="162"/>
      <c r="F103" s="174" t="str">
        <f>IF(B101="Incluir",IF(OR(E103="",E103=0),"Rellene el presupuesto",IF(OR(NOT(ISNUMBER(E103)),E103&lt;=0),"Rellene con un valor positivo","")),
    IF(OR(E103="",E103=0),"",
        "No rellene el presupuesto sin seleccionar que quiere incluir el subtipo de acción"))</f>
        <v/>
      </c>
      <c r="G103" s="175"/>
      <c r="H103" s="175"/>
      <c r="I103" s="107"/>
      <c r="J103" s="115"/>
    </row>
    <row r="104" spans="1:10" x14ac:dyDescent="0.35">
      <c r="A104" s="106"/>
      <c r="B104" s="106"/>
      <c r="C104" s="106"/>
      <c r="D104" s="106"/>
      <c r="E104" s="106"/>
      <c r="F104" s="107"/>
      <c r="G104" s="106"/>
      <c r="H104" s="106"/>
      <c r="I104" s="107"/>
      <c r="J104" s="115"/>
    </row>
    <row r="105" spans="1:10" x14ac:dyDescent="0.35">
      <c r="A105" s="106"/>
      <c r="B105" s="106"/>
      <c r="C105" s="106"/>
      <c r="D105" s="106" t="s">
        <v>270</v>
      </c>
      <c r="E105" s="106"/>
      <c r="F105" s="107"/>
      <c r="G105" s="106"/>
      <c r="H105" s="106"/>
      <c r="I105" s="107"/>
      <c r="J105" s="115"/>
    </row>
    <row r="106" spans="1:10" x14ac:dyDescent="0.35">
      <c r="A106" s="106"/>
      <c r="B106" s="106"/>
      <c r="C106" s="106"/>
      <c r="D106" s="7" t="s">
        <v>271</v>
      </c>
      <c r="E106" s="7" t="s">
        <v>272</v>
      </c>
      <c r="F106" s="11" t="s">
        <v>156</v>
      </c>
      <c r="G106" s="11" t="s">
        <v>159</v>
      </c>
      <c r="H106" s="8" t="s">
        <v>273</v>
      </c>
      <c r="I106" s="11" t="s">
        <v>274</v>
      </c>
      <c r="J106" s="115"/>
    </row>
    <row r="107" spans="1:10" ht="43.5" x14ac:dyDescent="0.35">
      <c r="A107" s="106"/>
      <c r="B107" s="106"/>
      <c r="C107" s="106"/>
      <c r="D107" s="155" t="s">
        <v>160</v>
      </c>
      <c r="E107" s="156" t="s">
        <v>168</v>
      </c>
      <c r="F107" s="153" t="str">
        <f>IFERROR(VLOOKUP(E107,TablaIndicadores[[Código]:[Unidad de medida]],2,0),"")</f>
        <v>Capacidad de producción adicional
de energía renovable (de la cual: electricidad,
térmica)*</v>
      </c>
      <c r="G107" s="153" t="str">
        <f>IFERROR(VLOOKUP(E107,TablaIndicadores[[Código]:[Unidad de medida]],3,0),"")</f>
        <v>KW  </v>
      </c>
      <c r="H107" s="116"/>
      <c r="I107" s="153" t="str">
        <f>IF(B101="Incluir",IF(OR(H107="",E107="",NOT(ISNUMBER(H107)),H107&lt;=0,H107&lt;=0.0000001,H107&gt;1000000000),"Rellene con un valor positivo","SI"),"")</f>
        <v/>
      </c>
      <c r="J107" s="115"/>
    </row>
    <row r="108" spans="1:10" ht="29" x14ac:dyDescent="0.35">
      <c r="A108" s="106"/>
      <c r="B108" s="106"/>
      <c r="C108" s="106"/>
      <c r="D108" s="153" t="s">
        <v>162</v>
      </c>
      <c r="E108" s="154" t="s">
        <v>169</v>
      </c>
      <c r="F108" s="153" t="str">
        <f>IFERROR(VLOOKUP(E108,TablaIndicadores[[Código]:[Unidad de medida]],2,0),"")</f>
        <v>RCR 32: Capacidad operativa adicional instalada para energía renovable*</v>
      </c>
      <c r="G108" s="153" t="str">
        <f>IFERROR(VLOOKUP(E108,TablaIndicadores[[Código]:[Unidad de medida]],3,0),"")</f>
        <v>MW</v>
      </c>
      <c r="H108" s="157"/>
      <c r="I108" s="153" t="str">
        <f>IF(B101="Incluir",IF(OR(H108="",E108="",NOT(ISNUMBER(H108)),H108&lt;=0,H108&lt;=0.0000001,H108&gt;1000000000),"Rellene con un valor positivo","SI"),"")</f>
        <v/>
      </c>
      <c r="J108" s="115"/>
    </row>
    <row r="109" spans="1:10" x14ac:dyDescent="0.35">
      <c r="A109" s="106"/>
      <c r="B109" s="106"/>
      <c r="C109" s="106"/>
      <c r="D109" s="106"/>
      <c r="E109" s="106"/>
      <c r="F109" s="107"/>
      <c r="G109" s="106"/>
      <c r="H109" s="106"/>
      <c r="I109" s="107"/>
      <c r="J109" s="115"/>
    </row>
    <row r="110" spans="1:10" x14ac:dyDescent="0.35">
      <c r="A110" s="106"/>
      <c r="B110" s="116" t="s">
        <v>400</v>
      </c>
      <c r="C110" s="106"/>
      <c r="D110" s="112" t="s">
        <v>286</v>
      </c>
      <c r="E110" s="112"/>
      <c r="F110" s="113"/>
      <c r="G110" s="151"/>
      <c r="H110" s="151"/>
      <c r="I110" s="151"/>
      <c r="J110" s="115"/>
    </row>
    <row r="111" spans="1:10" x14ac:dyDescent="0.35">
      <c r="A111" s="106"/>
      <c r="B111" s="106"/>
      <c r="C111" s="106"/>
      <c r="D111" s="106"/>
      <c r="E111" s="106"/>
      <c r="F111" s="107"/>
      <c r="G111" s="106"/>
      <c r="H111" s="106"/>
      <c r="I111" s="107"/>
      <c r="J111" s="115"/>
    </row>
    <row r="112" spans="1:10" x14ac:dyDescent="0.35">
      <c r="A112" s="106"/>
      <c r="B112" s="106"/>
      <c r="C112" s="106"/>
      <c r="D112" s="106" t="s">
        <v>6</v>
      </c>
      <c r="E112" s="162"/>
      <c r="F112" s="174" t="str">
        <f>IF(B110="Incluir",IF(OR(E112="",E112=0),"Rellene el presupuesto",IF(OR(NOT(ISNUMBER(E112)),E112&lt;=0),"Rellene con un valor positivo","")),
    IF(OR(E112="",E112=0),"",
        "No rellene el presupuesto sin seleccionar que quiere incluir el subtipo de acción"))</f>
        <v/>
      </c>
      <c r="G112" s="175"/>
      <c r="H112" s="175"/>
      <c r="I112" s="107"/>
      <c r="J112" s="115"/>
    </row>
    <row r="113" spans="1:10" x14ac:dyDescent="0.35">
      <c r="A113" s="106"/>
      <c r="B113" s="106"/>
      <c r="C113" s="106"/>
      <c r="D113" s="106"/>
      <c r="E113" s="106"/>
      <c r="F113" s="107"/>
      <c r="G113" s="106"/>
      <c r="H113" s="106"/>
      <c r="I113" s="107"/>
      <c r="J113" s="115"/>
    </row>
    <row r="114" spans="1:10" x14ac:dyDescent="0.35">
      <c r="A114" s="106"/>
      <c r="B114" s="106"/>
      <c r="C114" s="106"/>
      <c r="D114" s="106" t="s">
        <v>270</v>
      </c>
      <c r="E114" s="106"/>
      <c r="F114" s="107"/>
      <c r="G114" s="106"/>
      <c r="H114" s="106"/>
      <c r="I114" s="107"/>
      <c r="J114" s="115"/>
    </row>
    <row r="115" spans="1:10" x14ac:dyDescent="0.35">
      <c r="A115" s="106"/>
      <c r="B115" s="106"/>
      <c r="C115" s="106"/>
      <c r="D115" s="7" t="s">
        <v>271</v>
      </c>
      <c r="E115" s="7" t="s">
        <v>272</v>
      </c>
      <c r="F115" s="11" t="s">
        <v>156</v>
      </c>
      <c r="G115" s="11" t="s">
        <v>159</v>
      </c>
      <c r="H115" s="8" t="s">
        <v>273</v>
      </c>
      <c r="I115" s="11" t="s">
        <v>274</v>
      </c>
      <c r="J115" s="115"/>
    </row>
    <row r="116" spans="1:10" ht="43.5" x14ac:dyDescent="0.35">
      <c r="A116" s="106"/>
      <c r="B116" s="106"/>
      <c r="C116" s="106"/>
      <c r="D116" s="155" t="s">
        <v>160</v>
      </c>
      <c r="E116" s="156" t="s">
        <v>168</v>
      </c>
      <c r="F116" s="153" t="str">
        <f>IFERROR(VLOOKUP(E116,TablaIndicadores[[Código]:[Unidad de medida]],2,0),"")</f>
        <v>Capacidad de producción adicional
de energía renovable (de la cual: electricidad,
térmica)*</v>
      </c>
      <c r="G116" s="153" t="str">
        <f>IFERROR(VLOOKUP(E116,TablaIndicadores[[Código]:[Unidad de medida]],3,0),"")</f>
        <v>KW  </v>
      </c>
      <c r="H116" s="116"/>
      <c r="I116" s="153" t="str">
        <f>IF(B110="Incluir",IF(OR(H116="",E116="",NOT(ISNUMBER(H116)),H116&lt;=0,H116&lt;=0.0000001,H116&gt;1000000000),"Rellene con un valor positivo","SI"),"")</f>
        <v/>
      </c>
      <c r="J116" s="115"/>
    </row>
    <row r="117" spans="1:10" ht="29" x14ac:dyDescent="0.35">
      <c r="A117" s="106"/>
      <c r="B117" s="106"/>
      <c r="C117" s="106"/>
      <c r="D117" s="153" t="s">
        <v>162</v>
      </c>
      <c r="E117" s="154" t="s">
        <v>169</v>
      </c>
      <c r="F117" s="153" t="str">
        <f>IFERROR(VLOOKUP(E117,TablaIndicadores[[Código]:[Unidad de medida]],2,0),"")</f>
        <v>RCR 32: Capacidad operativa adicional instalada para energía renovable*</v>
      </c>
      <c r="G117" s="153" t="str">
        <f>IFERROR(VLOOKUP(E117,TablaIndicadores[[Código]:[Unidad de medida]],3,0),"")</f>
        <v>MW</v>
      </c>
      <c r="H117" s="157"/>
      <c r="I117" s="153" t="str">
        <f>IF(B110="Incluir",IF(OR(H117="",E117="",NOT(ISNUMBER(H117)),H117&lt;=0,H117&lt;=0.0000001,H117&gt;1000000000),"Rellene con un valor positivo","SI"),"")</f>
        <v/>
      </c>
      <c r="J117" s="115"/>
    </row>
    <row r="118" spans="1:10" x14ac:dyDescent="0.35">
      <c r="A118" s="106"/>
      <c r="B118" s="106"/>
      <c r="C118" s="106"/>
      <c r="D118" s="106"/>
      <c r="E118" s="106"/>
      <c r="F118" s="107"/>
      <c r="G118" s="106"/>
      <c r="H118" s="106"/>
      <c r="I118" s="107"/>
      <c r="J118" s="115"/>
    </row>
    <row r="119" spans="1:10" x14ac:dyDescent="0.35">
      <c r="A119" s="106"/>
      <c r="B119" s="116" t="s">
        <v>400</v>
      </c>
      <c r="C119" s="106"/>
      <c r="D119" s="112" t="s">
        <v>287</v>
      </c>
      <c r="E119" s="112"/>
      <c r="F119" s="113"/>
      <c r="G119" s="113"/>
      <c r="H119" s="113"/>
      <c r="I119" s="113"/>
      <c r="J119" s="115"/>
    </row>
    <row r="120" spans="1:10" x14ac:dyDescent="0.35">
      <c r="A120" s="106"/>
      <c r="B120" s="106"/>
      <c r="C120" s="106"/>
      <c r="D120" s="106"/>
      <c r="E120" s="106"/>
      <c r="F120" s="107"/>
      <c r="G120" s="106"/>
      <c r="H120" s="106"/>
      <c r="I120" s="107"/>
      <c r="J120" s="115"/>
    </row>
    <row r="121" spans="1:10" x14ac:dyDescent="0.35">
      <c r="A121" s="106"/>
      <c r="B121" s="106"/>
      <c r="C121" s="106"/>
      <c r="D121" s="106" t="s">
        <v>6</v>
      </c>
      <c r="E121" s="162"/>
      <c r="F121" s="174" t="str">
        <f>IF(B119="Incluir",IF(OR(E121="",E121=0),"Rellene el presupuesto",IF(OR(NOT(ISNUMBER(E121)),E121&lt;=0),"Rellene con un valor positivo","")),
    IF(OR(E121="",E121=0),"",
        "No rellene el presupuesto sin seleccionar que quiere incluir el subtipo de acción"))</f>
        <v/>
      </c>
      <c r="G121" s="175"/>
      <c r="H121" s="175"/>
      <c r="I121" s="107"/>
      <c r="J121" s="115"/>
    </row>
    <row r="122" spans="1:10" x14ac:dyDescent="0.35">
      <c r="A122" s="106"/>
      <c r="B122" s="106"/>
      <c r="C122" s="106"/>
      <c r="D122" s="106"/>
      <c r="E122" s="106"/>
      <c r="F122" s="107"/>
      <c r="G122" s="106"/>
      <c r="H122" s="106"/>
      <c r="I122" s="107"/>
      <c r="J122" s="115"/>
    </row>
    <row r="123" spans="1:10" x14ac:dyDescent="0.35">
      <c r="A123" s="106"/>
      <c r="B123" s="106"/>
      <c r="C123" s="106"/>
      <c r="D123" s="106" t="s">
        <v>270</v>
      </c>
      <c r="E123" s="106"/>
      <c r="F123" s="107"/>
      <c r="G123" s="106"/>
      <c r="H123" s="106"/>
      <c r="I123" s="107"/>
      <c r="J123" s="115"/>
    </row>
    <row r="124" spans="1:10" x14ac:dyDescent="0.35">
      <c r="A124" s="106"/>
      <c r="B124" s="106"/>
      <c r="C124" s="106"/>
      <c r="D124" s="7" t="s">
        <v>271</v>
      </c>
      <c r="E124" s="7" t="s">
        <v>272</v>
      </c>
      <c r="F124" s="11" t="s">
        <v>156</v>
      </c>
      <c r="G124" s="11" t="s">
        <v>159</v>
      </c>
      <c r="H124" s="8" t="s">
        <v>273</v>
      </c>
      <c r="I124" s="11" t="s">
        <v>274</v>
      </c>
      <c r="J124" s="115"/>
    </row>
    <row r="125" spans="1:10" ht="43.5" x14ac:dyDescent="0.35">
      <c r="A125" s="106"/>
      <c r="B125" s="106"/>
      <c r="C125" s="106"/>
      <c r="D125" s="155" t="s">
        <v>160</v>
      </c>
      <c r="E125" s="156" t="s">
        <v>168</v>
      </c>
      <c r="F125" s="153" t="str">
        <f>IFERROR(VLOOKUP(E125,TablaIndicadores[[Código]:[Unidad de medida]],2,0),"")</f>
        <v>Capacidad de producción adicional
de energía renovable (de la cual: electricidad,
térmica)*</v>
      </c>
      <c r="G125" s="153" t="str">
        <f>IFERROR(VLOOKUP(E125,TablaIndicadores[[Código]:[Unidad de medida]],3,0),"")</f>
        <v>KW  </v>
      </c>
      <c r="H125" s="116"/>
      <c r="I125" s="153" t="str">
        <f>IF(B119="Incluir",IF(OR(H125="",E125="",NOT(ISNUMBER(H125)),H125&lt;=0,H125&lt;=0.0000001,H125&gt;1000000000),"Rellene con un valor positivo","SI"),"")</f>
        <v/>
      </c>
      <c r="J125" s="115"/>
    </row>
    <row r="126" spans="1:10" ht="29" x14ac:dyDescent="0.35">
      <c r="A126" s="106"/>
      <c r="B126" s="106"/>
      <c r="C126" s="106"/>
      <c r="D126" s="153" t="s">
        <v>162</v>
      </c>
      <c r="E126" s="154" t="s">
        <v>169</v>
      </c>
      <c r="F126" s="153" t="str">
        <f>IFERROR(VLOOKUP(E126,TablaIndicadores[[Código]:[Unidad de medida]],2,0),"")</f>
        <v>RCR 32: Capacidad operativa adicional instalada para energía renovable*</v>
      </c>
      <c r="G126" s="153" t="str">
        <f>IFERROR(VLOOKUP(E126,TablaIndicadores[[Código]:[Unidad de medida]],3,0),"")</f>
        <v>MW</v>
      </c>
      <c r="H126" s="157"/>
      <c r="I126" s="153" t="str">
        <f>IF(B119="Incluir",IF(OR(H126="",E126="",NOT(ISNUMBER(H126)),H126&lt;=0,H126&lt;=0.0000001,H126&gt;1000000000),"Rellene con un valor positivo","SI"),"")</f>
        <v/>
      </c>
      <c r="J126" s="115"/>
    </row>
    <row r="127" spans="1:10" x14ac:dyDescent="0.35">
      <c r="A127" s="106"/>
      <c r="B127" s="106"/>
      <c r="C127" s="106"/>
      <c r="D127" s="106"/>
      <c r="E127" s="106"/>
      <c r="F127" s="107"/>
      <c r="G127" s="106"/>
      <c r="H127" s="106"/>
      <c r="I127" s="107"/>
      <c r="J127" s="115"/>
    </row>
    <row r="128" spans="1:10" x14ac:dyDescent="0.35">
      <c r="A128" s="106"/>
      <c r="B128" s="116" t="s">
        <v>400</v>
      </c>
      <c r="C128" s="106"/>
      <c r="D128" s="112" t="s">
        <v>288</v>
      </c>
      <c r="E128" s="112"/>
      <c r="F128" s="113"/>
      <c r="G128" s="113"/>
      <c r="H128" s="113"/>
      <c r="I128" s="113"/>
      <c r="J128" s="115"/>
    </row>
    <row r="129" spans="1:10" x14ac:dyDescent="0.35">
      <c r="A129" s="106"/>
      <c r="B129" s="106"/>
      <c r="C129" s="106"/>
      <c r="D129" s="106"/>
      <c r="E129" s="106"/>
      <c r="F129" s="107"/>
      <c r="G129" s="106"/>
      <c r="H129" s="106"/>
      <c r="I129" s="107"/>
      <c r="J129" s="115"/>
    </row>
    <row r="130" spans="1:10" x14ac:dyDescent="0.35">
      <c r="A130" s="106"/>
      <c r="B130" s="106"/>
      <c r="C130" s="106"/>
      <c r="D130" s="106" t="s">
        <v>6</v>
      </c>
      <c r="E130" s="162"/>
      <c r="F130" s="174" t="str">
        <f>IF(B128="Incluir",IF(OR(E130="",E130=0),"Rellene el presupuesto",IF(OR(NOT(ISNUMBER(E130)),E130&lt;=0),"Rellene con un valor positivo","")),
    IF(OR(E130="",E130=0),"",
        "No rellene el presupuesto sin seleccionar que quiere incluir el subtipo de acción"))</f>
        <v/>
      </c>
      <c r="G130" s="175"/>
      <c r="H130" s="175"/>
      <c r="I130" s="107"/>
      <c r="J130" s="115"/>
    </row>
    <row r="131" spans="1:10" x14ac:dyDescent="0.35">
      <c r="A131" s="106"/>
      <c r="B131" s="106"/>
      <c r="C131" s="106"/>
      <c r="D131" s="106"/>
      <c r="E131" s="106"/>
      <c r="F131" s="107"/>
      <c r="G131" s="106"/>
      <c r="H131" s="106"/>
      <c r="I131" s="107"/>
      <c r="J131" s="115"/>
    </row>
    <row r="132" spans="1:10" x14ac:dyDescent="0.35">
      <c r="A132" s="106"/>
      <c r="B132" s="106"/>
      <c r="C132" s="106"/>
      <c r="D132" s="106" t="s">
        <v>270</v>
      </c>
      <c r="E132" s="106"/>
      <c r="F132" s="107"/>
      <c r="G132" s="106"/>
      <c r="H132" s="106"/>
      <c r="I132" s="107"/>
      <c r="J132" s="115"/>
    </row>
    <row r="133" spans="1:10" x14ac:dyDescent="0.35">
      <c r="A133" s="106"/>
      <c r="B133" s="106"/>
      <c r="C133" s="106"/>
      <c r="D133" s="7" t="s">
        <v>271</v>
      </c>
      <c r="E133" s="7" t="s">
        <v>272</v>
      </c>
      <c r="F133" s="11" t="s">
        <v>156</v>
      </c>
      <c r="G133" s="11" t="s">
        <v>159</v>
      </c>
      <c r="H133" s="8" t="s">
        <v>273</v>
      </c>
      <c r="I133" s="11" t="s">
        <v>274</v>
      </c>
      <c r="J133" s="115"/>
    </row>
    <row r="134" spans="1:10" ht="43.5" x14ac:dyDescent="0.35">
      <c r="A134" s="106"/>
      <c r="B134" s="106"/>
      <c r="C134" s="106"/>
      <c r="D134" s="155" t="s">
        <v>160</v>
      </c>
      <c r="E134" s="156" t="s">
        <v>168</v>
      </c>
      <c r="F134" s="153" t="str">
        <f>IFERROR(VLOOKUP(E134,TablaIndicadores[[Código]:[Unidad de medida]],2,0),"")</f>
        <v>Capacidad de producción adicional
de energía renovable (de la cual: electricidad,
térmica)*</v>
      </c>
      <c r="G134" s="153" t="str">
        <f>IFERROR(VLOOKUP(E134,TablaIndicadores[[Código]:[Unidad de medida]],3,0),"")</f>
        <v>KW  </v>
      </c>
      <c r="H134" s="116"/>
      <c r="I134" s="153" t="str">
        <f>IF(B128="Incluir",IF(OR(H134="",E134="",NOT(ISNUMBER(H134)),H134&lt;=0,H134&lt;=0.0000001,H134&gt;1000000000),"Rellene con un valor positivo","SI"),"")</f>
        <v/>
      </c>
      <c r="J134" s="115"/>
    </row>
    <row r="135" spans="1:10" ht="29" x14ac:dyDescent="0.35">
      <c r="A135" s="106"/>
      <c r="B135" s="106"/>
      <c r="C135" s="106"/>
      <c r="D135" s="153" t="s">
        <v>162</v>
      </c>
      <c r="E135" s="154" t="s">
        <v>169</v>
      </c>
      <c r="F135" s="153" t="str">
        <f>IFERROR(VLOOKUP(E135,TablaIndicadores[[Código]:[Unidad de medida]],2,0),"")</f>
        <v>RCR 32: Capacidad operativa adicional instalada para energía renovable*</v>
      </c>
      <c r="G135" s="153" t="str">
        <f>IFERROR(VLOOKUP(E135,TablaIndicadores[[Código]:[Unidad de medida]],3,0),"")</f>
        <v>MW</v>
      </c>
      <c r="H135" s="157"/>
      <c r="I135" s="153" t="str">
        <f>IF(B128="Incluir",IF(OR(H135="",E135="",NOT(ISNUMBER(H135)),H135&lt;=0,H135&lt;=0.0000001,H135&gt;1000000000),"Rellene con un valor positivo","SI"),"")</f>
        <v/>
      </c>
      <c r="J135" s="115"/>
    </row>
    <row r="136" spans="1:10" x14ac:dyDescent="0.35">
      <c r="A136" s="106"/>
      <c r="B136" s="106"/>
      <c r="C136" s="106"/>
      <c r="D136" s="107"/>
      <c r="E136" s="106"/>
      <c r="F136" s="107"/>
      <c r="G136" s="106"/>
      <c r="H136" s="106"/>
      <c r="I136" s="107"/>
      <c r="J136" s="115"/>
    </row>
    <row r="137" spans="1:10" ht="15" thickBot="1" x14ac:dyDescent="0.4">
      <c r="A137" s="106"/>
      <c r="B137" s="160" t="s">
        <v>46</v>
      </c>
      <c r="C137" s="109"/>
      <c r="D137" s="109"/>
      <c r="E137" s="109"/>
      <c r="F137" s="110"/>
      <c r="G137" s="109"/>
      <c r="H137" s="109"/>
      <c r="I137" s="110"/>
      <c r="J137" s="115"/>
    </row>
    <row r="138" spans="1:10" x14ac:dyDescent="0.35">
      <c r="A138" s="106"/>
      <c r="B138" s="106"/>
      <c r="C138" s="106"/>
      <c r="D138" s="106"/>
      <c r="E138" s="106"/>
      <c r="F138" s="107"/>
      <c r="G138" s="106"/>
      <c r="H138" s="106"/>
      <c r="I138" s="107"/>
      <c r="J138" s="115"/>
    </row>
    <row r="139" spans="1:10" x14ac:dyDescent="0.35">
      <c r="A139" s="106"/>
      <c r="B139" s="116" t="s">
        <v>400</v>
      </c>
      <c r="C139" s="106"/>
      <c r="D139" s="112" t="s">
        <v>289</v>
      </c>
      <c r="E139" s="112"/>
      <c r="F139" s="113"/>
      <c r="G139" s="113"/>
      <c r="H139" s="113"/>
      <c r="I139" s="113"/>
      <c r="J139" s="115"/>
    </row>
    <row r="140" spans="1:10" x14ac:dyDescent="0.35">
      <c r="A140" s="106"/>
      <c r="B140" s="106"/>
      <c r="C140" s="106"/>
      <c r="D140" s="106"/>
      <c r="E140" s="106"/>
      <c r="F140" s="107"/>
      <c r="G140" s="106"/>
      <c r="H140" s="106"/>
      <c r="I140" s="107"/>
      <c r="J140" s="115"/>
    </row>
    <row r="141" spans="1:10" x14ac:dyDescent="0.35">
      <c r="A141" s="106"/>
      <c r="B141" s="106"/>
      <c r="C141" s="106"/>
      <c r="D141" s="106" t="s">
        <v>6</v>
      </c>
      <c r="E141" s="162"/>
      <c r="F141" s="174" t="str">
        <f>IF(B139="Incluir",IF(OR(E141="",E141=0),"Rellene el presupuesto",IF(OR(NOT(ISNUMBER(E141)),E141&lt;=0),"Rellene con un valor positivo","")),
    IF(OR(E141="",E141=0),"",
        "No rellene el presupuesto sin seleccionar que quiere incluir el subtipo de acción"))</f>
        <v/>
      </c>
      <c r="G141" s="175"/>
      <c r="H141" s="175"/>
      <c r="I141" s="107"/>
      <c r="J141" s="115"/>
    </row>
    <row r="142" spans="1:10" x14ac:dyDescent="0.35">
      <c r="A142" s="106"/>
      <c r="B142" s="106"/>
      <c r="C142" s="106"/>
      <c r="D142" s="106"/>
      <c r="E142" s="106"/>
      <c r="F142" s="107"/>
      <c r="G142" s="106"/>
      <c r="H142" s="106"/>
      <c r="I142" s="107"/>
      <c r="J142" s="115"/>
    </row>
    <row r="143" spans="1:10" x14ac:dyDescent="0.35">
      <c r="A143" s="106"/>
      <c r="B143" s="106"/>
      <c r="C143" s="106"/>
      <c r="D143" s="106" t="s">
        <v>270</v>
      </c>
      <c r="E143" s="106"/>
      <c r="F143" s="107"/>
      <c r="G143" s="106"/>
      <c r="H143" s="106"/>
      <c r="I143" s="107"/>
      <c r="J143" s="115"/>
    </row>
    <row r="144" spans="1:10" x14ac:dyDescent="0.35">
      <c r="A144" s="106"/>
      <c r="B144" s="106"/>
      <c r="C144" s="106"/>
      <c r="D144" s="7" t="s">
        <v>271</v>
      </c>
      <c r="E144" s="7" t="s">
        <v>272</v>
      </c>
      <c r="F144" s="11" t="s">
        <v>156</v>
      </c>
      <c r="G144" s="11" t="s">
        <v>159</v>
      </c>
      <c r="H144" s="8" t="s">
        <v>273</v>
      </c>
      <c r="I144" s="11" t="s">
        <v>274</v>
      </c>
      <c r="J144" s="115"/>
    </row>
    <row r="145" spans="1:10" ht="29" x14ac:dyDescent="0.35">
      <c r="A145" s="106"/>
      <c r="B145" s="106"/>
      <c r="C145" s="106"/>
      <c r="D145" s="155" t="s">
        <v>160</v>
      </c>
      <c r="E145" s="156" t="s">
        <v>170</v>
      </c>
      <c r="F145" s="153" t="str">
        <f>IFERROR(VLOOKUP(E145,TablaIndicadores[[Código]:[Unidad de medida]],2,0),"")</f>
        <v>RCO54 Intermodal</v>
      </c>
      <c r="G145" s="153" t="str">
        <f>IFERROR(VLOOKUP(E145,TablaIndicadores[[Código]:[Unidad de medida]],3,0),"")</f>
        <v>RCO54:Conexiones intermodales</v>
      </c>
      <c r="H145" s="116"/>
      <c r="I145" s="153" t="str">
        <f>IF(B139="Incluir",IF(OR(H145="",E145="",NOT(ISNUMBER(H145)),H145&lt;=0,H145&lt;=0.0000001,H145&gt;1000000000),"Rellene con un valor positivo","SI"),"")</f>
        <v/>
      </c>
      <c r="J145" s="115"/>
    </row>
    <row r="146" spans="1:10" ht="29" x14ac:dyDescent="0.35">
      <c r="A146" s="106"/>
      <c r="B146" s="106"/>
      <c r="C146" s="106"/>
      <c r="D146" s="153" t="s">
        <v>162</v>
      </c>
      <c r="E146" s="154" t="s">
        <v>173</v>
      </c>
      <c r="F146" s="153" t="str">
        <f>IFERROR(VLOOKUP(E146,TablaIndicadores[[Código]:[Unidad de medida]],2,0),"")</f>
        <v>RCR 62: Pasajeros anuales de transporte
público nuevo o modernizado</v>
      </c>
      <c r="G146" s="153" t="str">
        <f>IFERROR(VLOOKUP(E146,TablaIndicadores[[Código]:[Unidad de medida]],3,0),"")</f>
        <v>RCR 62: Usuarios / año</v>
      </c>
      <c r="H146" s="157"/>
      <c r="I146" s="153" t="str">
        <f>IF(B139="Incluir",IF(OR(H146="",E146="",NOT(ISNUMBER(H146)),H146&lt;=0,H146&lt;=0.0000001,H146&gt;1000000000),"Rellene con un valor positivo","SI"),"")</f>
        <v/>
      </c>
      <c r="J146" s="115"/>
    </row>
    <row r="147" spans="1:10" x14ac:dyDescent="0.35">
      <c r="A147" s="106"/>
      <c r="B147" s="106"/>
      <c r="C147" s="106"/>
      <c r="D147" s="107"/>
      <c r="E147" s="106"/>
      <c r="F147" s="107"/>
      <c r="G147" s="106"/>
      <c r="H147" s="106"/>
      <c r="I147" s="107"/>
      <c r="J147" s="115"/>
    </row>
    <row r="148" spans="1:10" x14ac:dyDescent="0.35">
      <c r="A148" s="106"/>
      <c r="B148" s="116" t="s">
        <v>400</v>
      </c>
      <c r="C148" s="106"/>
      <c r="D148" s="112" t="s">
        <v>290</v>
      </c>
      <c r="E148" s="112"/>
      <c r="F148" s="113"/>
      <c r="G148" s="113"/>
      <c r="H148" s="113"/>
      <c r="I148" s="113"/>
      <c r="J148" s="115"/>
    </row>
    <row r="149" spans="1:10" x14ac:dyDescent="0.35">
      <c r="A149" s="106"/>
      <c r="B149" s="106"/>
      <c r="C149" s="106"/>
      <c r="D149" s="106"/>
      <c r="E149" s="106"/>
      <c r="F149" s="107"/>
      <c r="G149" s="106"/>
      <c r="H149" s="106"/>
      <c r="I149" s="107"/>
      <c r="J149" s="115"/>
    </row>
    <row r="150" spans="1:10" x14ac:dyDescent="0.35">
      <c r="A150" s="106"/>
      <c r="B150" s="106"/>
      <c r="C150" s="106"/>
      <c r="D150" s="106" t="s">
        <v>6</v>
      </c>
      <c r="E150" s="162"/>
      <c r="F150" s="174" t="str">
        <f>IF(B148="Incluir",IF(OR(E150="",E150=0),"Rellene el presupuesto",IF(OR(NOT(ISNUMBER(E150)),E150&lt;=0),"Rellene con un valor positivo","")),
    IF(OR(E150="",E150=0),"",
        "No rellene el presupuesto sin seleccionar que quiere incluir el subtipo de acción"))</f>
        <v/>
      </c>
      <c r="G150" s="175"/>
      <c r="H150" s="175"/>
      <c r="I150" s="107"/>
      <c r="J150" s="115"/>
    </row>
    <row r="151" spans="1:10" x14ac:dyDescent="0.35">
      <c r="A151" s="106"/>
      <c r="B151" s="106"/>
      <c r="C151" s="106"/>
      <c r="D151" s="106"/>
      <c r="E151" s="106"/>
      <c r="F151" s="107"/>
      <c r="G151" s="106"/>
      <c r="H151" s="106"/>
      <c r="I151" s="107"/>
      <c r="J151" s="115"/>
    </row>
    <row r="152" spans="1:10" x14ac:dyDescent="0.35">
      <c r="A152" s="106"/>
      <c r="B152" s="106"/>
      <c r="C152" s="106"/>
      <c r="D152" s="106" t="s">
        <v>270</v>
      </c>
      <c r="E152" s="106"/>
      <c r="F152" s="107"/>
      <c r="G152" s="106"/>
      <c r="H152" s="106"/>
      <c r="I152" s="107"/>
      <c r="J152" s="115"/>
    </row>
    <row r="153" spans="1:10" x14ac:dyDescent="0.35">
      <c r="A153" s="106"/>
      <c r="B153" s="106"/>
      <c r="C153" s="106"/>
      <c r="D153" s="7" t="s">
        <v>271</v>
      </c>
      <c r="E153" s="7" t="s">
        <v>272</v>
      </c>
      <c r="F153" s="11" t="s">
        <v>156</v>
      </c>
      <c r="G153" s="11" t="s">
        <v>159</v>
      </c>
      <c r="H153" s="8" t="s">
        <v>273</v>
      </c>
      <c r="I153" s="11" t="s">
        <v>274</v>
      </c>
      <c r="J153" s="115"/>
    </row>
    <row r="154" spans="1:10" ht="29" x14ac:dyDescent="0.35">
      <c r="A154" s="106"/>
      <c r="B154" s="106"/>
      <c r="C154" s="106"/>
      <c r="D154" s="155" t="s">
        <v>160</v>
      </c>
      <c r="E154" s="156" t="s">
        <v>171</v>
      </c>
      <c r="F154" s="153" t="str">
        <f>IFERROR(VLOOKUP(E154,TablaIndicadores[[Código]:[Unidad de medida]],2,0),"")</f>
        <v>RCO 57: Capacidad del material rodante respetuoso con el medio ambiente para el transporte público colectivo*</v>
      </c>
      <c r="G154" s="153" t="str">
        <f>IFERROR(VLOOKUP(E154,TablaIndicadores[[Código]:[Unidad de medida]],3,0),"")</f>
        <v>RCO 57:Pasajeros</v>
      </c>
      <c r="H154" s="116"/>
      <c r="I154" s="153" t="str">
        <f>IF(B148="Incluir",IF(OR(H154="",E154="",NOT(ISNUMBER(H154)),H154&lt;=0,H154&lt;=0.0000001,H154&gt;1000000000),"Rellene con un valor positivo","SI"),"")</f>
        <v/>
      </c>
      <c r="J154" s="115"/>
    </row>
    <row r="155" spans="1:10" ht="29" x14ac:dyDescent="0.35">
      <c r="A155" s="106"/>
      <c r="B155" s="106"/>
      <c r="C155" s="106"/>
      <c r="D155" s="153" t="s">
        <v>162</v>
      </c>
      <c r="E155" s="154" t="s">
        <v>173</v>
      </c>
      <c r="F155" s="153" t="str">
        <f>IFERROR(VLOOKUP(E155,TablaIndicadores[[Código]:[Unidad de medida]],2,0),"")</f>
        <v>RCR 62: Pasajeros anuales de transporte
público nuevo o modernizado</v>
      </c>
      <c r="G155" s="153" t="str">
        <f>IFERROR(VLOOKUP(E155,TablaIndicadores[[Código]:[Unidad de medida]],3,0),"")</f>
        <v>RCR 62: Usuarios / año</v>
      </c>
      <c r="H155" s="157"/>
      <c r="I155" s="153" t="str">
        <f>IF(B148="Incluir",IF(OR(H155="",E155="",NOT(ISNUMBER(H155)),H155&lt;=0,H155&lt;=0.0000001,H155&gt;1000000000),"Rellene con un valor positivo","SI"),"")</f>
        <v/>
      </c>
      <c r="J155" s="115"/>
    </row>
    <row r="156" spans="1:10" x14ac:dyDescent="0.35">
      <c r="A156" s="106"/>
      <c r="B156" s="106"/>
      <c r="C156" s="106"/>
      <c r="D156" s="106"/>
      <c r="E156" s="106"/>
      <c r="F156" s="107"/>
      <c r="G156" s="106"/>
      <c r="H156" s="106"/>
      <c r="I156" s="107"/>
      <c r="J156" s="115"/>
    </row>
    <row r="157" spans="1:10" x14ac:dyDescent="0.35">
      <c r="A157" s="106"/>
      <c r="B157" s="116" t="s">
        <v>400</v>
      </c>
      <c r="C157" s="106"/>
      <c r="D157" s="112" t="s">
        <v>291</v>
      </c>
      <c r="E157" s="112"/>
      <c r="F157" s="113"/>
      <c r="G157" s="113"/>
      <c r="H157" s="113"/>
      <c r="I157" s="113"/>
      <c r="J157" s="115"/>
    </row>
    <row r="158" spans="1:10" x14ac:dyDescent="0.35">
      <c r="A158" s="106"/>
      <c r="B158" s="106"/>
      <c r="C158" s="106"/>
      <c r="D158" s="106"/>
      <c r="E158" s="106"/>
      <c r="F158" s="107"/>
      <c r="G158" s="106"/>
      <c r="H158" s="106"/>
      <c r="I158" s="107"/>
      <c r="J158" s="115"/>
    </row>
    <row r="159" spans="1:10" x14ac:dyDescent="0.35">
      <c r="A159" s="106"/>
      <c r="B159" s="106"/>
      <c r="C159" s="106"/>
      <c r="D159" s="106" t="s">
        <v>6</v>
      </c>
      <c r="E159" s="162"/>
      <c r="F159" s="174" t="str">
        <f>IF(B157="Incluir",IF(OR(E159="",E159=0),"Rellene el presupuesto",IF(OR(NOT(ISNUMBER(E159)),E159&lt;=0),"Rellene con un valor positivo","")),
    IF(OR(E159="",E159=0),"",
        "No rellene el presupuesto sin seleccionar que quiere incluir el subtipo de acción"))</f>
        <v/>
      </c>
      <c r="G159" s="175"/>
      <c r="H159" s="175"/>
      <c r="I159" s="107"/>
      <c r="J159" s="115"/>
    </row>
    <row r="160" spans="1:10" x14ac:dyDescent="0.35">
      <c r="A160" s="106"/>
      <c r="B160" s="106"/>
      <c r="C160" s="106"/>
      <c r="D160" s="106"/>
      <c r="E160" s="106"/>
      <c r="F160" s="107"/>
      <c r="G160" s="106"/>
      <c r="H160" s="106"/>
      <c r="I160" s="107"/>
      <c r="J160" s="115"/>
    </row>
    <row r="161" spans="1:10" x14ac:dyDescent="0.35">
      <c r="A161" s="106"/>
      <c r="B161" s="106"/>
      <c r="C161" s="106"/>
      <c r="D161" s="106" t="s">
        <v>270</v>
      </c>
      <c r="E161" s="106"/>
      <c r="F161" s="107"/>
      <c r="G161" s="106"/>
      <c r="H161" s="106"/>
      <c r="I161" s="107"/>
      <c r="J161" s="115"/>
    </row>
    <row r="162" spans="1:10" x14ac:dyDescent="0.35">
      <c r="A162" s="106"/>
      <c r="B162" s="106"/>
      <c r="C162" s="106"/>
      <c r="D162" s="7" t="s">
        <v>271</v>
      </c>
      <c r="E162" s="7" t="s">
        <v>272</v>
      </c>
      <c r="F162" s="11" t="s">
        <v>156</v>
      </c>
      <c r="G162" s="11" t="s">
        <v>159</v>
      </c>
      <c r="H162" s="8" t="s">
        <v>273</v>
      </c>
      <c r="I162" s="11" t="s">
        <v>274</v>
      </c>
      <c r="J162" s="115"/>
    </row>
    <row r="163" spans="1:10" ht="29" x14ac:dyDescent="0.35">
      <c r="A163" s="106"/>
      <c r="B163" s="106"/>
      <c r="C163" s="106"/>
      <c r="D163" s="155" t="s">
        <v>160</v>
      </c>
      <c r="E163" s="156" t="s">
        <v>174</v>
      </c>
      <c r="F163" s="153" t="str">
        <f>IFERROR(VLOOKUP(E163,TablaIndicadores[[Código]:[Unidad de medida]],2,0),"")</f>
        <v>RCO 58: Infraestructuras específicamente para ciclistas apoyadas*</v>
      </c>
      <c r="G163" s="153" t="str">
        <f>IFERROR(VLOOKUP(E163,TablaIndicadores[[Código]:[Unidad de medida]],3,0),"")</f>
        <v>RCO 58:  Km</v>
      </c>
      <c r="H163" s="116"/>
      <c r="I163" s="153" t="str">
        <f>IF(B157="Incluir",IF(OR(H163="",E163="",NOT(ISNUMBER(H163)),H163&lt;=0,H163&lt;=0.0000001,H163&gt;1000000000),"Rellene con un valor positivo","SI"),"")</f>
        <v/>
      </c>
      <c r="J163" s="115"/>
    </row>
    <row r="164" spans="1:10" ht="29" x14ac:dyDescent="0.35">
      <c r="A164" s="106"/>
      <c r="B164" s="106"/>
      <c r="C164" s="106"/>
      <c r="D164" s="153" t="s">
        <v>162</v>
      </c>
      <c r="E164" s="154" t="s">
        <v>175</v>
      </c>
      <c r="F164" s="153" t="str">
        <f>IFERROR(VLOOKUP(E164,TablaIndicadores[[Código]:[Unidad de medida]],2,0),"")</f>
        <v>RCR 64: Usuarios anuales de infraestructuras
específicas para ciclistas</v>
      </c>
      <c r="G164" s="153" t="str">
        <f>IFERROR(VLOOKUP(E164,TablaIndicadores[[Código]:[Unidad de medida]],3,0),"")</f>
        <v>RCR 64: Usuarios /año</v>
      </c>
      <c r="H164" s="157"/>
      <c r="I164" s="153" t="str">
        <f>IF(B157="Incluir",IF(OR(H164="",E164="",NOT(ISNUMBER(H164)),H164&lt;=0,H164&lt;=0.0000001,H164&gt;1000000000),"Rellene con un valor positivo","SI"),"")</f>
        <v/>
      </c>
      <c r="J164" s="115"/>
    </row>
    <row r="165" spans="1:10" x14ac:dyDescent="0.35">
      <c r="A165" s="106"/>
      <c r="B165" s="106"/>
      <c r="C165" s="106"/>
      <c r="D165" s="106"/>
      <c r="E165" s="107"/>
      <c r="F165" s="107"/>
      <c r="G165" s="106"/>
      <c r="H165" s="107"/>
      <c r="I165" s="107"/>
      <c r="J165" s="115"/>
    </row>
    <row r="166" spans="1:10" x14ac:dyDescent="0.35">
      <c r="A166" s="106"/>
      <c r="B166" s="116" t="s">
        <v>400</v>
      </c>
      <c r="C166" s="106"/>
      <c r="D166" s="112" t="s">
        <v>292</v>
      </c>
      <c r="E166" s="112"/>
      <c r="F166" s="113"/>
      <c r="G166" s="113"/>
      <c r="H166" s="113"/>
      <c r="I166" s="113"/>
      <c r="J166" s="115"/>
    </row>
    <row r="167" spans="1:10" x14ac:dyDescent="0.35">
      <c r="A167" s="106"/>
      <c r="B167" s="106"/>
      <c r="C167" s="106"/>
      <c r="D167" s="106"/>
      <c r="E167" s="106"/>
      <c r="F167" s="107"/>
      <c r="G167" s="106"/>
      <c r="H167" s="106"/>
      <c r="I167" s="107"/>
      <c r="J167" s="115"/>
    </row>
    <row r="168" spans="1:10" x14ac:dyDescent="0.35">
      <c r="A168" s="106"/>
      <c r="B168" s="106"/>
      <c r="C168" s="106"/>
      <c r="D168" s="106" t="s">
        <v>6</v>
      </c>
      <c r="E168" s="162"/>
      <c r="F168" s="174" t="str">
        <f>IF(B166="Incluir",IF(OR(E168="",E168=0),"Rellene el presupuesto",IF(OR(NOT(ISNUMBER(E168)),E168&lt;=0),"Rellene con un valor positivo","")),
    IF(OR(E168="",E168=0),"",
        "No rellene el presupuesto sin seleccionar que quiere incluir el subtipo de acción"))</f>
        <v/>
      </c>
      <c r="G168" s="175"/>
      <c r="H168" s="175"/>
      <c r="I168" s="107"/>
      <c r="J168" s="115"/>
    </row>
    <row r="169" spans="1:10" x14ac:dyDescent="0.35">
      <c r="A169" s="106"/>
      <c r="B169" s="106"/>
      <c r="C169" s="106"/>
      <c r="D169" s="106"/>
      <c r="E169" s="106"/>
      <c r="F169" s="107"/>
      <c r="G169" s="106"/>
      <c r="H169" s="106"/>
      <c r="I169" s="107"/>
      <c r="J169" s="115"/>
    </row>
    <row r="170" spans="1:10" x14ac:dyDescent="0.35">
      <c r="A170" s="106"/>
      <c r="B170" s="106"/>
      <c r="C170" s="106"/>
      <c r="D170" s="106" t="s">
        <v>270</v>
      </c>
      <c r="E170" s="106"/>
      <c r="F170" s="107"/>
      <c r="G170" s="106"/>
      <c r="H170" s="106"/>
      <c r="I170" s="107"/>
      <c r="J170" s="115"/>
    </row>
    <row r="171" spans="1:10" x14ac:dyDescent="0.35">
      <c r="A171" s="106"/>
      <c r="B171" s="106"/>
      <c r="C171" s="106"/>
      <c r="D171" s="7" t="s">
        <v>271</v>
      </c>
      <c r="E171" s="7" t="s">
        <v>272</v>
      </c>
      <c r="F171" s="11" t="s">
        <v>156</v>
      </c>
      <c r="G171" s="11" t="s">
        <v>159</v>
      </c>
      <c r="H171" s="8" t="s">
        <v>273</v>
      </c>
      <c r="I171" s="11" t="s">
        <v>274</v>
      </c>
      <c r="J171" s="115"/>
    </row>
    <row r="172" spans="1:10" ht="29" x14ac:dyDescent="0.35">
      <c r="A172" s="106"/>
      <c r="B172" s="106"/>
      <c r="C172" s="106"/>
      <c r="D172" s="155" t="s">
        <v>160</v>
      </c>
      <c r="E172" s="156" t="s">
        <v>170</v>
      </c>
      <c r="F172" s="153" t="str">
        <f>IFERROR(VLOOKUP(E172,TablaIndicadores[[Código]:[Unidad de medida]],2,0),"")</f>
        <v>RCO54 Intermodal</v>
      </c>
      <c r="G172" s="153" t="str">
        <f>IFERROR(VLOOKUP(E172,TablaIndicadores[[Código]:[Unidad de medida]],3,0),"")</f>
        <v>RCO54:Conexiones intermodales</v>
      </c>
      <c r="H172" s="116"/>
      <c r="I172" s="153" t="str">
        <f>IF(B166="Incluir",IF(OR(H172="",E172="",NOT(ISNUMBER(H172)),H172&lt;=0,H172&lt;=0.0000001,H172&gt;1000000000),"Rellene con un valor positivo","SI"),"")</f>
        <v/>
      </c>
      <c r="J172" s="115"/>
    </row>
    <row r="173" spans="1:10" ht="29" x14ac:dyDescent="0.35">
      <c r="A173" s="106"/>
      <c r="B173" s="106"/>
      <c r="C173" s="106"/>
      <c r="D173" s="153" t="s">
        <v>162</v>
      </c>
      <c r="E173" s="154" t="s">
        <v>173</v>
      </c>
      <c r="F173" s="153" t="str">
        <f>IFERROR(VLOOKUP(E173,TablaIndicadores[[Código]:[Unidad de medida]],2,0),"")</f>
        <v>RCR 62: Pasajeros anuales de transporte
público nuevo o modernizado</v>
      </c>
      <c r="G173" s="153" t="str">
        <f>IFERROR(VLOOKUP(E173,TablaIndicadores[[Código]:[Unidad de medida]],3,0),"")</f>
        <v>RCR 62: Usuarios / año</v>
      </c>
      <c r="H173" s="157"/>
      <c r="I173" s="153" t="str">
        <f>IF(B166="Incluir",IF(OR(H173="",E173="",NOT(ISNUMBER(H173)),H173&lt;=0,H173&lt;=0.0000001,H173&gt;1000000000),"Rellene con un valor positivo","SI"),"")</f>
        <v/>
      </c>
      <c r="J173" s="115"/>
    </row>
    <row r="174" spans="1:10" x14ac:dyDescent="0.35">
      <c r="A174" s="106"/>
      <c r="B174" s="106"/>
      <c r="C174" s="106"/>
      <c r="D174" s="106"/>
      <c r="E174" s="106"/>
      <c r="F174" s="107"/>
      <c r="G174" s="106"/>
      <c r="H174" s="106"/>
      <c r="I174" s="107"/>
      <c r="J174" s="115"/>
    </row>
    <row r="175" spans="1:10" x14ac:dyDescent="0.35">
      <c r="A175" s="106"/>
      <c r="B175" s="116" t="s">
        <v>400</v>
      </c>
      <c r="C175" s="106"/>
      <c r="D175" s="187" t="s">
        <v>293</v>
      </c>
      <c r="E175" s="187"/>
      <c r="F175" s="187"/>
      <c r="G175" s="187"/>
      <c r="H175" s="187"/>
      <c r="I175" s="187"/>
      <c r="J175" s="118"/>
    </row>
    <row r="176" spans="1:10" x14ac:dyDescent="0.35">
      <c r="A176" s="106"/>
      <c r="B176" s="106"/>
      <c r="C176" s="106"/>
      <c r="D176" s="106"/>
      <c r="E176" s="106"/>
      <c r="F176" s="107"/>
      <c r="G176" s="106"/>
      <c r="H176" s="106"/>
      <c r="I176" s="107"/>
      <c r="J176" s="115"/>
    </row>
    <row r="177" spans="1:10" x14ac:dyDescent="0.35">
      <c r="A177" s="106"/>
      <c r="B177" s="106"/>
      <c r="C177" s="106"/>
      <c r="D177" s="106" t="s">
        <v>6</v>
      </c>
      <c r="E177" s="162"/>
      <c r="F177" s="174" t="str">
        <f>IF(B175="Incluir",IF(OR(E177="",E177=0),"Rellene el presupuesto",IF(OR(NOT(ISNUMBER(E177)),E177&lt;=0),"Rellene con un valor positivo","")),
    IF(OR(E177="",E177=0),"",
        "No rellene el presupuesto sin seleccionar que quiere incluir el subtipo de acción"))</f>
        <v/>
      </c>
      <c r="G177" s="175"/>
      <c r="H177" s="175"/>
      <c r="I177" s="107"/>
      <c r="J177" s="115"/>
    </row>
    <row r="178" spans="1:10" x14ac:dyDescent="0.35">
      <c r="A178" s="106"/>
      <c r="B178" s="106"/>
      <c r="C178" s="106"/>
      <c r="D178" s="106"/>
      <c r="E178" s="106"/>
      <c r="F178" s="107"/>
      <c r="G178" s="106"/>
      <c r="H178" s="106"/>
      <c r="I178" s="107"/>
      <c r="J178" s="115"/>
    </row>
    <row r="179" spans="1:10" x14ac:dyDescent="0.35">
      <c r="A179" s="106"/>
      <c r="B179" s="106"/>
      <c r="C179" s="106"/>
      <c r="D179" s="106" t="s">
        <v>270</v>
      </c>
      <c r="E179" s="106"/>
      <c r="F179" s="107"/>
      <c r="G179" s="106"/>
      <c r="H179" s="106"/>
      <c r="I179" s="107"/>
      <c r="J179" s="115"/>
    </row>
    <row r="180" spans="1:10" x14ac:dyDescent="0.35">
      <c r="A180" s="106"/>
      <c r="B180" s="106"/>
      <c r="C180" s="106"/>
      <c r="D180" s="7" t="s">
        <v>271</v>
      </c>
      <c r="E180" s="7" t="s">
        <v>272</v>
      </c>
      <c r="F180" s="11" t="s">
        <v>156</v>
      </c>
      <c r="G180" s="11" t="s">
        <v>159</v>
      </c>
      <c r="H180" s="8" t="s">
        <v>273</v>
      </c>
      <c r="I180" s="11" t="s">
        <v>274</v>
      </c>
      <c r="J180" s="115"/>
    </row>
    <row r="181" spans="1:10" ht="29" x14ac:dyDescent="0.35">
      <c r="A181" s="106"/>
      <c r="B181" s="106"/>
      <c r="C181" s="106"/>
      <c r="D181" s="155" t="s">
        <v>160</v>
      </c>
      <c r="E181" s="156" t="s">
        <v>171</v>
      </c>
      <c r="F181" s="153" t="str">
        <f>IFERROR(VLOOKUP(E181,TablaIndicadores[[Código]:[Unidad de medida]],2,0),"")</f>
        <v>RCO 57: Capacidad del material rodante respetuoso con el medio ambiente para el transporte público colectivo*</v>
      </c>
      <c r="G181" s="153" t="str">
        <f>IFERROR(VLOOKUP(E181,TablaIndicadores[[Código]:[Unidad de medida]],3,0),"")</f>
        <v>RCO 57:Pasajeros</v>
      </c>
      <c r="H181" s="116"/>
      <c r="I181" s="153" t="str">
        <f>IF(B175="Incluir",IF(OR(H181="",E181="",NOT(ISNUMBER(H181)),H181&lt;=0,H181&lt;=0.0000001,H181&gt;1000000000),"Rellene con un valor positivo","SI"),"")</f>
        <v/>
      </c>
      <c r="J181" s="115"/>
    </row>
    <row r="182" spans="1:10" ht="29" x14ac:dyDescent="0.35">
      <c r="A182" s="106"/>
      <c r="B182" s="106"/>
      <c r="C182" s="106"/>
      <c r="D182" s="153" t="s">
        <v>162</v>
      </c>
      <c r="E182" s="154" t="s">
        <v>173</v>
      </c>
      <c r="F182" s="153" t="str">
        <f>IFERROR(VLOOKUP(E182,TablaIndicadores[[Código]:[Unidad de medida]],2,0),"")</f>
        <v>RCR 62: Pasajeros anuales de transporte
público nuevo o modernizado</v>
      </c>
      <c r="G182" s="153" t="str">
        <f>IFERROR(VLOOKUP(E182,TablaIndicadores[[Código]:[Unidad de medida]],3,0),"")</f>
        <v>RCR 62: Usuarios / año</v>
      </c>
      <c r="H182" s="157"/>
      <c r="I182" s="153" t="str">
        <f>IF(B175="Incluir",IF(OR(H182="",E182="",NOT(ISNUMBER(H182)),H182&lt;=0,H182&lt;=0.0000001,H182&gt;1000000000),"Rellene con un valor positivo","SI"),"")</f>
        <v/>
      </c>
      <c r="J182" s="115"/>
    </row>
    <row r="183" spans="1:10" x14ac:dyDescent="0.35">
      <c r="A183" s="106"/>
      <c r="B183" s="106"/>
      <c r="C183" s="106"/>
      <c r="D183" s="106"/>
      <c r="E183" s="106"/>
      <c r="F183" s="107"/>
      <c r="G183" s="106"/>
      <c r="H183" s="106"/>
      <c r="I183" s="107"/>
      <c r="J183" s="115"/>
    </row>
    <row r="184" spans="1:10" ht="15" thickBot="1" x14ac:dyDescent="0.4">
      <c r="A184" s="106"/>
      <c r="B184" s="160" t="s">
        <v>48</v>
      </c>
      <c r="C184" s="109"/>
      <c r="D184" s="109"/>
      <c r="E184" s="109"/>
      <c r="F184" s="110"/>
      <c r="G184" s="109"/>
      <c r="H184" s="109"/>
      <c r="I184" s="110"/>
      <c r="J184" s="115"/>
    </row>
    <row r="185" spans="1:10" x14ac:dyDescent="0.35">
      <c r="A185" s="106"/>
      <c r="B185" s="106"/>
      <c r="C185" s="106"/>
      <c r="D185" s="106"/>
      <c r="E185" s="106"/>
      <c r="F185" s="107"/>
      <c r="G185" s="106"/>
      <c r="H185" s="106"/>
      <c r="I185" s="107"/>
      <c r="J185" s="115"/>
    </row>
    <row r="186" spans="1:10" ht="29.25" customHeight="1" x14ac:dyDescent="0.35">
      <c r="A186" s="106"/>
      <c r="B186" s="116" t="s">
        <v>400</v>
      </c>
      <c r="C186" s="106"/>
      <c r="D186" s="176" t="s">
        <v>294</v>
      </c>
      <c r="E186" s="176"/>
      <c r="F186" s="176"/>
      <c r="G186" s="176"/>
      <c r="H186" s="176"/>
      <c r="I186" s="176"/>
      <c r="J186" s="150"/>
    </row>
    <row r="187" spans="1:10" x14ac:dyDescent="0.35">
      <c r="A187" s="106"/>
      <c r="B187" s="106"/>
      <c r="C187" s="106"/>
      <c r="D187" s="106"/>
      <c r="E187" s="106"/>
      <c r="F187" s="107"/>
      <c r="G187" s="106"/>
      <c r="H187" s="106"/>
      <c r="I187" s="107"/>
      <c r="J187" s="115"/>
    </row>
    <row r="188" spans="1:10" x14ac:dyDescent="0.35">
      <c r="A188" s="106"/>
      <c r="B188" s="106"/>
      <c r="C188" s="106"/>
      <c r="D188" s="106" t="s">
        <v>6</v>
      </c>
      <c r="E188" s="162"/>
      <c r="F188" s="174" t="str">
        <f>IF(B186="Incluir",IF(OR(E188="",E188=0),"Rellene el presupuesto",IF(OR(NOT(ISNUMBER(E188)),E188&lt;=0),"Rellene con un valor positivo","")),
    IF(OR(E188="",E188=0),"",
        "No rellene el presupuesto sin seleccionar que quiere incluir el subtipo de acción"))</f>
        <v/>
      </c>
      <c r="G188" s="175"/>
      <c r="H188" s="175"/>
      <c r="I188" s="107"/>
      <c r="J188" s="115"/>
    </row>
    <row r="189" spans="1:10" x14ac:dyDescent="0.35">
      <c r="A189" s="106"/>
      <c r="B189" s="106"/>
      <c r="C189" s="106"/>
      <c r="D189" s="106"/>
      <c r="E189" s="106"/>
      <c r="F189" s="107"/>
      <c r="G189" s="106"/>
      <c r="H189" s="106"/>
      <c r="I189" s="107"/>
      <c r="J189" s="115"/>
    </row>
    <row r="190" spans="1:10" x14ac:dyDescent="0.35">
      <c r="A190" s="106"/>
      <c r="B190" s="106"/>
      <c r="C190" s="106"/>
      <c r="D190" s="106" t="s">
        <v>270</v>
      </c>
      <c r="E190" s="106"/>
      <c r="F190" s="107"/>
      <c r="G190" s="106"/>
      <c r="H190" s="106"/>
      <c r="I190" s="107"/>
      <c r="J190" s="115"/>
    </row>
    <row r="191" spans="1:10" x14ac:dyDescent="0.35">
      <c r="A191" s="106"/>
      <c r="B191" s="106"/>
      <c r="C191" s="106"/>
      <c r="D191" s="7" t="s">
        <v>271</v>
      </c>
      <c r="E191" s="7" t="s">
        <v>272</v>
      </c>
      <c r="F191" s="11" t="s">
        <v>156</v>
      </c>
      <c r="G191" s="11" t="s">
        <v>159</v>
      </c>
      <c r="H191" s="8" t="s">
        <v>273</v>
      </c>
      <c r="I191" s="11" t="s">
        <v>274</v>
      </c>
      <c r="J191" s="115"/>
    </row>
    <row r="192" spans="1:10" ht="43.5" x14ac:dyDescent="0.35">
      <c r="A192" s="106"/>
      <c r="B192" s="106"/>
      <c r="C192" s="106"/>
      <c r="D192" s="155" t="s">
        <v>160</v>
      </c>
      <c r="E192" s="156" t="s">
        <v>177</v>
      </c>
      <c r="F192" s="153" t="str">
        <f>IFERROR(VLOOKUP(E192,TablaIndicadores[[Código]:[Unidad de medida]],2,0),"")</f>
        <v>RCO 26: Infraestructuras verdes construidas
o mejoradas para la adaptación al cambio
climático*</v>
      </c>
      <c r="G192" s="153" t="str">
        <f>IFERROR(VLOOKUP(E192,TablaIndicadores[[Código]:[Unidad de medida]],3,0),"")</f>
        <v>RCO 26: Hectáreas</v>
      </c>
      <c r="H192" s="116"/>
      <c r="I192" s="153" t="str">
        <f>IF(B186="Incluir",IF(OR(H192="",E192="",NOT(ISNUMBER(H192)),H192&lt;=0,H192&lt;=0.0000001,H192&gt;1000000000),"Rellene con un valor positivo","SI"),"")</f>
        <v/>
      </c>
      <c r="J192" s="115"/>
    </row>
    <row r="193" spans="1:10" ht="43.5" x14ac:dyDescent="0.35">
      <c r="A193" s="106"/>
      <c r="B193" s="106"/>
      <c r="C193" s="106"/>
      <c r="D193" s="153" t="s">
        <v>162</v>
      </c>
      <c r="E193" s="154" t="s">
        <v>178</v>
      </c>
      <c r="F193" s="153" t="str">
        <f>IFERROR(VLOOKUP(E193,TablaIndicadores[[Código]:[Unidad de medida]],2,0),"")</f>
        <v>RCR 35: Población que se beneficia de las
medidas de protección frente a las
inundaciones</v>
      </c>
      <c r="G193" s="153" t="str">
        <f>IFERROR(VLOOKUP(E193,TablaIndicadores[[Código]:[Unidad de medida]],3,0),"")</f>
        <v>RCR 35:Personas</v>
      </c>
      <c r="H193" s="157"/>
      <c r="I193" s="153" t="str">
        <f>IF(B186="Incluir",IF(OR(H193="",E193="",NOT(ISNUMBER(H193)),H193&lt;=0,H193&lt;=0.0000001,H193&gt;1000000000),"Rellene con un valor positivo","SI"),"")</f>
        <v/>
      </c>
      <c r="J193" s="115"/>
    </row>
    <row r="194" spans="1:10" x14ac:dyDescent="0.35">
      <c r="A194" s="106"/>
      <c r="B194" s="106"/>
      <c r="C194" s="106"/>
      <c r="D194" s="106"/>
      <c r="E194" s="106"/>
      <c r="F194" s="107"/>
      <c r="G194" s="106"/>
      <c r="H194" s="106"/>
      <c r="I194" s="107"/>
      <c r="J194" s="115"/>
    </row>
    <row r="195" spans="1:10" ht="29.25" customHeight="1" x14ac:dyDescent="0.35">
      <c r="A195" s="106"/>
      <c r="B195" s="116" t="s">
        <v>400</v>
      </c>
      <c r="C195" s="106"/>
      <c r="D195" s="176" t="s">
        <v>295</v>
      </c>
      <c r="E195" s="176"/>
      <c r="F195" s="176"/>
      <c r="G195" s="176"/>
      <c r="H195" s="176"/>
      <c r="I195" s="176"/>
      <c r="J195" s="150"/>
    </row>
    <row r="196" spans="1:10" x14ac:dyDescent="0.35">
      <c r="A196" s="106"/>
      <c r="B196" s="106"/>
      <c r="C196" s="106"/>
      <c r="D196" s="106"/>
      <c r="E196" s="106"/>
      <c r="F196" s="107"/>
      <c r="G196" s="106"/>
      <c r="H196" s="106"/>
      <c r="I196" s="107"/>
      <c r="J196" s="115"/>
    </row>
    <row r="197" spans="1:10" x14ac:dyDescent="0.35">
      <c r="A197" s="106"/>
      <c r="B197" s="106"/>
      <c r="C197" s="106"/>
      <c r="D197" s="106" t="s">
        <v>6</v>
      </c>
      <c r="E197" s="162"/>
      <c r="F197" s="174" t="str">
        <f>IF(B195="Incluir",IF(OR(E197="",E197=0),"Rellene el presupuesto",IF(OR(NOT(ISNUMBER(E197)),E197&lt;=0),"Rellene con un valor positivo","")),
    IF(OR(E197="",E197=0),"",
        "No rellene el presupuesto sin seleccionar que quiere incluir el subtipo de acción"))</f>
        <v/>
      </c>
      <c r="G197" s="175"/>
      <c r="H197" s="175"/>
      <c r="I197" s="107"/>
      <c r="J197" s="115"/>
    </row>
    <row r="198" spans="1:10" x14ac:dyDescent="0.35">
      <c r="A198" s="106"/>
      <c r="B198" s="106"/>
      <c r="C198" s="106"/>
      <c r="D198" s="106"/>
      <c r="E198" s="106"/>
      <c r="F198" s="107"/>
      <c r="G198" s="106"/>
      <c r="H198" s="106"/>
      <c r="I198" s="107"/>
      <c r="J198" s="115"/>
    </row>
    <row r="199" spans="1:10" x14ac:dyDescent="0.35">
      <c r="A199" s="106"/>
      <c r="B199" s="106"/>
      <c r="C199" s="106"/>
      <c r="D199" s="106" t="s">
        <v>270</v>
      </c>
      <c r="E199" s="106"/>
      <c r="F199" s="107"/>
      <c r="G199" s="106"/>
      <c r="H199" s="106"/>
      <c r="I199" s="107"/>
      <c r="J199" s="115"/>
    </row>
    <row r="200" spans="1:10" x14ac:dyDescent="0.35">
      <c r="A200" s="106"/>
      <c r="B200" s="106"/>
      <c r="C200" s="106"/>
      <c r="D200" s="7" t="s">
        <v>271</v>
      </c>
      <c r="E200" s="7" t="s">
        <v>272</v>
      </c>
      <c r="F200" s="11" t="s">
        <v>156</v>
      </c>
      <c r="G200" s="11" t="s">
        <v>159</v>
      </c>
      <c r="H200" s="8" t="s">
        <v>273</v>
      </c>
      <c r="I200" s="11" t="s">
        <v>274</v>
      </c>
      <c r="J200" s="115"/>
    </row>
    <row r="201" spans="1:10" ht="43.5" x14ac:dyDescent="0.35">
      <c r="A201" s="106"/>
      <c r="B201" s="106"/>
      <c r="C201" s="106"/>
      <c r="D201" s="155" t="s">
        <v>160</v>
      </c>
      <c r="E201" s="156" t="s">
        <v>176</v>
      </c>
      <c r="F201" s="153" t="str">
        <f>IFERROR(VLOOKUP(E201,TablaIndicadores[[Código]:[Unidad de medida]],2,0),"")</f>
        <v>RCO 24: Inversiones en sistemas nuevos o
mejorados de seguimiento, preparación,
alerta y respuesta ante catástrofes*</v>
      </c>
      <c r="G201" s="153" t="str">
        <f>IFERROR(VLOOKUP(E201,TablaIndicadores[[Código]:[Unidad de medida]],3,0),"")</f>
        <v>RCO 24: Euro</v>
      </c>
      <c r="H201" s="116"/>
      <c r="I201" s="153" t="str">
        <f>IF(B195="Incluir",IF(OR(H201="",E201="",NOT(ISNUMBER(H201)),H201&lt;=0,H201&lt;=0.0000001,H201&gt;1000000000),"Rellene con un valor positivo","SI"),"")</f>
        <v/>
      </c>
      <c r="J201" s="115"/>
    </row>
    <row r="202" spans="1:10" ht="29" x14ac:dyDescent="0.35">
      <c r="A202" s="106"/>
      <c r="B202" s="106"/>
      <c r="C202" s="106"/>
      <c r="D202" s="153" t="s">
        <v>162</v>
      </c>
      <c r="E202" s="154" t="s">
        <v>179</v>
      </c>
      <c r="F202" s="153" t="str">
        <f>IFERROR(VLOOKUP(E202,TablaIndicadores[[Código]:[Unidad de medida]],2,0),"")</f>
        <v>RCR 36: Población que se beneficia de la
protección frente a los incendios forestales</v>
      </c>
      <c r="G202" s="153" t="str">
        <f>IFERROR(VLOOKUP(E202,TablaIndicadores[[Código]:[Unidad de medida]],3,0),"")</f>
        <v>RCR 36: Personas</v>
      </c>
      <c r="H202" s="157"/>
      <c r="I202" s="153" t="str">
        <f>IF(B195="Incluir",IF(OR(H202="",E202="",NOT(ISNUMBER(H202)),H202&lt;=0,H202&lt;=0.0000001,H202&gt;1000000000),"Rellene con un valor positivo","SI"),"")</f>
        <v/>
      </c>
      <c r="J202" s="115"/>
    </row>
    <row r="203" spans="1:10" x14ac:dyDescent="0.35">
      <c r="A203" s="106"/>
      <c r="B203" s="106"/>
      <c r="C203" s="106"/>
      <c r="D203" s="106"/>
      <c r="E203" s="106"/>
      <c r="F203" s="107"/>
      <c r="G203" s="106"/>
      <c r="H203" s="106"/>
      <c r="I203" s="107"/>
      <c r="J203" s="115"/>
    </row>
    <row r="204" spans="1:10" ht="29.25" customHeight="1" x14ac:dyDescent="0.35">
      <c r="A204" s="106"/>
      <c r="B204" s="116" t="s">
        <v>400</v>
      </c>
      <c r="C204" s="106"/>
      <c r="D204" s="176" t="s">
        <v>296</v>
      </c>
      <c r="E204" s="176"/>
      <c r="F204" s="176"/>
      <c r="G204" s="176"/>
      <c r="H204" s="176"/>
      <c r="I204" s="176"/>
      <c r="J204" s="150"/>
    </row>
    <row r="205" spans="1:10" x14ac:dyDescent="0.35">
      <c r="A205" s="106"/>
      <c r="B205" s="106"/>
      <c r="C205" s="106"/>
      <c r="D205" s="106"/>
      <c r="E205" s="106"/>
      <c r="F205" s="107"/>
      <c r="G205" s="106"/>
      <c r="H205" s="106"/>
      <c r="I205" s="107"/>
      <c r="J205" s="115"/>
    </row>
    <row r="206" spans="1:10" x14ac:dyDescent="0.35">
      <c r="A206" s="106"/>
      <c r="B206" s="106"/>
      <c r="C206" s="106"/>
      <c r="D206" s="106" t="s">
        <v>6</v>
      </c>
      <c r="E206" s="162"/>
      <c r="F206" s="174" t="str">
        <f>IF(B204="Incluir",IF(OR(E206="",E206=0),"Rellene el presupuesto",IF(OR(NOT(ISNUMBER(E206)),E206&lt;=0),"Rellene con un valor positivo","")),
    IF(OR(E206="",E206=0),"",
        "No rellene el presupuesto sin seleccionar que quiere incluir el subtipo de acción"))</f>
        <v/>
      </c>
      <c r="G206" s="175"/>
      <c r="H206" s="175"/>
      <c r="I206" s="107"/>
      <c r="J206" s="115"/>
    </row>
    <row r="207" spans="1:10" x14ac:dyDescent="0.35">
      <c r="A207" s="106"/>
      <c r="B207" s="106"/>
      <c r="C207" s="106"/>
      <c r="D207" s="106"/>
      <c r="E207" s="106"/>
      <c r="F207" s="107"/>
      <c r="G207" s="106"/>
      <c r="H207" s="106"/>
      <c r="I207" s="107"/>
      <c r="J207" s="115"/>
    </row>
    <row r="208" spans="1:10" x14ac:dyDescent="0.35">
      <c r="A208" s="106"/>
      <c r="B208" s="106"/>
      <c r="C208" s="106"/>
      <c r="D208" s="106" t="s">
        <v>270</v>
      </c>
      <c r="E208" s="106"/>
      <c r="F208" s="107"/>
      <c r="G208" s="106"/>
      <c r="H208" s="106"/>
      <c r="I208" s="107"/>
      <c r="J208" s="115"/>
    </row>
    <row r="209" spans="1:10" x14ac:dyDescent="0.35">
      <c r="A209" s="106"/>
      <c r="B209" s="106"/>
      <c r="C209" s="106"/>
      <c r="D209" s="7" t="s">
        <v>271</v>
      </c>
      <c r="E209" s="7" t="s">
        <v>272</v>
      </c>
      <c r="F209" s="11" t="s">
        <v>156</v>
      </c>
      <c r="G209" s="11" t="s">
        <v>159</v>
      </c>
      <c r="H209" s="8" t="s">
        <v>273</v>
      </c>
      <c r="I209" s="11" t="s">
        <v>274</v>
      </c>
      <c r="J209" s="115"/>
    </row>
    <row r="210" spans="1:10" ht="43.5" x14ac:dyDescent="0.35">
      <c r="A210" s="106"/>
      <c r="B210" s="106"/>
      <c r="C210" s="106"/>
      <c r="D210" s="155" t="s">
        <v>160</v>
      </c>
      <c r="E210" s="156" t="s">
        <v>176</v>
      </c>
      <c r="F210" s="153" t="str">
        <f>IFERROR(VLOOKUP(E210,TablaIndicadores[[Código]:[Unidad de medida]],2,0),"")</f>
        <v>RCO 24: Inversiones en sistemas nuevos o
mejorados de seguimiento, preparación,
alerta y respuesta ante catástrofes*</v>
      </c>
      <c r="G210" s="153" t="str">
        <f>IFERROR(VLOOKUP(E210,TablaIndicadores[[Código]:[Unidad de medida]],3,0),"")</f>
        <v>RCO 24: Euro</v>
      </c>
      <c r="H210" s="116"/>
      <c r="I210" s="153" t="str">
        <f>IF(B204="Incluir",IF(OR(H210="",E210="",NOT(ISNUMBER(H210)),H210&lt;=0,H210&lt;=0.0000001,H210&gt;1000000000),"Rellene con un valor positivo","SI"),"")</f>
        <v/>
      </c>
      <c r="J210" s="115"/>
    </row>
    <row r="211" spans="1:10" ht="72.5" x14ac:dyDescent="0.35">
      <c r="A211" s="106"/>
      <c r="B211" s="106"/>
      <c r="C211" s="106"/>
      <c r="D211" s="153" t="s">
        <v>162</v>
      </c>
      <c r="E211" s="154" t="s">
        <v>180</v>
      </c>
      <c r="F211" s="153" t="str">
        <f>IFERROR(VLOOKUP(E211,TablaIndicadores[[Código]:[Unidad de medida]],2,0),"")</f>
        <v>RCR 37: Población que se beneficia de
medidas de protección frente a catástrofes
naturales relacionadas con el clima (distintas
de las inundaciones o los incendios
forestales)</v>
      </c>
      <c r="G211" s="153" t="str">
        <f>IFERROR(VLOOKUP(E211,TablaIndicadores[[Código]:[Unidad de medida]],3,0),"")</f>
        <v>RCR 37:Personas</v>
      </c>
      <c r="H211" s="157"/>
      <c r="I211" s="153" t="str">
        <f>IF(B204="Incluir",IF(OR(H211="",E211="",NOT(ISNUMBER(H211)),H211&lt;=0,H211&lt;=0.0000001,H211&gt;1000000000),"Rellene con un valor positivo","SI"),"")</f>
        <v/>
      </c>
      <c r="J211" s="115"/>
    </row>
    <row r="212" spans="1:10" x14ac:dyDescent="0.35">
      <c r="A212" s="106"/>
      <c r="B212" s="106"/>
      <c r="C212" s="106"/>
      <c r="D212" s="106"/>
      <c r="E212" s="106"/>
      <c r="F212" s="107"/>
      <c r="G212" s="106"/>
      <c r="H212" s="106"/>
      <c r="I212" s="107"/>
      <c r="J212" s="115"/>
    </row>
    <row r="213" spans="1:10" ht="15" thickBot="1" x14ac:dyDescent="0.4">
      <c r="A213" s="106"/>
      <c r="B213" s="160" t="s">
        <v>50</v>
      </c>
      <c r="C213" s="109"/>
      <c r="D213" s="109"/>
      <c r="E213" s="109"/>
      <c r="F213" s="110"/>
      <c r="G213" s="109"/>
      <c r="H213" s="109"/>
      <c r="I213" s="110"/>
      <c r="J213" s="115"/>
    </row>
    <row r="214" spans="1:10" x14ac:dyDescent="0.35">
      <c r="A214" s="106"/>
      <c r="B214" s="106"/>
      <c r="C214" s="106"/>
      <c r="D214" s="106"/>
      <c r="E214" s="106"/>
      <c r="F214" s="107"/>
      <c r="G214" s="106"/>
      <c r="H214" s="106"/>
      <c r="I214" s="107"/>
      <c r="J214" s="115"/>
    </row>
    <row r="215" spans="1:10" ht="29.25" customHeight="1" x14ac:dyDescent="0.35">
      <c r="A215" s="106"/>
      <c r="B215" s="116" t="s">
        <v>400</v>
      </c>
      <c r="C215" s="106"/>
      <c r="D215" s="176" t="s">
        <v>297</v>
      </c>
      <c r="E215" s="176"/>
      <c r="F215" s="176"/>
      <c r="G215" s="176"/>
      <c r="H215" s="176"/>
      <c r="I215" s="176"/>
      <c r="J215" s="150"/>
    </row>
    <row r="216" spans="1:10" x14ac:dyDescent="0.35">
      <c r="A216" s="106"/>
      <c r="B216" s="106"/>
      <c r="C216" s="106"/>
      <c r="D216" s="106"/>
      <c r="E216" s="106"/>
      <c r="F216" s="107"/>
      <c r="G216" s="106"/>
      <c r="H216" s="106"/>
      <c r="I216" s="107"/>
      <c r="J216" s="115"/>
    </row>
    <row r="217" spans="1:10" x14ac:dyDescent="0.35">
      <c r="A217" s="106"/>
      <c r="B217" s="106"/>
      <c r="C217" s="106"/>
      <c r="D217" s="106" t="s">
        <v>6</v>
      </c>
      <c r="E217" s="162"/>
      <c r="F217" s="174" t="str">
        <f>IF(B215="Incluir",IF(OR(E217="",E217=0),"Rellene el presupuesto",IF(OR(NOT(ISNUMBER(E217)),E217&lt;=0),"Rellene con un valor positivo","")),
    IF(OR(E217="",E217=0),"",
        "No rellene el presupuesto sin seleccionar que quiere incluir el subtipo de acción"))</f>
        <v/>
      </c>
      <c r="G217" s="175"/>
      <c r="H217" s="175"/>
      <c r="I217" s="107"/>
      <c r="J217" s="115"/>
    </row>
    <row r="218" spans="1:10" x14ac:dyDescent="0.35">
      <c r="A218" s="106"/>
      <c r="B218" s="106"/>
      <c r="C218" s="106"/>
      <c r="D218" s="106"/>
      <c r="E218" s="106"/>
      <c r="F218" s="107"/>
      <c r="G218" s="106"/>
      <c r="H218" s="106"/>
      <c r="I218" s="107"/>
      <c r="J218" s="115"/>
    </row>
    <row r="219" spans="1:10" x14ac:dyDescent="0.35">
      <c r="A219" s="106"/>
      <c r="B219" s="106"/>
      <c r="C219" s="106"/>
      <c r="D219" s="106" t="s">
        <v>270</v>
      </c>
      <c r="E219" s="106"/>
      <c r="F219" s="107"/>
      <c r="G219" s="106"/>
      <c r="H219" s="106"/>
      <c r="I219" s="107"/>
      <c r="J219" s="115"/>
    </row>
    <row r="220" spans="1:10" x14ac:dyDescent="0.35">
      <c r="A220" s="106"/>
      <c r="B220" s="106"/>
      <c r="C220" s="106"/>
      <c r="D220" s="7" t="s">
        <v>271</v>
      </c>
      <c r="E220" s="7" t="s">
        <v>272</v>
      </c>
      <c r="F220" s="11" t="s">
        <v>156</v>
      </c>
      <c r="G220" s="11" t="s">
        <v>159</v>
      </c>
      <c r="H220" s="8" t="s">
        <v>273</v>
      </c>
      <c r="I220" s="11" t="s">
        <v>274</v>
      </c>
      <c r="J220" s="115"/>
    </row>
    <row r="221" spans="1:10" ht="43.5" x14ac:dyDescent="0.35">
      <c r="A221" s="106"/>
      <c r="B221" s="106"/>
      <c r="C221" s="106"/>
      <c r="D221" s="155" t="s">
        <v>160</v>
      </c>
      <c r="E221" s="156" t="s">
        <v>181</v>
      </c>
      <c r="F221" s="153" t="str">
        <f>IFERROR(VLOOKUP(E221,TablaIndicadores[[Código]:[Unidad de medida]],2,0),"")</f>
        <v>RCO 30: Longitud de las tuberías nuevas o
mejoradas para los sistemas de distribución
para el abastecimiento público de agua</v>
      </c>
      <c r="G221" s="153" t="str">
        <f>IFERROR(VLOOKUP(E221,TablaIndicadores[[Código]:[Unidad de medida]],3,0),"")</f>
        <v>RCO 30: Km</v>
      </c>
      <c r="H221" s="116"/>
      <c r="I221" s="153" t="str">
        <f>IF(B215="Incluir",IF(OR(H221="",E221="",NOT(ISNUMBER(H221)),H221&lt;=0,H221&lt;=0.0000001,H221&gt;1000000000),"Rellene con un valor positivo","SI"),"")</f>
        <v/>
      </c>
      <c r="J221" s="115"/>
    </row>
    <row r="222" spans="1:10" ht="29" x14ac:dyDescent="0.35">
      <c r="A222" s="106"/>
      <c r="B222" s="106"/>
      <c r="C222" s="106"/>
      <c r="D222" s="153" t="s">
        <v>162</v>
      </c>
      <c r="E222" s="154" t="s">
        <v>182</v>
      </c>
      <c r="F222" s="153" t="str">
        <f>IFERROR(VLOOKUP(E222,TablaIndicadores[[Código]:[Unidad de medida]],2,0),"")</f>
        <v>RCR 41: Población conectada a un
abastecimiento de agua mejorado</v>
      </c>
      <c r="G222" s="153" t="str">
        <f>IFERROR(VLOOKUP(E222,TablaIndicadores[[Código]:[Unidad de medida]],3,0),"")</f>
        <v>RCR 41: Personas</v>
      </c>
      <c r="H222" s="157"/>
      <c r="I222" s="153" t="str">
        <f>IF(B215="Incluir",IF(OR(H222="",E222="",NOT(ISNUMBER(H222)),H222&lt;=0,H222&lt;=0.0000001,H222&gt;1000000000),"Rellene con un valor positivo","SI"),"")</f>
        <v/>
      </c>
      <c r="J222" s="115"/>
    </row>
    <row r="223" spans="1:10" x14ac:dyDescent="0.35">
      <c r="A223" s="106"/>
      <c r="B223" s="106"/>
      <c r="C223" s="106"/>
      <c r="D223" s="106"/>
      <c r="E223" s="106"/>
      <c r="F223" s="107"/>
      <c r="G223" s="106"/>
      <c r="H223" s="106"/>
      <c r="I223" s="107"/>
      <c r="J223" s="115"/>
    </row>
    <row r="224" spans="1:10" ht="29.25" customHeight="1" x14ac:dyDescent="0.35">
      <c r="A224" s="106"/>
      <c r="B224" s="116" t="s">
        <v>400</v>
      </c>
      <c r="C224" s="106"/>
      <c r="D224" s="176" t="s">
        <v>298</v>
      </c>
      <c r="E224" s="176"/>
      <c r="F224" s="176"/>
      <c r="G224" s="176"/>
      <c r="H224" s="176"/>
      <c r="I224" s="176"/>
      <c r="J224" s="150"/>
    </row>
    <row r="225" spans="1:10" x14ac:dyDescent="0.35">
      <c r="A225" s="106"/>
      <c r="B225" s="106"/>
      <c r="C225" s="106"/>
      <c r="D225" s="106"/>
      <c r="E225" s="106"/>
      <c r="F225" s="107"/>
      <c r="G225" s="106"/>
      <c r="H225" s="106"/>
      <c r="I225" s="107"/>
      <c r="J225" s="115"/>
    </row>
    <row r="226" spans="1:10" x14ac:dyDescent="0.35">
      <c r="A226" s="106"/>
      <c r="B226" s="106"/>
      <c r="C226" s="106"/>
      <c r="D226" s="106" t="s">
        <v>6</v>
      </c>
      <c r="E226" s="162"/>
      <c r="F226" s="174" t="str">
        <f>IF(B224="Incluir",IF(OR(E226="",E226=0),"Rellene el presupuesto",IF(OR(NOT(ISNUMBER(E226)),E226&lt;=0),"Rellene con un valor positivo","")),
    IF(OR(E226="",E226=0),"",
        "No rellene el presupuesto sin seleccionar que quiere incluir el subtipo de acción"))</f>
        <v/>
      </c>
      <c r="G226" s="175"/>
      <c r="H226" s="175"/>
      <c r="I226" s="107"/>
      <c r="J226" s="115"/>
    </row>
    <row r="227" spans="1:10" x14ac:dyDescent="0.35">
      <c r="A227" s="106"/>
      <c r="B227" s="106"/>
      <c r="C227" s="106"/>
      <c r="D227" s="106"/>
      <c r="E227" s="106"/>
      <c r="F227" s="107"/>
      <c r="G227" s="106"/>
      <c r="H227" s="106"/>
      <c r="I227" s="107"/>
      <c r="J227" s="115"/>
    </row>
    <row r="228" spans="1:10" x14ac:dyDescent="0.35">
      <c r="A228" s="106"/>
      <c r="B228" s="106"/>
      <c r="C228" s="106"/>
      <c r="D228" s="106" t="s">
        <v>270</v>
      </c>
      <c r="E228" s="106"/>
      <c r="F228" s="107"/>
      <c r="G228" s="106"/>
      <c r="H228" s="106"/>
      <c r="I228" s="107"/>
      <c r="J228" s="115"/>
    </row>
    <row r="229" spans="1:10" x14ac:dyDescent="0.35">
      <c r="A229" s="106"/>
      <c r="B229" s="106"/>
      <c r="C229" s="106"/>
      <c r="D229" s="7" t="s">
        <v>271</v>
      </c>
      <c r="E229" s="7" t="s">
        <v>272</v>
      </c>
      <c r="F229" s="11" t="s">
        <v>156</v>
      </c>
      <c r="G229" s="11" t="s">
        <v>159</v>
      </c>
      <c r="H229" s="8" t="s">
        <v>273</v>
      </c>
      <c r="I229" s="11" t="s">
        <v>274</v>
      </c>
      <c r="J229" s="115"/>
    </row>
    <row r="230" spans="1:10" ht="43.5" x14ac:dyDescent="0.35">
      <c r="A230" s="106"/>
      <c r="B230" s="106"/>
      <c r="C230" s="106"/>
      <c r="D230" s="155" t="s">
        <v>160</v>
      </c>
      <c r="E230" s="156" t="s">
        <v>181</v>
      </c>
      <c r="F230" s="153" t="str">
        <f>IFERROR(VLOOKUP(E230,TablaIndicadores[[Código]:[Unidad de medida]],2,0),"")</f>
        <v>RCO 30: Longitud de las tuberías nuevas o
mejoradas para los sistemas de distribución
para el abastecimiento público de agua</v>
      </c>
      <c r="G230" s="153" t="str">
        <f>IFERROR(VLOOKUP(E230,TablaIndicadores[[Código]:[Unidad de medida]],3,0),"")</f>
        <v>RCO 30: Km</v>
      </c>
      <c r="H230" s="116"/>
      <c r="I230" s="153" t="str">
        <f>IF(B224="Incluir",IF(OR(H230="",E230="",NOT(ISNUMBER(H230)),H230&lt;=0,H230&lt;=0.0000001,H230&gt;1000000000),"Rellene con un valor positivo","SI"),"")</f>
        <v/>
      </c>
      <c r="J230" s="115"/>
    </row>
    <row r="231" spans="1:10" ht="29" x14ac:dyDescent="0.35">
      <c r="A231" s="106"/>
      <c r="B231" s="106"/>
      <c r="C231" s="106"/>
      <c r="D231" s="153" t="s">
        <v>162</v>
      </c>
      <c r="E231" s="154" t="s">
        <v>182</v>
      </c>
      <c r="F231" s="153" t="str">
        <f>IFERROR(VLOOKUP(E231,TablaIndicadores[[Código]:[Unidad de medida]],2,0),"")</f>
        <v>RCR 41: Población conectada a un
abastecimiento de agua mejorado</v>
      </c>
      <c r="G231" s="153" t="str">
        <f>IFERROR(VLOOKUP(E231,TablaIndicadores[[Código]:[Unidad de medida]],3,0),"")</f>
        <v>RCR 41: Personas</v>
      </c>
      <c r="H231" s="157"/>
      <c r="I231" s="153" t="str">
        <f>IF(B224="Incluir",IF(OR(H231="",E231="",NOT(ISNUMBER(H231)),H231&lt;=0,H231&lt;=0.0000001,H231&gt;1000000000),"Rellene con un valor positivo","SI"),"")</f>
        <v/>
      </c>
      <c r="J231" s="115"/>
    </row>
    <row r="232" spans="1:10" x14ac:dyDescent="0.35">
      <c r="A232" s="106"/>
      <c r="B232" s="106"/>
      <c r="C232" s="106"/>
      <c r="D232" s="106"/>
      <c r="E232" s="106"/>
      <c r="F232" s="107"/>
      <c r="G232" s="106"/>
      <c r="H232" s="106"/>
      <c r="I232" s="107"/>
      <c r="J232" s="115"/>
    </row>
    <row r="233" spans="1:10" ht="29.25" customHeight="1" x14ac:dyDescent="0.35">
      <c r="A233" s="106"/>
      <c r="B233" s="116" t="s">
        <v>400</v>
      </c>
      <c r="C233" s="106"/>
      <c r="D233" s="176" t="s">
        <v>299</v>
      </c>
      <c r="E233" s="176"/>
      <c r="F233" s="176"/>
      <c r="G233" s="176"/>
      <c r="H233" s="176"/>
      <c r="I233" s="176"/>
      <c r="J233" s="150"/>
    </row>
    <row r="234" spans="1:10" x14ac:dyDescent="0.35">
      <c r="A234" s="106"/>
      <c r="B234" s="106"/>
      <c r="C234" s="106"/>
      <c r="D234" s="106"/>
      <c r="E234" s="106"/>
      <c r="F234" s="107"/>
      <c r="G234" s="106"/>
      <c r="H234" s="106"/>
      <c r="I234" s="107"/>
      <c r="J234" s="115"/>
    </row>
    <row r="235" spans="1:10" x14ac:dyDescent="0.35">
      <c r="A235" s="106"/>
      <c r="B235" s="106"/>
      <c r="C235" s="106"/>
      <c r="D235" s="106" t="s">
        <v>6</v>
      </c>
      <c r="E235" s="162"/>
      <c r="F235" s="174" t="str">
        <f>IF(B233="Incluir",IF(OR(E235="",E235=0),"Rellene el presupuesto",IF(OR(NOT(ISNUMBER(E235)),E235&lt;=0),"Rellene con un valor positivo","")),
    IF(OR(E235="",E235=0),"",
        "No rellene el presupuesto sin seleccionar que quiere incluir el subtipo de acción"))</f>
        <v/>
      </c>
      <c r="G235" s="175"/>
      <c r="H235" s="175"/>
      <c r="I235" s="107"/>
      <c r="J235" s="115"/>
    </row>
    <row r="236" spans="1:10" x14ac:dyDescent="0.35">
      <c r="A236" s="106"/>
      <c r="B236" s="106"/>
      <c r="C236" s="106"/>
      <c r="D236" s="106"/>
      <c r="E236" s="106"/>
      <c r="F236" s="107"/>
      <c r="G236" s="106"/>
      <c r="H236" s="106"/>
      <c r="I236" s="107"/>
      <c r="J236" s="115"/>
    </row>
    <row r="237" spans="1:10" x14ac:dyDescent="0.35">
      <c r="A237" s="106"/>
      <c r="B237" s="106"/>
      <c r="C237" s="106"/>
      <c r="D237" s="106" t="s">
        <v>270</v>
      </c>
      <c r="E237" s="106"/>
      <c r="F237" s="107"/>
      <c r="G237" s="106"/>
      <c r="H237" s="106"/>
      <c r="I237" s="107"/>
      <c r="J237" s="115"/>
    </row>
    <row r="238" spans="1:10" x14ac:dyDescent="0.35">
      <c r="A238" s="106"/>
      <c r="B238" s="106"/>
      <c r="C238" s="106"/>
      <c r="D238" s="7" t="s">
        <v>271</v>
      </c>
      <c r="E238" s="7" t="s">
        <v>272</v>
      </c>
      <c r="F238" s="11" t="s">
        <v>156</v>
      </c>
      <c r="G238" s="11" t="s">
        <v>159</v>
      </c>
      <c r="H238" s="8" t="s">
        <v>273</v>
      </c>
      <c r="I238" s="11" t="s">
        <v>274</v>
      </c>
      <c r="J238" s="115"/>
    </row>
    <row r="239" spans="1:10" ht="29" x14ac:dyDescent="0.35">
      <c r="A239" s="106"/>
      <c r="B239" s="106"/>
      <c r="C239" s="106"/>
      <c r="D239" s="155" t="s">
        <v>160</v>
      </c>
      <c r="E239" s="156" t="s">
        <v>183</v>
      </c>
      <c r="F239" s="153" t="str">
        <f>IFERROR(VLOOKUP(E239,TablaIndicadores[[Código]:[Unidad de medida]],2,0),"")</f>
        <v>RCO31 Longitud de tuberías nuevas o mejoradas para la red pública de recogida de aguas residuales</v>
      </c>
      <c r="G239" s="153" t="str">
        <f>IFERROR(VLOOKUP(E239,TablaIndicadores[[Código]:[Unidad de medida]],3,0),"")</f>
        <v>RCO31: Km</v>
      </c>
      <c r="H239" s="116"/>
      <c r="I239" s="153" t="str">
        <f>IF(B233="Incluir",IF(OR(H239="",E239="",NOT(ISNUMBER(H239)),H239&lt;=0,H239&lt;=0.0000001,H239&gt;1000000000),"Rellene con un valor positivo","SI"),"")</f>
        <v/>
      </c>
      <c r="J239" s="115"/>
    </row>
    <row r="240" spans="1:10" ht="43.5" x14ac:dyDescent="0.35">
      <c r="A240" s="106"/>
      <c r="B240" s="106"/>
      <c r="C240" s="106"/>
      <c r="D240" s="153" t="s">
        <v>162</v>
      </c>
      <c r="E240" s="154" t="s">
        <v>185</v>
      </c>
      <c r="F240" s="153" t="str">
        <f>IFERROR(VLOOKUP(E240,TablaIndicadores[[Código]:[Unidad de medida]],2,0),"")</f>
        <v>RCR 42: Población conectada, como mínimo,
a una planta secundaria de tratamiento de
aguas residuales</v>
      </c>
      <c r="G240" s="153" t="str">
        <f>IFERROR(VLOOKUP(E240,TablaIndicadores[[Código]:[Unidad de medida]],3,0),"")</f>
        <v>RCR 42:  Personas</v>
      </c>
      <c r="H240" s="157"/>
      <c r="I240" s="153" t="str">
        <f>IF(B233="Incluir",IF(OR(H240="",E240="",NOT(ISNUMBER(H240)),H240&lt;=0,H240&lt;=0.0000001,H240&gt;1000000000),"Rellene con un valor positivo","SI"),"")</f>
        <v/>
      </c>
      <c r="J240" s="115"/>
    </row>
    <row r="241" spans="1:10" x14ac:dyDescent="0.35">
      <c r="A241" s="106"/>
      <c r="B241" s="106"/>
      <c r="C241" s="106"/>
      <c r="D241" s="106"/>
      <c r="E241" s="106"/>
      <c r="F241" s="107"/>
      <c r="G241" s="106"/>
      <c r="H241" s="106"/>
      <c r="I241" s="107"/>
      <c r="J241" s="115"/>
    </row>
    <row r="242" spans="1:10" x14ac:dyDescent="0.35">
      <c r="A242" s="106"/>
      <c r="B242" s="116" t="s">
        <v>400</v>
      </c>
      <c r="C242" s="106"/>
      <c r="D242" s="112" t="s">
        <v>300</v>
      </c>
      <c r="E242" s="112"/>
      <c r="F242" s="113"/>
      <c r="G242" s="113"/>
      <c r="H242" s="113"/>
      <c r="I242" s="113"/>
      <c r="J242" s="115"/>
    </row>
    <row r="243" spans="1:10" x14ac:dyDescent="0.35">
      <c r="A243" s="106"/>
      <c r="B243" s="106"/>
      <c r="C243" s="106"/>
      <c r="D243" s="106"/>
      <c r="E243" s="106"/>
      <c r="F243" s="107"/>
      <c r="G243" s="106"/>
      <c r="H243" s="106"/>
      <c r="I243" s="107"/>
      <c r="J243" s="115"/>
    </row>
    <row r="244" spans="1:10" x14ac:dyDescent="0.35">
      <c r="A244" s="106"/>
      <c r="B244" s="106"/>
      <c r="C244" s="106"/>
      <c r="D244" s="106" t="s">
        <v>6</v>
      </c>
      <c r="E244" s="162"/>
      <c r="F244" s="174" t="str">
        <f>IF(B242="Incluir",IF(OR(E244="",E244=0),"Rellene el presupuesto",IF(OR(NOT(ISNUMBER(E244)),E244&lt;=0),"Rellene con un valor positivo","")),
    IF(OR(E244="",E244=0),"",
        "No rellene el presupuesto sin seleccionar que quiere incluir el subtipo de acción"))</f>
        <v/>
      </c>
      <c r="G244" s="175"/>
      <c r="H244" s="175"/>
      <c r="I244" s="107"/>
      <c r="J244" s="115"/>
    </row>
    <row r="245" spans="1:10" x14ac:dyDescent="0.35">
      <c r="A245" s="106"/>
      <c r="B245" s="106"/>
      <c r="C245" s="106"/>
      <c r="D245" s="106"/>
      <c r="E245" s="106"/>
      <c r="F245" s="107"/>
      <c r="G245" s="106"/>
      <c r="H245" s="106"/>
      <c r="I245" s="107"/>
      <c r="J245" s="115"/>
    </row>
    <row r="246" spans="1:10" x14ac:dyDescent="0.35">
      <c r="A246" s="106"/>
      <c r="B246" s="106"/>
      <c r="C246" s="106"/>
      <c r="D246" s="106" t="s">
        <v>270</v>
      </c>
      <c r="E246" s="106"/>
      <c r="F246" s="107"/>
      <c r="G246" s="106"/>
      <c r="H246" s="106"/>
      <c r="I246" s="107"/>
      <c r="J246" s="115"/>
    </row>
    <row r="247" spans="1:10" x14ac:dyDescent="0.35">
      <c r="A247" s="106"/>
      <c r="B247" s="106"/>
      <c r="C247" s="106"/>
      <c r="D247" s="7" t="s">
        <v>271</v>
      </c>
      <c r="E247" s="7" t="s">
        <v>272</v>
      </c>
      <c r="F247" s="11" t="s">
        <v>156</v>
      </c>
      <c r="G247" s="11" t="s">
        <v>159</v>
      </c>
      <c r="H247" s="8" t="s">
        <v>273</v>
      </c>
      <c r="I247" s="11" t="s">
        <v>274</v>
      </c>
      <c r="J247" s="115"/>
    </row>
    <row r="248" spans="1:10" ht="29" x14ac:dyDescent="0.35">
      <c r="A248" s="106"/>
      <c r="B248" s="106"/>
      <c r="C248" s="106"/>
      <c r="D248" s="155" t="s">
        <v>160</v>
      </c>
      <c r="E248" s="156" t="s">
        <v>184</v>
      </c>
      <c r="F248" s="153" t="str">
        <f>IFERROR(VLOOKUP(E248,TablaIndicadores[[Código]:[Unidad de medida]],2,0),"")</f>
        <v>RCO 32: Capacidad nueva o mejorada para el
tratamiento de aguas residuales</v>
      </c>
      <c r="G248" s="153" t="str">
        <f>IFERROR(VLOOKUP(E248,TablaIndicadores[[Código]:[Unidad de medida]],3,0),"")</f>
        <v>RCO32: Equivalente de población</v>
      </c>
      <c r="H248" s="116"/>
      <c r="I248" s="153" t="str">
        <f>IF(B242="Incluir",IF(OR(H248="",E248="",NOT(ISNUMBER(H248)),H248&lt;=0,H248&lt;=0.0000001,H248&gt;1000000000),"Rellene con un valor positivo","SI"),"")</f>
        <v/>
      </c>
      <c r="J248" s="115"/>
    </row>
    <row r="249" spans="1:10" ht="43.5" x14ac:dyDescent="0.35">
      <c r="A249" s="106"/>
      <c r="B249" s="106"/>
      <c r="C249" s="106"/>
      <c r="D249" s="153" t="s">
        <v>162</v>
      </c>
      <c r="E249" s="154" t="s">
        <v>185</v>
      </c>
      <c r="F249" s="153" t="str">
        <f>IFERROR(VLOOKUP(E249,TablaIndicadores[[Código]:[Unidad de medida]],2,0),"")</f>
        <v>RCR 42: Población conectada, como mínimo,
a una planta secundaria de tratamiento de
aguas residuales</v>
      </c>
      <c r="G249" s="153" t="str">
        <f>IFERROR(VLOOKUP(E249,TablaIndicadores[[Código]:[Unidad de medida]],3,0),"")</f>
        <v>RCR 42:  Personas</v>
      </c>
      <c r="H249" s="157"/>
      <c r="I249" s="153" t="str">
        <f>IF(B242="Incluir",IF(OR(H249="",E249="",NOT(ISNUMBER(H249)),H249&lt;=0,H249&lt;=0.0000001,H249&gt;1000000000),"Rellene con un valor positivo","SI"),"")</f>
        <v/>
      </c>
      <c r="J249" s="115"/>
    </row>
    <row r="250" spans="1:10" x14ac:dyDescent="0.35">
      <c r="A250" s="106"/>
      <c r="B250" s="106"/>
      <c r="C250" s="106"/>
      <c r="D250" s="106"/>
      <c r="E250" s="106"/>
      <c r="F250" s="107"/>
      <c r="G250" s="106"/>
      <c r="H250" s="106"/>
      <c r="I250" s="107"/>
      <c r="J250" s="115"/>
    </row>
    <row r="251" spans="1:10" x14ac:dyDescent="0.35">
      <c r="A251" s="106"/>
      <c r="B251" s="116" t="s">
        <v>400</v>
      </c>
      <c r="C251" s="106"/>
      <c r="D251" s="112" t="s">
        <v>301</v>
      </c>
      <c r="E251" s="112"/>
      <c r="F251" s="113"/>
      <c r="G251" s="151"/>
      <c r="H251" s="151"/>
      <c r="I251" s="151"/>
      <c r="J251" s="115"/>
    </row>
    <row r="252" spans="1:10" x14ac:dyDescent="0.35">
      <c r="A252" s="106"/>
      <c r="B252" s="106"/>
      <c r="C252" s="106"/>
      <c r="D252" s="106"/>
      <c r="E252" s="106"/>
      <c r="F252" s="107"/>
      <c r="G252" s="106"/>
      <c r="H252" s="106"/>
      <c r="I252" s="107"/>
      <c r="J252" s="115"/>
    </row>
    <row r="253" spans="1:10" x14ac:dyDescent="0.35">
      <c r="A253" s="106"/>
      <c r="B253" s="106"/>
      <c r="C253" s="106"/>
      <c r="D253" s="106" t="s">
        <v>6</v>
      </c>
      <c r="E253" s="162"/>
      <c r="F253" s="174" t="str">
        <f>IF(B251="Incluir",IF(OR(E253="",E253=0),"Rellene el presupuesto",IF(OR(NOT(ISNUMBER(E253)),E253&lt;=0),"Rellene con un valor positivo","")),
    IF(OR(E253="",E253=0),"",
        "No rellene el presupuesto sin seleccionar que quiere incluir el subtipo de acción"))</f>
        <v/>
      </c>
      <c r="G253" s="175"/>
      <c r="H253" s="175"/>
      <c r="I253" s="107"/>
      <c r="J253" s="115"/>
    </row>
    <row r="254" spans="1:10" x14ac:dyDescent="0.35">
      <c r="A254" s="106"/>
      <c r="B254" s="106"/>
      <c r="C254" s="106"/>
      <c r="D254" s="106"/>
      <c r="E254" s="106"/>
      <c r="F254" s="107"/>
      <c r="G254" s="106"/>
      <c r="H254" s="106"/>
      <c r="I254" s="107"/>
      <c r="J254" s="115"/>
    </row>
    <row r="255" spans="1:10" x14ac:dyDescent="0.35">
      <c r="A255" s="106"/>
      <c r="B255" s="106"/>
      <c r="C255" s="106"/>
      <c r="D255" s="106" t="s">
        <v>270</v>
      </c>
      <c r="E255" s="106"/>
      <c r="F255" s="107"/>
      <c r="G255" s="106"/>
      <c r="H255" s="106"/>
      <c r="I255" s="107"/>
      <c r="J255" s="115"/>
    </row>
    <row r="256" spans="1:10" x14ac:dyDescent="0.35">
      <c r="A256" s="106"/>
      <c r="B256" s="106"/>
      <c r="C256" s="106"/>
      <c r="D256" s="7" t="s">
        <v>271</v>
      </c>
      <c r="E256" s="7" t="s">
        <v>272</v>
      </c>
      <c r="F256" s="11" t="s">
        <v>156</v>
      </c>
      <c r="G256" s="11" t="s">
        <v>159</v>
      </c>
      <c r="H256" s="8" t="s">
        <v>273</v>
      </c>
      <c r="I256" s="11" t="s">
        <v>274</v>
      </c>
      <c r="J256" s="115"/>
    </row>
    <row r="257" spans="1:10" ht="29" x14ac:dyDescent="0.35">
      <c r="A257" s="106"/>
      <c r="B257" s="106"/>
      <c r="C257" s="106"/>
      <c r="D257" s="155" t="s">
        <v>160</v>
      </c>
      <c r="E257" s="156" t="s">
        <v>183</v>
      </c>
      <c r="F257" s="153" t="str">
        <f>IFERROR(VLOOKUP(E257,TablaIndicadores[[Código]:[Unidad de medida]],2,0),"")</f>
        <v>RCO31 Longitud de tuberías nuevas o mejoradas para la red pública de recogida de aguas residuales</v>
      </c>
      <c r="G257" s="153" t="str">
        <f>IFERROR(VLOOKUP(E257,TablaIndicadores[[Código]:[Unidad de medida]],3,0),"")</f>
        <v>RCO31: Km</v>
      </c>
      <c r="H257" s="116"/>
      <c r="I257" s="153" t="str">
        <f>IF(B251="Incluir",IF(OR(H257="",E257="",NOT(ISNUMBER(H257)),H257&lt;=0,H257&lt;=0.0000001,H257&gt;1000000000),"Rellene con un valor positivo","SI"),"")</f>
        <v/>
      </c>
      <c r="J257" s="115"/>
    </row>
    <row r="258" spans="1:10" ht="43.5" x14ac:dyDescent="0.35">
      <c r="A258" s="106"/>
      <c r="B258" s="106"/>
      <c r="C258" s="106"/>
      <c r="D258" s="153" t="s">
        <v>162</v>
      </c>
      <c r="E258" s="154" t="s">
        <v>185</v>
      </c>
      <c r="F258" s="153" t="str">
        <f>IFERROR(VLOOKUP(E258,TablaIndicadores[[Código]:[Unidad de medida]],2,0),"")</f>
        <v>RCR 42: Población conectada, como mínimo,
a una planta secundaria de tratamiento de
aguas residuales</v>
      </c>
      <c r="G258" s="153" t="str">
        <f>IFERROR(VLOOKUP(E258,TablaIndicadores[[Código]:[Unidad de medida]],3,0),"")</f>
        <v>RCR 42:  Personas</v>
      </c>
      <c r="H258" s="157"/>
      <c r="I258" s="153" t="str">
        <f>IF(B251="Incluir",IF(OR(H258="",E258="",NOT(ISNUMBER(H258)),H258&lt;=0,H258&lt;=0.0000001,H258&gt;1000000000),"Rellene con un valor positivo","SI"),"")</f>
        <v/>
      </c>
      <c r="J258" s="115"/>
    </row>
    <row r="259" spans="1:10" x14ac:dyDescent="0.35">
      <c r="A259" s="106"/>
      <c r="B259" s="106"/>
      <c r="C259" s="106"/>
      <c r="D259" s="106"/>
      <c r="E259" s="106"/>
      <c r="F259" s="107"/>
      <c r="G259" s="106"/>
      <c r="H259" s="106"/>
      <c r="I259" s="107"/>
      <c r="J259" s="115"/>
    </row>
    <row r="260" spans="1:10" ht="15" thickBot="1" x14ac:dyDescent="0.4">
      <c r="A260" s="106"/>
      <c r="B260" s="160" t="s">
        <v>52</v>
      </c>
      <c r="C260" s="109"/>
      <c r="D260" s="109"/>
      <c r="E260" s="109"/>
      <c r="F260" s="110"/>
      <c r="G260" s="109"/>
      <c r="H260" s="109"/>
      <c r="I260" s="110"/>
      <c r="J260" s="115"/>
    </row>
    <row r="261" spans="1:10" x14ac:dyDescent="0.35">
      <c r="A261" s="106"/>
      <c r="B261" s="106"/>
      <c r="C261" s="106"/>
      <c r="D261" s="106"/>
      <c r="E261" s="106"/>
      <c r="F261" s="107"/>
      <c r="G261" s="106"/>
      <c r="H261" s="106"/>
      <c r="I261" s="107"/>
      <c r="J261" s="115"/>
    </row>
    <row r="262" spans="1:10" x14ac:dyDescent="0.35">
      <c r="A262" s="106"/>
      <c r="B262" s="116" t="s">
        <v>400</v>
      </c>
      <c r="C262" s="106"/>
      <c r="D262" s="112" t="s">
        <v>302</v>
      </c>
      <c r="E262" s="112"/>
      <c r="F262" s="113"/>
      <c r="G262" s="151"/>
      <c r="H262" s="151"/>
      <c r="I262" s="151"/>
      <c r="J262" s="115"/>
    </row>
    <row r="263" spans="1:10" x14ac:dyDescent="0.35">
      <c r="A263" s="106"/>
      <c r="B263" s="106"/>
      <c r="C263" s="106"/>
      <c r="D263" s="106"/>
      <c r="E263" s="106"/>
      <c r="F263" s="107"/>
      <c r="G263" s="106"/>
      <c r="H263" s="106"/>
      <c r="I263" s="107"/>
      <c r="J263" s="115"/>
    </row>
    <row r="264" spans="1:10" x14ac:dyDescent="0.35">
      <c r="A264" s="106"/>
      <c r="B264" s="106"/>
      <c r="C264" s="106"/>
      <c r="D264" s="106" t="s">
        <v>6</v>
      </c>
      <c r="E264" s="162"/>
      <c r="F264" s="174" t="str">
        <f>IF(B262="Incluir",IF(OR(E264="",E264=0),"Rellene el presupuesto",IF(OR(NOT(ISNUMBER(E264)),E264&lt;=0),"Rellene con un valor positivo","")),
    IF(OR(E264="",E264=0),"",
        "No rellene el presupuesto sin seleccionar que quiere incluir el subtipo de acción"))</f>
        <v/>
      </c>
      <c r="G264" s="175"/>
      <c r="H264" s="175"/>
      <c r="I264" s="107"/>
      <c r="J264" s="115"/>
    </row>
    <row r="265" spans="1:10" x14ac:dyDescent="0.35">
      <c r="A265" s="106"/>
      <c r="B265" s="106"/>
      <c r="C265" s="106"/>
      <c r="D265" s="106"/>
      <c r="E265" s="106"/>
      <c r="F265" s="107"/>
      <c r="G265" s="106"/>
      <c r="H265" s="106"/>
      <c r="I265" s="107"/>
      <c r="J265" s="115"/>
    </row>
    <row r="266" spans="1:10" x14ac:dyDescent="0.35">
      <c r="A266" s="106"/>
      <c r="B266" s="106"/>
      <c r="C266" s="106"/>
      <c r="D266" s="106" t="s">
        <v>270</v>
      </c>
      <c r="E266" s="106"/>
      <c r="F266" s="107"/>
      <c r="G266" s="106"/>
      <c r="H266" s="106"/>
      <c r="I266" s="107"/>
      <c r="J266" s="115"/>
    </row>
    <row r="267" spans="1:10" x14ac:dyDescent="0.35">
      <c r="A267" s="106"/>
      <c r="B267" s="106"/>
      <c r="C267" s="106"/>
      <c r="D267" s="7" t="s">
        <v>271</v>
      </c>
      <c r="E267" s="7" t="s">
        <v>272</v>
      </c>
      <c r="F267" s="11" t="s">
        <v>156</v>
      </c>
      <c r="G267" s="11" t="s">
        <v>159</v>
      </c>
      <c r="H267" s="8" t="s">
        <v>273</v>
      </c>
      <c r="I267" s="11" t="s">
        <v>274</v>
      </c>
      <c r="J267" s="115"/>
    </row>
    <row r="268" spans="1:10" ht="30" customHeight="1" x14ac:dyDescent="0.35">
      <c r="A268" s="106"/>
      <c r="B268" s="106"/>
      <c r="C268" s="106"/>
      <c r="D268" s="155" t="s">
        <v>160</v>
      </c>
      <c r="E268" s="156" t="s">
        <v>186</v>
      </c>
      <c r="F268" s="153" t="str">
        <f>IFERROR(VLOOKUP(E268,TablaIndicadores[[Código]:[Unidad de medida]],2,0),"")</f>
        <v>RCO 34: Capacidad adicional para el reciclaje
de residuos</v>
      </c>
      <c r="G268" s="153" t="str">
        <f>IFERROR(VLOOKUP(E268,TablaIndicadores[[Código]:[Unidad de medida]],3,0),"")</f>
        <v>RCO 34: Toneladas/año</v>
      </c>
      <c r="H268" s="116"/>
      <c r="I268" s="153" t="str">
        <f>IF(B262="Incluir",IF(OR(H268="",E268="",NOT(ISNUMBER(H268)),H268&lt;=0,H268&lt;=0.0000001,H268&gt;1000000000),"Rellene con un valor positivo","SI"),"")</f>
        <v/>
      </c>
      <c r="J268" s="115"/>
    </row>
    <row r="269" spans="1:10" ht="30" customHeight="1" x14ac:dyDescent="0.35">
      <c r="A269" s="106"/>
      <c r="B269" s="106"/>
      <c r="C269" s="106"/>
      <c r="D269" s="153" t="s">
        <v>162</v>
      </c>
      <c r="E269" s="154" t="s">
        <v>189</v>
      </c>
      <c r="F269" s="153" t="str">
        <f>IFERROR(VLOOKUP(E269,TablaIndicadores[[Código]:[Unidad de medida]],2,0),"")</f>
        <v>RCR103 Residuos recogidos de manera selectiva</v>
      </c>
      <c r="G269" s="153" t="str">
        <f>IFERROR(VLOOKUP(E269,TablaIndicadores[[Código]:[Unidad de medida]],3,0),"")</f>
        <v>RCR 103: Toneladas/ año</v>
      </c>
      <c r="H269" s="157"/>
      <c r="I269" s="153" t="str">
        <f>IF(B262="Incluir",IF(OR(H269="",E269="",NOT(ISNUMBER(H269)),H269&lt;=0,H269&lt;=0.0000001,H269&gt;1000000000),"Rellene con un valor positivo","SI"),"")</f>
        <v/>
      </c>
      <c r="J269" s="115"/>
    </row>
    <row r="270" spans="1:10" x14ac:dyDescent="0.35">
      <c r="A270" s="106"/>
      <c r="B270" s="106"/>
      <c r="C270" s="106"/>
      <c r="D270" s="106"/>
      <c r="E270" s="106"/>
      <c r="F270" s="107"/>
      <c r="G270" s="106"/>
      <c r="H270" s="106"/>
      <c r="I270" s="107"/>
      <c r="J270" s="115"/>
    </row>
    <row r="271" spans="1:10" x14ac:dyDescent="0.35">
      <c r="A271" s="106"/>
      <c r="B271" s="116" t="s">
        <v>400</v>
      </c>
      <c r="C271" s="106"/>
      <c r="D271" s="112" t="s">
        <v>303</v>
      </c>
      <c r="E271" s="112"/>
      <c r="F271" s="113"/>
      <c r="G271" s="113"/>
      <c r="H271" s="113"/>
      <c r="I271" s="113"/>
      <c r="J271" s="115"/>
    </row>
    <row r="272" spans="1:10" x14ac:dyDescent="0.35">
      <c r="A272" s="106"/>
      <c r="B272" s="106"/>
      <c r="C272" s="106"/>
      <c r="D272" s="106"/>
      <c r="E272" s="106"/>
      <c r="F272" s="107"/>
      <c r="G272" s="106"/>
      <c r="H272" s="106"/>
      <c r="I272" s="107"/>
      <c r="J272" s="115"/>
    </row>
    <row r="273" spans="1:10" x14ac:dyDescent="0.35">
      <c r="A273" s="106"/>
      <c r="B273" s="106"/>
      <c r="C273" s="106"/>
      <c r="D273" s="106" t="s">
        <v>6</v>
      </c>
      <c r="E273" s="162"/>
      <c r="F273" s="174" t="str">
        <f>IF(B271="Incluir",IF(OR(E273="",E273=0),"Rellene el presupuesto",IF(OR(NOT(ISNUMBER(E273)),E273&lt;=0),"Rellene con un valor positivo","")),
    IF(OR(E273="",E273=0),"",
        "No rellene el presupuesto sin seleccionar que quiere incluir el subtipo de acción"))</f>
        <v/>
      </c>
      <c r="G273" s="175"/>
      <c r="H273" s="175"/>
      <c r="I273" s="107"/>
      <c r="J273" s="115"/>
    </row>
    <row r="274" spans="1:10" x14ac:dyDescent="0.35">
      <c r="A274" s="106"/>
      <c r="B274" s="106"/>
      <c r="C274" s="106"/>
      <c r="D274" s="106"/>
      <c r="E274" s="106"/>
      <c r="F274" s="107"/>
      <c r="G274" s="106"/>
      <c r="H274" s="106"/>
      <c r="I274" s="107"/>
      <c r="J274" s="115"/>
    </row>
    <row r="275" spans="1:10" x14ac:dyDescent="0.35">
      <c r="A275" s="106"/>
      <c r="B275" s="106"/>
      <c r="C275" s="106"/>
      <c r="D275" s="106" t="s">
        <v>270</v>
      </c>
      <c r="E275" s="106"/>
      <c r="F275" s="107"/>
      <c r="G275" s="106"/>
      <c r="H275" s="106"/>
      <c r="I275" s="107"/>
      <c r="J275" s="115"/>
    </row>
    <row r="276" spans="1:10" x14ac:dyDescent="0.35">
      <c r="A276" s="106"/>
      <c r="B276" s="106"/>
      <c r="C276" s="106"/>
      <c r="D276" s="7" t="s">
        <v>271</v>
      </c>
      <c r="E276" s="7" t="s">
        <v>272</v>
      </c>
      <c r="F276" s="11" t="s">
        <v>156</v>
      </c>
      <c r="G276" s="11" t="s">
        <v>159</v>
      </c>
      <c r="H276" s="8" t="s">
        <v>273</v>
      </c>
      <c r="I276" s="11" t="s">
        <v>274</v>
      </c>
      <c r="J276" s="115"/>
    </row>
    <row r="277" spans="1:10" ht="30" customHeight="1" x14ac:dyDescent="0.35">
      <c r="A277" s="106"/>
      <c r="B277" s="106"/>
      <c r="C277" s="106"/>
      <c r="D277" s="155" t="s">
        <v>160</v>
      </c>
      <c r="E277" s="156" t="s">
        <v>186</v>
      </c>
      <c r="F277" s="153" t="str">
        <f>IFERROR(VLOOKUP(E277,TablaIndicadores[[Código]:[Unidad de medida]],2,0),"")</f>
        <v>RCO 34: Capacidad adicional para el reciclaje
de residuos</v>
      </c>
      <c r="G277" s="153" t="str">
        <f>IFERROR(VLOOKUP(E277,TablaIndicadores[[Código]:[Unidad de medida]],3,0),"")</f>
        <v>RCO 34: Toneladas/año</v>
      </c>
      <c r="H277" s="116"/>
      <c r="I277" s="153" t="str">
        <f>IF(B271="Incluir",IF(OR(H277="",E277="",NOT(ISNUMBER(H277)),H277&lt;=0,H277&lt;=0.0000001,H277&gt;1000000000),"Rellene con un valor positivo","SI"),"")</f>
        <v/>
      </c>
      <c r="J277" s="115"/>
    </row>
    <row r="278" spans="1:10" ht="30" customHeight="1" x14ac:dyDescent="0.35">
      <c r="A278" s="106"/>
      <c r="B278" s="106"/>
      <c r="C278" s="106"/>
      <c r="D278" s="153" t="s">
        <v>162</v>
      </c>
      <c r="E278" s="154" t="s">
        <v>189</v>
      </c>
      <c r="F278" s="153" t="str">
        <f>IFERROR(VLOOKUP(E278,TablaIndicadores[[Código]:[Unidad de medida]],2,0),"")</f>
        <v>RCR103 Residuos recogidos de manera selectiva</v>
      </c>
      <c r="G278" s="153" t="str">
        <f>IFERROR(VLOOKUP(E278,TablaIndicadores[[Código]:[Unidad de medida]],3,0),"")</f>
        <v>RCR 103: Toneladas/ año</v>
      </c>
      <c r="H278" s="157"/>
      <c r="I278" s="153" t="str">
        <f>IF(B271="Incluir",IF(OR(H278="",E278="",NOT(ISNUMBER(H278)),H278&lt;=0,H278&lt;=0.0000001,H278&gt;1000000000),"Rellene con un valor positivo","SI"),"")</f>
        <v/>
      </c>
      <c r="J278" s="115"/>
    </row>
    <row r="279" spans="1:10" x14ac:dyDescent="0.35">
      <c r="A279" s="106"/>
      <c r="B279" s="106"/>
      <c r="C279" s="106"/>
      <c r="D279" s="106"/>
      <c r="E279" s="106"/>
      <c r="F279" s="107"/>
      <c r="G279" s="106"/>
      <c r="H279" s="106"/>
      <c r="I279" s="107"/>
      <c r="J279" s="115"/>
    </row>
    <row r="280" spans="1:10" x14ac:dyDescent="0.35">
      <c r="A280" s="106"/>
      <c r="B280" s="116" t="s">
        <v>400</v>
      </c>
      <c r="C280" s="106"/>
      <c r="D280" s="112" t="s">
        <v>304</v>
      </c>
      <c r="E280" s="112"/>
      <c r="F280" s="113"/>
      <c r="G280" s="151"/>
      <c r="H280" s="151"/>
      <c r="I280" s="151"/>
      <c r="J280" s="115"/>
    </row>
    <row r="281" spans="1:10" x14ac:dyDescent="0.35">
      <c r="A281" s="106"/>
      <c r="B281" s="106"/>
      <c r="C281" s="106"/>
      <c r="D281" s="106"/>
      <c r="E281" s="106"/>
      <c r="F281" s="107"/>
      <c r="G281" s="106"/>
      <c r="H281" s="106"/>
      <c r="I281" s="107"/>
      <c r="J281" s="115"/>
    </row>
    <row r="282" spans="1:10" x14ac:dyDescent="0.35">
      <c r="A282" s="106"/>
      <c r="B282" s="106"/>
      <c r="C282" s="106"/>
      <c r="D282" s="106" t="s">
        <v>6</v>
      </c>
      <c r="E282" s="162"/>
      <c r="F282" s="174" t="str">
        <f>IF(B280="Incluir",IF(OR(E282="",E282=0),"Rellene el presupuesto",IF(OR(NOT(ISNUMBER(E282)),E282&lt;=0),"Rellene con un valor positivo","")),
    IF(OR(E282="",E282=0),"",
        "No rellene el presupuesto sin seleccionar que quiere incluir el subtipo de acción"))</f>
        <v/>
      </c>
      <c r="G282" s="175"/>
      <c r="H282" s="175"/>
      <c r="I282" s="107"/>
      <c r="J282" s="115"/>
    </row>
    <row r="283" spans="1:10" x14ac:dyDescent="0.35">
      <c r="A283" s="106"/>
      <c r="B283" s="106"/>
      <c r="C283" s="106"/>
      <c r="D283" s="106"/>
      <c r="E283" s="106"/>
      <c r="F283" s="107"/>
      <c r="G283" s="106"/>
      <c r="H283" s="106"/>
      <c r="I283" s="107"/>
      <c r="J283" s="115"/>
    </row>
    <row r="284" spans="1:10" x14ac:dyDescent="0.35">
      <c r="A284" s="106"/>
      <c r="B284" s="106"/>
      <c r="C284" s="106"/>
      <c r="D284" s="106" t="s">
        <v>270</v>
      </c>
      <c r="E284" s="106"/>
      <c r="F284" s="107"/>
      <c r="G284" s="106"/>
      <c r="H284" s="106"/>
      <c r="I284" s="107"/>
      <c r="J284" s="115"/>
    </row>
    <row r="285" spans="1:10" x14ac:dyDescent="0.35">
      <c r="A285" s="106"/>
      <c r="B285" s="106"/>
      <c r="C285" s="106"/>
      <c r="D285" s="7" t="s">
        <v>271</v>
      </c>
      <c r="E285" s="7" t="s">
        <v>272</v>
      </c>
      <c r="F285" s="11" t="s">
        <v>156</v>
      </c>
      <c r="G285" s="11" t="s">
        <v>159</v>
      </c>
      <c r="H285" s="8" t="s">
        <v>273</v>
      </c>
      <c r="I285" s="11" t="s">
        <v>274</v>
      </c>
      <c r="J285" s="115"/>
    </row>
    <row r="286" spans="1:10" ht="30" customHeight="1" x14ac:dyDescent="0.35">
      <c r="A286" s="106"/>
      <c r="B286" s="106"/>
      <c r="C286" s="106"/>
      <c r="D286" s="155" t="s">
        <v>160</v>
      </c>
      <c r="E286" s="156" t="s">
        <v>186</v>
      </c>
      <c r="F286" s="153" t="str">
        <f>IFERROR(VLOOKUP(E286,TablaIndicadores[[Código]:[Unidad de medida]],2,0),"")</f>
        <v>RCO 34: Capacidad adicional para el reciclaje
de residuos</v>
      </c>
      <c r="G286" s="153" t="str">
        <f>IFERROR(VLOOKUP(E286,TablaIndicadores[[Código]:[Unidad de medida]],3,0),"")</f>
        <v>RCO 34: Toneladas/año</v>
      </c>
      <c r="H286" s="116"/>
      <c r="I286" s="153" t="str">
        <f>IF(B280="Incluir",IF(OR(H286="",E286="",NOT(ISNUMBER(H286)),H286&lt;=0,H286&lt;=0.0000001,H286&gt;1000000000),"Rellene con un valor positivo","SI"),"")</f>
        <v/>
      </c>
      <c r="J286" s="115"/>
    </row>
    <row r="287" spans="1:10" ht="30" customHeight="1" x14ac:dyDescent="0.35">
      <c r="A287" s="106"/>
      <c r="B287" s="106"/>
      <c r="C287" s="106"/>
      <c r="D287" s="153" t="s">
        <v>162</v>
      </c>
      <c r="E287" s="154" t="s">
        <v>189</v>
      </c>
      <c r="F287" s="153" t="str">
        <f>IFERROR(VLOOKUP(E287,TablaIndicadores[[Código]:[Unidad de medida]],2,0),"")</f>
        <v>RCR103 Residuos recogidos de manera selectiva</v>
      </c>
      <c r="G287" s="153" t="str">
        <f>IFERROR(VLOOKUP(E287,TablaIndicadores[[Código]:[Unidad de medida]],3,0),"")</f>
        <v>RCR 103: Toneladas/ año</v>
      </c>
      <c r="H287" s="157"/>
      <c r="I287" s="153" t="str">
        <f>IF(B280="Incluir",IF(OR(H287="",E287="",NOT(ISNUMBER(H287)),H287&lt;=0,H287&lt;=0.0000001,H287&gt;1000000000),"Rellene con un valor positivo","SI"),"")</f>
        <v/>
      </c>
      <c r="J287" s="115"/>
    </row>
    <row r="288" spans="1:10" x14ac:dyDescent="0.35">
      <c r="A288" s="106"/>
      <c r="B288" s="106"/>
      <c r="C288" s="106"/>
      <c r="D288" s="106"/>
      <c r="E288" s="106"/>
      <c r="F288" s="107"/>
      <c r="G288" s="106"/>
      <c r="H288" s="106"/>
      <c r="I288" s="107"/>
      <c r="J288" s="115"/>
    </row>
    <row r="289" spans="1:10" x14ac:dyDescent="0.35">
      <c r="A289" s="106"/>
      <c r="B289" s="116" t="s">
        <v>400</v>
      </c>
      <c r="C289" s="106"/>
      <c r="D289" s="112" t="s">
        <v>305</v>
      </c>
      <c r="E289" s="112"/>
      <c r="F289" s="113"/>
      <c r="G289" s="113"/>
      <c r="H289" s="113"/>
      <c r="I289" s="113"/>
      <c r="J289" s="115"/>
    </row>
    <row r="290" spans="1:10" x14ac:dyDescent="0.35">
      <c r="A290" s="106"/>
      <c r="B290" s="106"/>
      <c r="C290" s="106"/>
      <c r="D290" s="106"/>
      <c r="E290" s="106"/>
      <c r="F290" s="107"/>
      <c r="G290" s="106"/>
      <c r="H290" s="106"/>
      <c r="I290" s="107"/>
      <c r="J290" s="115"/>
    </row>
    <row r="291" spans="1:10" x14ac:dyDescent="0.35">
      <c r="A291" s="106"/>
      <c r="B291" s="106"/>
      <c r="C291" s="106"/>
      <c r="D291" s="106" t="s">
        <v>6</v>
      </c>
      <c r="E291" s="162"/>
      <c r="F291" s="174" t="str">
        <f>IF(B289="Incluir",IF(OR(E291="",E291=0),"Rellene el presupuesto",IF(OR(NOT(ISNUMBER(E291)),E291&lt;=0),"Rellene con un valor positivo","")),
    IF(OR(E291="",E291=0),"",
        "No rellene el presupuesto sin seleccionar que quiere incluir el subtipo de acción"))</f>
        <v/>
      </c>
      <c r="G291" s="175"/>
      <c r="H291" s="175"/>
      <c r="I291" s="107"/>
      <c r="J291" s="115"/>
    </row>
    <row r="292" spans="1:10" x14ac:dyDescent="0.35">
      <c r="A292" s="106"/>
      <c r="B292" s="106"/>
      <c r="C292" s="106"/>
      <c r="D292" s="106"/>
      <c r="E292" s="106"/>
      <c r="F292" s="107"/>
      <c r="G292" s="106"/>
      <c r="H292" s="106"/>
      <c r="I292" s="107"/>
      <c r="J292" s="115"/>
    </row>
    <row r="293" spans="1:10" x14ac:dyDescent="0.35">
      <c r="A293" s="106"/>
      <c r="B293" s="106"/>
      <c r="C293" s="106"/>
      <c r="D293" s="106" t="s">
        <v>270</v>
      </c>
      <c r="E293" s="106"/>
      <c r="F293" s="107"/>
      <c r="G293" s="106"/>
      <c r="H293" s="106"/>
      <c r="I293" s="107"/>
      <c r="J293" s="115"/>
    </row>
    <row r="294" spans="1:10" x14ac:dyDescent="0.35">
      <c r="A294" s="106"/>
      <c r="B294" s="106"/>
      <c r="C294" s="106"/>
      <c r="D294" s="7" t="s">
        <v>271</v>
      </c>
      <c r="E294" s="7" t="s">
        <v>272</v>
      </c>
      <c r="F294" s="11" t="s">
        <v>156</v>
      </c>
      <c r="G294" s="11" t="s">
        <v>159</v>
      </c>
      <c r="H294" s="8" t="s">
        <v>273</v>
      </c>
      <c r="I294" s="11" t="s">
        <v>274</v>
      </c>
      <c r="J294" s="115"/>
    </row>
    <row r="295" spans="1:10" ht="29" x14ac:dyDescent="0.35">
      <c r="A295" s="106"/>
      <c r="B295" s="106"/>
      <c r="C295" s="106"/>
      <c r="D295" s="155" t="s">
        <v>160</v>
      </c>
      <c r="E295" s="156" t="s">
        <v>190</v>
      </c>
      <c r="F295" s="153" t="str">
        <f>IFERROR(VLOOKUP(E295,TablaIndicadores[[Código]:[Unidad de medida]],2,0),"")</f>
        <v>Superficie de los suelos rehabilitados
apoyados</v>
      </c>
      <c r="G295" s="153" t="str">
        <f>IFERROR(VLOOKUP(E295,TablaIndicadores[[Código]:[Unidad de medida]],3,0),"")</f>
        <v>RCO 38: Hectáreas</v>
      </c>
      <c r="H295" s="116"/>
      <c r="I295" s="153" t="str">
        <f>IF(B289="Incluir",IF(OR(H295="",E295="",NOT(ISNUMBER(H295)),H295&lt;=0,H295&lt;=0.0000001,H295&gt;1000000000),"Rellene con un valor positivo","SI"),"")</f>
        <v/>
      </c>
      <c r="J295" s="115"/>
    </row>
    <row r="296" spans="1:10" ht="29" x14ac:dyDescent="0.35">
      <c r="A296" s="106"/>
      <c r="B296" s="106"/>
      <c r="C296" s="106"/>
      <c r="D296" s="153" t="s">
        <v>162</v>
      </c>
      <c r="E296" s="154" t="s">
        <v>191</v>
      </c>
      <c r="F296" s="153" t="str">
        <f>IFERROR(VLOOKUP(E296,TablaIndicadores[[Código]:[Unidad de medida]],2,0),"")</f>
        <v>RCR 52: Suelos rehabilitados utilizados para zonas verdes, vivienda social, actividades económicas u otros usos</v>
      </c>
      <c r="G296" s="153" t="str">
        <f>IFERROR(VLOOKUP(E296,TablaIndicadores[[Código]:[Unidad de medida]],3,0),"")</f>
        <v>RCR 52: Hectáreas</v>
      </c>
      <c r="H296" s="157"/>
      <c r="I296" s="153" t="str">
        <f>IF(B289="Incluir",IF(OR(H296="",E296="",NOT(ISNUMBER(H296)),H296&lt;=0,H296&lt;=0.0000001,H296&gt;1000000000),"Rellene con un valor positivo","SI"),"")</f>
        <v/>
      </c>
      <c r="J296" s="115"/>
    </row>
    <row r="297" spans="1:10" x14ac:dyDescent="0.35">
      <c r="A297" s="106"/>
      <c r="B297" s="106"/>
      <c r="C297" s="106"/>
      <c r="D297" s="106"/>
      <c r="E297" s="106"/>
      <c r="F297" s="107"/>
      <c r="G297" s="106"/>
      <c r="H297" s="106"/>
      <c r="I297" s="107"/>
      <c r="J297" s="115"/>
    </row>
    <row r="298" spans="1:10" x14ac:dyDescent="0.35">
      <c r="A298" s="106"/>
      <c r="B298" s="116" t="s">
        <v>400</v>
      </c>
      <c r="C298" s="106"/>
      <c r="D298" s="112" t="s">
        <v>306</v>
      </c>
      <c r="E298" s="112"/>
      <c r="F298" s="113"/>
      <c r="G298" s="151"/>
      <c r="H298" s="151"/>
      <c r="I298" s="151"/>
      <c r="J298" s="115"/>
    </row>
    <row r="299" spans="1:10" x14ac:dyDescent="0.35">
      <c r="A299" s="106"/>
      <c r="B299" s="106"/>
      <c r="C299" s="106"/>
      <c r="D299" s="106"/>
      <c r="E299" s="106"/>
      <c r="F299" s="107"/>
      <c r="G299" s="106"/>
      <c r="H299" s="106"/>
      <c r="I299" s="107"/>
      <c r="J299" s="115"/>
    </row>
    <row r="300" spans="1:10" x14ac:dyDescent="0.35">
      <c r="A300" s="106"/>
      <c r="B300" s="106"/>
      <c r="C300" s="106"/>
      <c r="D300" s="106" t="s">
        <v>6</v>
      </c>
      <c r="E300" s="162"/>
      <c r="F300" s="174" t="str">
        <f>IF(B298="Incluir",IF(OR(E300="",E300=0),"Rellene el presupuesto",IF(OR(NOT(ISNUMBER(E300)),E300&lt;=0),"Rellene con un valor positivo","")),
    IF(OR(E300="",E300=0),"",
        "No rellene el presupuesto sin seleccionar que quiere incluir el subtipo de acción"))</f>
        <v/>
      </c>
      <c r="G300" s="175"/>
      <c r="H300" s="175"/>
      <c r="I300" s="107"/>
      <c r="J300" s="115"/>
    </row>
    <row r="301" spans="1:10" x14ac:dyDescent="0.35">
      <c r="A301" s="106"/>
      <c r="B301" s="106"/>
      <c r="C301" s="106"/>
      <c r="D301" s="106"/>
      <c r="E301" s="106"/>
      <c r="F301" s="107"/>
      <c r="G301" s="106"/>
      <c r="H301" s="106"/>
      <c r="I301" s="107"/>
      <c r="J301" s="115"/>
    </row>
    <row r="302" spans="1:10" x14ac:dyDescent="0.35">
      <c r="A302" s="106"/>
      <c r="B302" s="106"/>
      <c r="C302" s="106"/>
      <c r="D302" s="106" t="s">
        <v>270</v>
      </c>
      <c r="E302" s="106"/>
      <c r="F302" s="107"/>
      <c r="G302" s="106"/>
      <c r="H302" s="106"/>
      <c r="I302" s="107"/>
      <c r="J302" s="115"/>
    </row>
    <row r="303" spans="1:10" x14ac:dyDescent="0.35">
      <c r="A303" s="106"/>
      <c r="B303" s="106"/>
      <c r="C303" s="106"/>
      <c r="D303" s="7" t="s">
        <v>271</v>
      </c>
      <c r="E303" s="7" t="s">
        <v>272</v>
      </c>
      <c r="F303" s="11" t="s">
        <v>156</v>
      </c>
      <c r="G303" s="11" t="s">
        <v>159</v>
      </c>
      <c r="H303" s="8" t="s">
        <v>273</v>
      </c>
      <c r="I303" s="11" t="s">
        <v>274</v>
      </c>
      <c r="J303" s="115"/>
    </row>
    <row r="304" spans="1:10" ht="29" x14ac:dyDescent="0.35">
      <c r="A304" s="106"/>
      <c r="B304" s="106"/>
      <c r="C304" s="106"/>
      <c r="D304" s="155" t="s">
        <v>160</v>
      </c>
      <c r="E304" s="156" t="s">
        <v>190</v>
      </c>
      <c r="F304" s="153" t="str">
        <f>IFERROR(VLOOKUP(E304,TablaIndicadores[[Código]:[Unidad de medida]],2,0),"")</f>
        <v>Superficie de los suelos rehabilitados
apoyados</v>
      </c>
      <c r="G304" s="153" t="str">
        <f>IFERROR(VLOOKUP(E304,TablaIndicadores[[Código]:[Unidad de medida]],3,0),"")</f>
        <v>RCO 38: Hectáreas</v>
      </c>
      <c r="H304" s="116"/>
      <c r="I304" s="153" t="str">
        <f>IF(B298="Incluir",IF(OR(H304="",E304="",NOT(ISNUMBER(H304)),H304&lt;=0,H304&lt;=0.0000001,H304&gt;1000000000),"Rellene con un valor positivo","SI"),"")</f>
        <v/>
      </c>
      <c r="J304" s="115"/>
    </row>
    <row r="305" spans="1:10" ht="29" x14ac:dyDescent="0.35">
      <c r="A305" s="106"/>
      <c r="B305" s="106"/>
      <c r="C305" s="106"/>
      <c r="D305" s="153" t="s">
        <v>162</v>
      </c>
      <c r="E305" s="154" t="s">
        <v>191</v>
      </c>
      <c r="F305" s="153" t="str">
        <f>IFERROR(VLOOKUP(E305,TablaIndicadores[[Código]:[Unidad de medida]],2,0),"")</f>
        <v>RCR 52: Suelos rehabilitados utilizados para zonas verdes, vivienda social, actividades económicas u otros usos</v>
      </c>
      <c r="G305" s="153" t="str">
        <f>IFERROR(VLOOKUP(E305,TablaIndicadores[[Código]:[Unidad de medida]],3,0),"")</f>
        <v>RCR 52: Hectáreas</v>
      </c>
      <c r="H305" s="157"/>
      <c r="I305" s="153" t="str">
        <f>IF(B298="Incluir",IF(OR(H305="",E305="",NOT(ISNUMBER(H305)),H305&lt;=0,H305&lt;=0.0000001,H305&gt;1000000000),"Rellene con un valor positivo","SI"),"")</f>
        <v/>
      </c>
      <c r="J305" s="115"/>
    </row>
    <row r="306" spans="1:10" x14ac:dyDescent="0.35">
      <c r="A306" s="106"/>
      <c r="B306" s="106"/>
      <c r="C306" s="106"/>
      <c r="D306" s="106"/>
      <c r="E306" s="106"/>
      <c r="F306" s="107"/>
      <c r="G306" s="106"/>
      <c r="H306" s="106"/>
      <c r="I306" s="107"/>
      <c r="J306" s="115"/>
    </row>
    <row r="307" spans="1:10" ht="15" thickBot="1" x14ac:dyDescent="0.4">
      <c r="A307" s="106"/>
      <c r="B307" s="160" t="s">
        <v>54</v>
      </c>
      <c r="C307" s="109"/>
      <c r="D307" s="109"/>
      <c r="E307" s="109"/>
      <c r="F307" s="110"/>
      <c r="G307" s="109"/>
      <c r="H307" s="109"/>
      <c r="I307" s="110"/>
      <c r="J307" s="115"/>
    </row>
    <row r="308" spans="1:10" x14ac:dyDescent="0.35">
      <c r="A308" s="106"/>
      <c r="B308" s="106"/>
      <c r="C308" s="106"/>
      <c r="D308" s="106"/>
      <c r="E308" s="106"/>
      <c r="F308" s="107"/>
      <c r="G308" s="106"/>
      <c r="H308" s="106"/>
      <c r="I308" s="107"/>
      <c r="J308" s="115"/>
    </row>
    <row r="309" spans="1:10" x14ac:dyDescent="0.35">
      <c r="A309" s="106"/>
      <c r="B309" s="116" t="s">
        <v>400</v>
      </c>
      <c r="C309" s="106"/>
      <c r="D309" s="112" t="s">
        <v>307</v>
      </c>
      <c r="E309" s="112"/>
      <c r="F309" s="113"/>
      <c r="G309" s="113"/>
      <c r="H309" s="113"/>
      <c r="I309" s="113"/>
      <c r="J309" s="115"/>
    </row>
    <row r="310" spans="1:10" x14ac:dyDescent="0.35">
      <c r="A310" s="106"/>
      <c r="B310" s="106"/>
      <c r="C310" s="106"/>
      <c r="D310" s="106"/>
      <c r="E310" s="106"/>
      <c r="F310" s="107"/>
      <c r="G310" s="106"/>
      <c r="H310" s="106"/>
      <c r="I310" s="107"/>
      <c r="J310" s="115"/>
    </row>
    <row r="311" spans="1:10" x14ac:dyDescent="0.35">
      <c r="A311" s="106"/>
      <c r="B311" s="106"/>
      <c r="C311" s="106"/>
      <c r="D311" s="106" t="s">
        <v>6</v>
      </c>
      <c r="E311" s="162"/>
      <c r="F311" s="174" t="str">
        <f>IF(B309="Incluir",IF(OR(E311="",E311=0),"Rellene el presupuesto",IF(OR(NOT(ISNUMBER(E311)),E311&lt;=0),"Rellene con un valor positivo","")),
    IF(OR(E311="",E311=0),"",
        "No rellene el presupuesto sin seleccionar que quiere incluir el subtipo de acción"))</f>
        <v/>
      </c>
      <c r="G311" s="175"/>
      <c r="H311" s="175"/>
      <c r="I311" s="107"/>
      <c r="J311" s="115"/>
    </row>
    <row r="312" spans="1:10" x14ac:dyDescent="0.35">
      <c r="A312" s="106"/>
      <c r="B312" s="106"/>
      <c r="C312" s="106"/>
      <c r="D312" s="106"/>
      <c r="E312" s="106"/>
      <c r="F312" s="107"/>
      <c r="G312" s="106"/>
      <c r="H312" s="106"/>
      <c r="I312" s="107"/>
      <c r="J312" s="115"/>
    </row>
    <row r="313" spans="1:10" x14ac:dyDescent="0.35">
      <c r="A313" s="106"/>
      <c r="B313" s="106"/>
      <c r="C313" s="106"/>
      <c r="D313" s="106" t="s">
        <v>270</v>
      </c>
      <c r="E313" s="106"/>
      <c r="F313" s="107"/>
      <c r="G313" s="106"/>
      <c r="H313" s="106"/>
      <c r="I313" s="107"/>
      <c r="J313" s="115"/>
    </row>
    <row r="314" spans="1:10" x14ac:dyDescent="0.35">
      <c r="A314" s="106"/>
      <c r="B314" s="106"/>
      <c r="C314" s="106"/>
      <c r="D314" s="7" t="s">
        <v>271</v>
      </c>
      <c r="E314" s="7" t="s">
        <v>272</v>
      </c>
      <c r="F314" s="11" t="s">
        <v>156</v>
      </c>
      <c r="G314" s="11" t="s">
        <v>159</v>
      </c>
      <c r="H314" s="8" t="s">
        <v>273</v>
      </c>
      <c r="I314" s="11" t="s">
        <v>274</v>
      </c>
      <c r="J314" s="115"/>
    </row>
    <row r="315" spans="1:10" ht="29" x14ac:dyDescent="0.35">
      <c r="A315" s="106"/>
      <c r="B315" s="106"/>
      <c r="C315" s="106"/>
      <c r="D315" s="155" t="s">
        <v>160</v>
      </c>
      <c r="E315" s="156" t="s">
        <v>190</v>
      </c>
      <c r="F315" s="153" t="str">
        <f>IFERROR(VLOOKUP(E315,TablaIndicadores[[Código]:[Unidad de medida]],2,0),"")</f>
        <v>Superficie de los suelos rehabilitados
apoyados</v>
      </c>
      <c r="G315" s="153" t="str">
        <f>IFERROR(VLOOKUP(E315,TablaIndicadores[[Código]:[Unidad de medida]],3,0),"")</f>
        <v>RCO 38: Hectáreas</v>
      </c>
      <c r="H315" s="116"/>
      <c r="I315" s="153" t="str">
        <f>IF(B309="Incluir",IF(OR(H315="",E315="",NOT(ISNUMBER(H315)),H315&lt;=0,H315&lt;=0.0000001,H315&gt;1000000000),"Rellene con un valor positivo","SI"),"")</f>
        <v/>
      </c>
      <c r="J315" s="115"/>
    </row>
    <row r="316" spans="1:10" ht="29" x14ac:dyDescent="0.35">
      <c r="A316" s="106"/>
      <c r="B316" s="106"/>
      <c r="C316" s="106"/>
      <c r="D316" s="153" t="s">
        <v>162</v>
      </c>
      <c r="E316" s="154" t="s">
        <v>192</v>
      </c>
      <c r="F316" s="153" t="str">
        <f>IFERROR(VLOOKUP(E316,TablaIndicadores[[Código]:[Unidad de medida]],2,0),"")</f>
        <v>RCR 50: Población que se beneficia de
medidas en favor de la calidad del aire*</v>
      </c>
      <c r="G316" s="153" t="str">
        <f>IFERROR(VLOOKUP(E316,TablaIndicadores[[Código]:[Unidad de medida]],3,0),"")</f>
        <v>RCR 50: Personas</v>
      </c>
      <c r="H316" s="157"/>
      <c r="I316" s="153" t="str">
        <f>IF(B309="Incluir",IF(OR(H316="",E316="",NOT(ISNUMBER(H316)),H316&lt;=0,H316&lt;=0.0000001,H316&gt;1000000000),"Rellene con un valor positivo","SI"),"")</f>
        <v/>
      </c>
      <c r="J316" s="115"/>
    </row>
    <row r="317" spans="1:10" x14ac:dyDescent="0.35">
      <c r="A317" s="106"/>
      <c r="B317" s="106"/>
      <c r="C317" s="106"/>
      <c r="D317" s="106"/>
      <c r="E317" s="106"/>
      <c r="F317" s="107"/>
      <c r="G317" s="106"/>
      <c r="H317" s="106"/>
      <c r="I317" s="107"/>
      <c r="J317" s="115"/>
    </row>
    <row r="318" spans="1:10" x14ac:dyDescent="0.35">
      <c r="A318" s="106"/>
      <c r="B318" s="116" t="s">
        <v>400</v>
      </c>
      <c r="C318" s="106"/>
      <c r="D318" s="112" t="s">
        <v>308</v>
      </c>
      <c r="E318" s="112"/>
      <c r="F318" s="113"/>
      <c r="G318" s="151"/>
      <c r="H318" s="151"/>
      <c r="I318" s="151"/>
      <c r="J318" s="115"/>
    </row>
    <row r="319" spans="1:10" x14ac:dyDescent="0.35">
      <c r="A319" s="106"/>
      <c r="B319" s="106"/>
      <c r="C319" s="106"/>
      <c r="D319" s="106"/>
      <c r="E319" s="106"/>
      <c r="F319" s="107"/>
      <c r="G319" s="106"/>
      <c r="H319" s="106"/>
      <c r="I319" s="107"/>
      <c r="J319" s="115"/>
    </row>
    <row r="320" spans="1:10" x14ac:dyDescent="0.35">
      <c r="A320" s="106"/>
      <c r="B320" s="106"/>
      <c r="C320" s="106"/>
      <c r="D320" s="106" t="s">
        <v>6</v>
      </c>
      <c r="E320" s="162"/>
      <c r="F320" s="174" t="str">
        <f>IF(B318="Incluir",IF(OR(E320="",E320=0),"Rellene el presupuesto",IF(OR(NOT(ISNUMBER(E320)),E320&lt;=0),"Rellene con un valor positivo","")),
    IF(OR(E320="",E320=0),"",
        "No rellene el presupuesto sin seleccionar que quiere incluir el subtipo de acción"))</f>
        <v/>
      </c>
      <c r="G320" s="175"/>
      <c r="H320" s="175"/>
      <c r="I320" s="107"/>
      <c r="J320" s="115"/>
    </row>
    <row r="321" spans="1:10" x14ac:dyDescent="0.35">
      <c r="A321" s="106"/>
      <c r="B321" s="106"/>
      <c r="C321" s="106"/>
      <c r="D321" s="106"/>
      <c r="E321" s="106"/>
      <c r="F321" s="107"/>
      <c r="G321" s="106"/>
      <c r="H321" s="106"/>
      <c r="I321" s="107"/>
      <c r="J321" s="115"/>
    </row>
    <row r="322" spans="1:10" x14ac:dyDescent="0.35">
      <c r="A322" s="106"/>
      <c r="B322" s="106"/>
      <c r="C322" s="106"/>
      <c r="D322" s="106" t="s">
        <v>270</v>
      </c>
      <c r="E322" s="106"/>
      <c r="F322" s="107"/>
      <c r="G322" s="106"/>
      <c r="H322" s="106"/>
      <c r="I322" s="107"/>
      <c r="J322" s="115"/>
    </row>
    <row r="323" spans="1:10" x14ac:dyDescent="0.35">
      <c r="A323" s="106"/>
      <c r="B323" s="106"/>
      <c r="C323" s="106"/>
      <c r="D323" s="7" t="s">
        <v>271</v>
      </c>
      <c r="E323" s="7" t="s">
        <v>272</v>
      </c>
      <c r="F323" s="11" t="s">
        <v>156</v>
      </c>
      <c r="G323" s="11" t="s">
        <v>159</v>
      </c>
      <c r="H323" s="8" t="s">
        <v>273</v>
      </c>
      <c r="I323" s="11" t="s">
        <v>274</v>
      </c>
      <c r="J323" s="115"/>
    </row>
    <row r="324" spans="1:10" ht="29" x14ac:dyDescent="0.35">
      <c r="A324" s="106"/>
      <c r="B324" s="106"/>
      <c r="C324" s="106"/>
      <c r="D324" s="155" t="s">
        <v>160</v>
      </c>
      <c r="E324" s="156" t="s">
        <v>190</v>
      </c>
      <c r="F324" s="153" t="str">
        <f>IFERROR(VLOOKUP(E324,TablaIndicadores[[Código]:[Unidad de medida]],2,0),"")</f>
        <v>Superficie de los suelos rehabilitados
apoyados</v>
      </c>
      <c r="G324" s="153" t="str">
        <f>IFERROR(VLOOKUP(E324,TablaIndicadores[[Código]:[Unidad de medida]],3,0),"")</f>
        <v>RCO 38: Hectáreas</v>
      </c>
      <c r="H324" s="116"/>
      <c r="I324" s="153" t="str">
        <f>IF(B318="Incluir",IF(OR(H324="",E324="",NOT(ISNUMBER(H324)),H324&lt;=0,H324&lt;=0.0000001,H324&gt;1000000000),"Rellene con un valor positivo","SI"),"")</f>
        <v/>
      </c>
      <c r="J324" s="115"/>
    </row>
    <row r="325" spans="1:10" ht="29" x14ac:dyDescent="0.35">
      <c r="A325" s="106"/>
      <c r="B325" s="106"/>
      <c r="C325" s="106"/>
      <c r="D325" s="153" t="s">
        <v>162</v>
      </c>
      <c r="E325" s="154" t="s">
        <v>193</v>
      </c>
      <c r="F325" s="153" t="str">
        <f>IFERROR(VLOOKUP(E325,TablaIndicadores[[Código]:[Unidad de medida]],2,0),"")</f>
        <v>RCR 95: Población que tiene acceso a
infraestructuras verdes nuevas o mejoradas*</v>
      </c>
      <c r="G325" s="153" t="str">
        <f>IFERROR(VLOOKUP(E325,TablaIndicadores[[Código]:[Unidad de medida]],3,0),"")</f>
        <v>RCR 95: Personas</v>
      </c>
      <c r="H325" s="157"/>
      <c r="I325" s="153" t="str">
        <f>IF(B318="Incluir",IF(OR(H325="",E325="",NOT(ISNUMBER(H325)),H325&lt;=0,H325&lt;=0.0000001,H325&gt;1000000000),"Rellene con un valor positivo","SI"),"")</f>
        <v/>
      </c>
      <c r="J325" s="115"/>
    </row>
    <row r="326" spans="1:10" x14ac:dyDescent="0.35">
      <c r="A326" s="106"/>
      <c r="B326" s="106"/>
      <c r="C326" s="106"/>
      <c r="D326" s="106"/>
      <c r="E326" s="106"/>
      <c r="F326" s="107"/>
      <c r="G326" s="106"/>
      <c r="H326" s="106"/>
      <c r="I326" s="107"/>
      <c r="J326" s="115"/>
    </row>
    <row r="327" spans="1:10" ht="29.25" customHeight="1" x14ac:dyDescent="0.35">
      <c r="A327" s="106"/>
      <c r="B327" s="116" t="s">
        <v>400</v>
      </c>
      <c r="C327" s="106"/>
      <c r="D327" s="176" t="s">
        <v>309</v>
      </c>
      <c r="E327" s="176"/>
      <c r="F327" s="176"/>
      <c r="G327" s="176"/>
      <c r="H327" s="176"/>
      <c r="I327" s="176"/>
      <c r="J327" s="150"/>
    </row>
    <row r="328" spans="1:10" x14ac:dyDescent="0.35">
      <c r="A328" s="106"/>
      <c r="B328" s="106"/>
      <c r="C328" s="106"/>
      <c r="D328" s="106"/>
      <c r="E328" s="106"/>
      <c r="F328" s="107"/>
      <c r="G328" s="106"/>
      <c r="H328" s="106"/>
      <c r="I328" s="107"/>
      <c r="J328" s="115"/>
    </row>
    <row r="329" spans="1:10" x14ac:dyDescent="0.35">
      <c r="A329" s="106"/>
      <c r="B329" s="106"/>
      <c r="C329" s="106"/>
      <c r="D329" s="106" t="s">
        <v>6</v>
      </c>
      <c r="E329" s="162"/>
      <c r="F329" s="174" t="str">
        <f>IF(B327="Incluir",IF(OR(E329="",E329=0),"Rellene el presupuesto",IF(OR(NOT(ISNUMBER(E329)),E329&lt;=0),"Rellene con un valor positivo","")),
    IF(OR(E329="",E329=0),"",
        "No rellene el presupuesto sin seleccionar que quiere incluir el subtipo de acción"))</f>
        <v/>
      </c>
      <c r="G329" s="175"/>
      <c r="H329" s="175"/>
      <c r="I329" s="107"/>
      <c r="J329" s="115"/>
    </row>
    <row r="330" spans="1:10" x14ac:dyDescent="0.35">
      <c r="A330" s="106"/>
      <c r="B330" s="106"/>
      <c r="C330" s="106"/>
      <c r="D330" s="106"/>
      <c r="E330" s="106"/>
      <c r="F330" s="107"/>
      <c r="G330" s="106"/>
      <c r="H330" s="106"/>
      <c r="I330" s="107"/>
      <c r="J330" s="115"/>
    </row>
    <row r="331" spans="1:10" x14ac:dyDescent="0.35">
      <c r="A331" s="106"/>
      <c r="B331" s="106"/>
      <c r="C331" s="106"/>
      <c r="D331" s="106" t="s">
        <v>270</v>
      </c>
      <c r="E331" s="106"/>
      <c r="F331" s="107"/>
      <c r="G331" s="106"/>
      <c r="H331" s="106"/>
      <c r="I331" s="107"/>
      <c r="J331" s="115"/>
    </row>
    <row r="332" spans="1:10" x14ac:dyDescent="0.35">
      <c r="A332" s="106"/>
      <c r="B332" s="106"/>
      <c r="C332" s="106"/>
      <c r="D332" s="7" t="s">
        <v>271</v>
      </c>
      <c r="E332" s="7" t="s">
        <v>272</v>
      </c>
      <c r="F332" s="11" t="s">
        <v>156</v>
      </c>
      <c r="G332" s="11" t="s">
        <v>159</v>
      </c>
      <c r="H332" s="8" t="s">
        <v>273</v>
      </c>
      <c r="I332" s="11" t="s">
        <v>274</v>
      </c>
      <c r="J332" s="115"/>
    </row>
    <row r="333" spans="1:10" ht="29" x14ac:dyDescent="0.35">
      <c r="A333" s="106"/>
      <c r="B333" s="106"/>
      <c r="C333" s="106"/>
      <c r="D333" s="155" t="s">
        <v>160</v>
      </c>
      <c r="E333" s="156" t="s">
        <v>190</v>
      </c>
      <c r="F333" s="153" t="str">
        <f>IFERROR(VLOOKUP(E333,TablaIndicadores[[Código]:[Unidad de medida]],2,0),"")</f>
        <v>Superficie de los suelos rehabilitados
apoyados</v>
      </c>
      <c r="G333" s="153" t="str">
        <f>IFERROR(VLOOKUP(E333,TablaIndicadores[[Código]:[Unidad de medida]],3,0),"")</f>
        <v>RCO 38: Hectáreas</v>
      </c>
      <c r="H333" s="116"/>
      <c r="I333" s="153" t="str">
        <f>IF(B327="Incluir",IF(OR(H333="",E333="",NOT(ISNUMBER(H333)),H333&lt;=0,H333&lt;=0.0000001,H333&gt;1000000000),"Rellene con un valor positivo","SI"),"")</f>
        <v/>
      </c>
      <c r="J333" s="115"/>
    </row>
    <row r="334" spans="1:10" ht="29" x14ac:dyDescent="0.35">
      <c r="A334" s="106"/>
      <c r="B334" s="106"/>
      <c r="C334" s="106"/>
      <c r="D334" s="153" t="s">
        <v>162</v>
      </c>
      <c r="E334" s="154" t="s">
        <v>193</v>
      </c>
      <c r="F334" s="153" t="str">
        <f>IFERROR(VLOOKUP(E334,TablaIndicadores[[Código]:[Unidad de medida]],2,0),"")</f>
        <v>RCR 95: Población que tiene acceso a
infraestructuras verdes nuevas o mejoradas*</v>
      </c>
      <c r="G334" s="153" t="str">
        <f>IFERROR(VLOOKUP(E334,TablaIndicadores[[Código]:[Unidad de medida]],3,0),"")</f>
        <v>RCR 95: Personas</v>
      </c>
      <c r="H334" s="157"/>
      <c r="I334" s="153" t="str">
        <f>IF(B327="Incluir",IF(OR(H334="",E334="",NOT(ISNUMBER(H334)),H334&lt;=0,H334&lt;=0.0000001,H334&gt;1000000000),"Rellene con un valor positivo","SI"),"")</f>
        <v/>
      </c>
      <c r="J334" s="115"/>
    </row>
    <row r="335" spans="1:10" x14ac:dyDescent="0.35">
      <c r="A335" s="106"/>
      <c r="B335" s="106"/>
      <c r="C335" s="106"/>
      <c r="D335" s="106"/>
      <c r="E335" s="106"/>
      <c r="F335" s="107"/>
      <c r="G335" s="106"/>
      <c r="H335" s="106"/>
      <c r="I335" s="107"/>
      <c r="J335" s="115"/>
    </row>
    <row r="336" spans="1:10" ht="15.5" x14ac:dyDescent="0.35">
      <c r="A336" s="4"/>
      <c r="B336" s="5" t="s">
        <v>310</v>
      </c>
      <c r="C336" s="5"/>
      <c r="D336" s="5"/>
      <c r="E336" s="5"/>
      <c r="F336" s="10"/>
      <c r="G336" s="5"/>
      <c r="H336" s="4"/>
      <c r="I336" s="67"/>
      <c r="J336" s="115"/>
    </row>
    <row r="337" spans="1:10" x14ac:dyDescent="0.35">
      <c r="A337" s="106"/>
      <c r="B337" s="106"/>
      <c r="C337" s="106"/>
      <c r="D337" s="106"/>
      <c r="E337" s="106"/>
      <c r="F337" s="107"/>
      <c r="G337" s="106"/>
      <c r="H337" s="106"/>
      <c r="I337" s="107"/>
      <c r="J337" s="115"/>
    </row>
    <row r="338" spans="1:10" ht="15" thickBot="1" x14ac:dyDescent="0.4">
      <c r="A338" s="106"/>
      <c r="B338" s="160" t="s">
        <v>311</v>
      </c>
      <c r="C338" s="109"/>
      <c r="D338" s="109"/>
      <c r="E338" s="109"/>
      <c r="F338" s="110"/>
      <c r="G338" s="109"/>
      <c r="H338" s="109"/>
      <c r="I338" s="110"/>
      <c r="J338" s="115"/>
    </row>
    <row r="339" spans="1:10" x14ac:dyDescent="0.35">
      <c r="A339" s="106"/>
      <c r="B339" s="106"/>
      <c r="C339" s="106"/>
      <c r="D339" s="106"/>
      <c r="E339" s="106"/>
      <c r="F339" s="107"/>
      <c r="G339" s="106"/>
      <c r="H339" s="106"/>
      <c r="I339" s="107"/>
      <c r="J339" s="115"/>
    </row>
    <row r="340" spans="1:10" ht="27" customHeight="1" x14ac:dyDescent="0.35">
      <c r="A340" s="106"/>
      <c r="B340" s="116" t="s">
        <v>400</v>
      </c>
      <c r="C340" s="106"/>
      <c r="D340" s="176" t="s">
        <v>312</v>
      </c>
      <c r="E340" s="176"/>
      <c r="F340" s="176"/>
      <c r="G340" s="176"/>
      <c r="H340" s="176"/>
      <c r="I340" s="176"/>
      <c r="J340" s="150"/>
    </row>
    <row r="341" spans="1:10" x14ac:dyDescent="0.35">
      <c r="A341" s="106"/>
      <c r="B341" s="106"/>
      <c r="C341" s="106"/>
      <c r="D341" s="106"/>
      <c r="E341" s="106"/>
      <c r="F341" s="107"/>
      <c r="G341" s="106"/>
      <c r="H341" s="106"/>
      <c r="I341" s="107"/>
      <c r="J341" s="115"/>
    </row>
    <row r="342" spans="1:10" x14ac:dyDescent="0.35">
      <c r="A342" s="106"/>
      <c r="B342" s="106"/>
      <c r="C342" s="106"/>
      <c r="D342" s="106" t="s">
        <v>6</v>
      </c>
      <c r="E342" s="162"/>
      <c r="F342" s="174" t="str">
        <f>IF(B340="Incluir",IF(OR(E342="",E342=0),"Rellene el presupuesto",IF(OR(NOT(ISNUMBER(E342)),E342&lt;=0),"Rellene con un valor positivo","")),
    IF(OR(E342="",E342=0),"",
        "No rellene el presupuesto sin seleccionar que quiere incluir el subtipo de acción"))</f>
        <v/>
      </c>
      <c r="G342" s="175"/>
      <c r="H342" s="175"/>
      <c r="I342" s="107"/>
      <c r="J342" s="115"/>
    </row>
    <row r="343" spans="1:10" x14ac:dyDescent="0.35">
      <c r="A343" s="106"/>
      <c r="B343" s="106"/>
      <c r="C343" s="106"/>
      <c r="D343" s="106"/>
      <c r="E343" s="106"/>
      <c r="F343" s="107"/>
      <c r="G343" s="106"/>
      <c r="H343" s="106"/>
      <c r="I343" s="107"/>
      <c r="J343" s="115"/>
    </row>
    <row r="344" spans="1:10" x14ac:dyDescent="0.35">
      <c r="A344" s="106"/>
      <c r="B344" s="106"/>
      <c r="C344" s="106"/>
      <c r="D344" s="106" t="s">
        <v>270</v>
      </c>
      <c r="E344" s="106"/>
      <c r="F344" s="107"/>
      <c r="G344" s="106"/>
      <c r="H344" s="106"/>
      <c r="I344" s="107"/>
      <c r="J344" s="115"/>
    </row>
    <row r="345" spans="1:10" x14ac:dyDescent="0.35">
      <c r="A345" s="106"/>
      <c r="B345" s="106"/>
      <c r="C345" s="106"/>
      <c r="D345" s="7" t="s">
        <v>271</v>
      </c>
      <c r="E345" s="7" t="s">
        <v>272</v>
      </c>
      <c r="F345" s="11" t="s">
        <v>156</v>
      </c>
      <c r="G345" s="11" t="s">
        <v>159</v>
      </c>
      <c r="H345" s="8" t="s">
        <v>273</v>
      </c>
      <c r="I345" s="11" t="s">
        <v>274</v>
      </c>
      <c r="J345" s="115"/>
    </row>
    <row r="346" spans="1:10" ht="29" x14ac:dyDescent="0.35">
      <c r="A346" s="106"/>
      <c r="B346" s="106"/>
      <c r="C346" s="106"/>
      <c r="D346" s="155" t="s">
        <v>160</v>
      </c>
      <c r="E346" s="156" t="s">
        <v>194</v>
      </c>
      <c r="F346" s="153" t="str">
        <f>IFERROR(VLOOKUP(E346,TablaIndicadores[[Código]:[Unidad de medida]],2,0),"")</f>
        <v>RCO 65: Capacidad de las viviendas sociales nuevas o modernizadas</v>
      </c>
      <c r="G346" s="153" t="str">
        <f>IFERROR(VLOOKUP(E346,TablaIndicadores[[Código]:[Unidad de medida]],3,0),"")</f>
        <v>RCO 65: Viviendas</v>
      </c>
      <c r="H346" s="116"/>
      <c r="I346" s="153" t="str">
        <f>IF(B340="Incluir",IF(OR(H346="",E346="",NOT(ISNUMBER(H346)),H346&lt;=0,H346&lt;=0.0000001,H346&gt;1000000000),"Rellene con un valor positivo","SI"),"")</f>
        <v/>
      </c>
      <c r="J346" s="115"/>
    </row>
    <row r="347" spans="1:10" ht="29" x14ac:dyDescent="0.35">
      <c r="A347" s="106"/>
      <c r="B347" s="106"/>
      <c r="C347" s="106"/>
      <c r="D347" s="153" t="s">
        <v>162</v>
      </c>
      <c r="E347" s="154" t="s">
        <v>195</v>
      </c>
      <c r="F347" s="153" t="str">
        <f>IFERROR(VLOOKUP(E347,TablaIndicadores[[Código]:[Unidad de medida]],2,0),"")</f>
        <v>RCR 67:Usuarios anuales de las viviendas sociales nuevas o modernizadas</v>
      </c>
      <c r="G347" s="153" t="str">
        <f>IFERROR(VLOOKUP(E347,TablaIndicadores[[Código]:[Unidad de medida]],3,0),"")</f>
        <v>RCR 67: Usuarios/año</v>
      </c>
      <c r="H347" s="157"/>
      <c r="I347" s="153" t="str">
        <f>IF(B340="Incluir",IF(OR(H347="",E347="",NOT(ISNUMBER(H347)),H347&lt;=0,H347&lt;=0.0000001,H347&gt;1000000000),"Rellene con un valor positivo","SI"),"")</f>
        <v/>
      </c>
      <c r="J347" s="115"/>
    </row>
    <row r="348" spans="1:10" x14ac:dyDescent="0.35">
      <c r="A348" s="106"/>
      <c r="B348" s="106"/>
      <c r="C348" s="106"/>
      <c r="D348" s="106"/>
      <c r="E348" s="106"/>
      <c r="F348" s="107"/>
      <c r="G348" s="106"/>
      <c r="H348" s="106"/>
      <c r="I348" s="107"/>
      <c r="J348" s="115"/>
    </row>
    <row r="349" spans="1:10" x14ac:dyDescent="0.35">
      <c r="A349" s="106"/>
      <c r="B349" s="116" t="s">
        <v>400</v>
      </c>
      <c r="C349" s="106"/>
      <c r="D349" s="112" t="s">
        <v>313</v>
      </c>
      <c r="E349" s="112"/>
      <c r="F349" s="113"/>
      <c r="G349" s="113"/>
      <c r="H349" s="113"/>
      <c r="I349" s="113"/>
      <c r="J349" s="115"/>
    </row>
    <row r="350" spans="1:10" x14ac:dyDescent="0.35">
      <c r="A350" s="106"/>
      <c r="B350" s="106"/>
      <c r="C350" s="106"/>
      <c r="D350" s="106"/>
      <c r="E350" s="106"/>
      <c r="F350" s="107"/>
      <c r="G350" s="106"/>
      <c r="H350" s="106"/>
      <c r="I350" s="107"/>
      <c r="J350" s="115"/>
    </row>
    <row r="351" spans="1:10" x14ac:dyDescent="0.35">
      <c r="A351" s="106"/>
      <c r="B351" s="106"/>
      <c r="C351" s="106"/>
      <c r="D351" s="106" t="s">
        <v>6</v>
      </c>
      <c r="E351" s="162"/>
      <c r="F351" s="174" t="str">
        <f>IF(B349="Incluir",IF(OR(E351="",E351=0),"Rellene el presupuesto",IF(OR(NOT(ISNUMBER(E351)),E351&lt;=0),"Rellene con un valor positivo","")),
    IF(OR(E351="",E351=0),"",
        "No rellene el presupuesto sin seleccionar que quiere incluir el subtipo de acción"))</f>
        <v/>
      </c>
      <c r="G351" s="175"/>
      <c r="H351" s="175"/>
      <c r="I351" s="107"/>
      <c r="J351" s="115"/>
    </row>
    <row r="352" spans="1:10" x14ac:dyDescent="0.35">
      <c r="A352" s="106"/>
      <c r="B352" s="106"/>
      <c r="C352" s="106"/>
      <c r="D352" s="106"/>
      <c r="E352" s="106"/>
      <c r="F352" s="107"/>
      <c r="G352" s="106"/>
      <c r="H352" s="106"/>
      <c r="I352" s="107"/>
      <c r="J352" s="115"/>
    </row>
    <row r="353" spans="1:10" x14ac:dyDescent="0.35">
      <c r="A353" s="106"/>
      <c r="B353" s="106"/>
      <c r="C353" s="106"/>
      <c r="D353" s="106" t="s">
        <v>270</v>
      </c>
      <c r="E353" s="106"/>
      <c r="F353" s="107"/>
      <c r="G353" s="106"/>
      <c r="H353" s="106"/>
      <c r="I353" s="107"/>
      <c r="J353" s="115"/>
    </row>
    <row r="354" spans="1:10" x14ac:dyDescent="0.35">
      <c r="A354" s="106"/>
      <c r="B354" s="106"/>
      <c r="C354" s="106"/>
      <c r="D354" s="7" t="s">
        <v>271</v>
      </c>
      <c r="E354" s="7" t="s">
        <v>272</v>
      </c>
      <c r="F354" s="11" t="s">
        <v>156</v>
      </c>
      <c r="G354" s="11" t="s">
        <v>159</v>
      </c>
      <c r="H354" s="8" t="s">
        <v>273</v>
      </c>
      <c r="I354" s="11" t="s">
        <v>274</v>
      </c>
      <c r="J354" s="115"/>
    </row>
    <row r="355" spans="1:10" ht="72.5" x14ac:dyDescent="0.35">
      <c r="A355" s="106"/>
      <c r="B355" s="106"/>
      <c r="C355" s="106"/>
      <c r="D355" s="155" t="s">
        <v>160</v>
      </c>
      <c r="E355" s="156" t="s">
        <v>196</v>
      </c>
      <c r="F355" s="153" t="str">
        <f>IFERROR(VLOOKUP(E355,TablaIndicadores[[Código]:[Unidad de medida]],2,0),"")</f>
        <v>RCO 113: Población cubierta por proyectos
en el marco de la inclusión socioeconómica
de las comunidades marginadas, las familias
con bajos ingresos y los colectivos menos
favorecidos*</v>
      </c>
      <c r="G355" s="153" t="str">
        <f>IFERROR(VLOOKUP(E355,TablaIndicadores[[Código]:[Unidad de medida]],3,0),"")</f>
        <v>RCO 113:Personas</v>
      </c>
      <c r="H355" s="116"/>
      <c r="I355" s="153" t="str">
        <f>IF(B349="Incluir",IF(OR(H355="",E355="",NOT(ISNUMBER(H355)),H355&lt;=0,H355&lt;=0.0000001,H355&gt;1000000000),"Rellene con un valor positivo","SI"),"")</f>
        <v/>
      </c>
      <c r="J355" s="115"/>
    </row>
    <row r="356" spans="1:10" ht="46.5" customHeight="1" x14ac:dyDescent="0.35">
      <c r="A356" s="106"/>
      <c r="B356" s="106"/>
      <c r="C356" s="106"/>
      <c r="D356" s="153" t="s">
        <v>162</v>
      </c>
      <c r="E356" s="154" t="s">
        <v>197</v>
      </c>
      <c r="F356" s="153" t="str">
        <f>IFERROR(VLOOKUP(E356,TablaIndicadores[[Código]:[Unidad de medida]],2,0),"")</f>
        <v xml:space="preserve">ESR113: Número de personas beneficiarias de actuaciones de inclusión social </v>
      </c>
      <c r="G356" s="153" t="str">
        <f>IFERROR(VLOOKUP(E356,TablaIndicadores[[Código]:[Unidad de medida]],3,0),"")</f>
        <v>ESR113:Personas</v>
      </c>
      <c r="H356" s="157"/>
      <c r="I356" s="153" t="str">
        <f>IF(B349="Incluir",IF(OR(H356="",E356="",NOT(ISNUMBER(H356)),H356&lt;=0,H356&lt;=0.0000001,H356&gt;1000000000),"Rellene con un valor positivo","SI"),"")</f>
        <v/>
      </c>
      <c r="J356" s="115"/>
    </row>
    <row r="357" spans="1:10" x14ac:dyDescent="0.35">
      <c r="A357" s="106"/>
      <c r="B357" s="106"/>
      <c r="C357" s="106"/>
      <c r="D357" s="106"/>
      <c r="E357" s="106"/>
      <c r="F357" s="107"/>
      <c r="G357" s="106"/>
      <c r="H357" s="106"/>
      <c r="I357" s="107"/>
      <c r="J357" s="115"/>
    </row>
    <row r="358" spans="1:10" ht="29.25" customHeight="1" x14ac:dyDescent="0.35">
      <c r="A358" s="106"/>
      <c r="B358" s="116" t="s">
        <v>400</v>
      </c>
      <c r="C358" s="106"/>
      <c r="D358" s="176" t="s">
        <v>314</v>
      </c>
      <c r="E358" s="176"/>
      <c r="F358" s="176"/>
      <c r="G358" s="176"/>
      <c r="H358" s="176"/>
      <c r="I358" s="176"/>
      <c r="J358" s="150"/>
    </row>
    <row r="359" spans="1:10" x14ac:dyDescent="0.35">
      <c r="A359" s="106"/>
      <c r="B359" s="106"/>
      <c r="C359" s="106"/>
      <c r="D359" s="106"/>
      <c r="E359" s="106"/>
      <c r="F359" s="107"/>
      <c r="G359" s="106"/>
      <c r="H359" s="106"/>
      <c r="I359" s="107"/>
      <c r="J359" s="115"/>
    </row>
    <row r="360" spans="1:10" x14ac:dyDescent="0.35">
      <c r="A360" s="106"/>
      <c r="B360" s="106"/>
      <c r="C360" s="106"/>
      <c r="D360" s="106" t="s">
        <v>6</v>
      </c>
      <c r="E360" s="162"/>
      <c r="F360" s="174" t="str">
        <f>IF(B358="Incluir",IF(OR(E360="",E360=0),"Rellene el presupuesto",IF(OR(NOT(ISNUMBER(E360)),E360&lt;=0),"Rellene con un valor positivo","")),
    IF(OR(E360="",E360=0),"",
        "No rellene el presupuesto sin seleccionar que quiere incluir el subtipo de acción"))</f>
        <v/>
      </c>
      <c r="G360" s="175"/>
      <c r="H360" s="175"/>
      <c r="I360" s="107"/>
      <c r="J360" s="115"/>
    </row>
    <row r="361" spans="1:10" x14ac:dyDescent="0.35">
      <c r="A361" s="106"/>
      <c r="B361" s="106"/>
      <c r="C361" s="106"/>
      <c r="D361" s="106"/>
      <c r="E361" s="106"/>
      <c r="F361" s="107"/>
      <c r="G361" s="106"/>
      <c r="H361" s="106"/>
      <c r="I361" s="107"/>
      <c r="J361" s="115"/>
    </row>
    <row r="362" spans="1:10" x14ac:dyDescent="0.35">
      <c r="A362" s="106"/>
      <c r="B362" s="106"/>
      <c r="C362" s="106"/>
      <c r="D362" s="106" t="s">
        <v>270</v>
      </c>
      <c r="E362" s="106"/>
      <c r="F362" s="107"/>
      <c r="G362" s="106"/>
      <c r="H362" s="106"/>
      <c r="I362" s="107"/>
      <c r="J362" s="115"/>
    </row>
    <row r="363" spans="1:10" x14ac:dyDescent="0.35">
      <c r="A363" s="106"/>
      <c r="B363" s="106"/>
      <c r="C363" s="106"/>
      <c r="D363" s="7" t="s">
        <v>271</v>
      </c>
      <c r="E363" s="7" t="s">
        <v>272</v>
      </c>
      <c r="F363" s="11" t="s">
        <v>156</v>
      </c>
      <c r="G363" s="11" t="s">
        <v>159</v>
      </c>
      <c r="H363" s="8" t="s">
        <v>273</v>
      </c>
      <c r="I363" s="11" t="s">
        <v>274</v>
      </c>
      <c r="J363" s="115"/>
    </row>
    <row r="364" spans="1:10" ht="72.5" x14ac:dyDescent="0.35">
      <c r="A364" s="106"/>
      <c r="B364" s="106"/>
      <c r="C364" s="106"/>
      <c r="D364" s="155" t="s">
        <v>160</v>
      </c>
      <c r="E364" s="156" t="s">
        <v>196</v>
      </c>
      <c r="F364" s="153" t="str">
        <f>IFERROR(VLOOKUP(E364,TablaIndicadores[[Código]:[Unidad de medida]],2,0),"")</f>
        <v>RCO 113: Población cubierta por proyectos
en el marco de la inclusión socioeconómica
de las comunidades marginadas, las familias
con bajos ingresos y los colectivos menos
favorecidos*</v>
      </c>
      <c r="G364" s="153" t="str">
        <f>IFERROR(VLOOKUP(E364,TablaIndicadores[[Código]:[Unidad de medida]],3,0),"")</f>
        <v>RCO 113:Personas</v>
      </c>
      <c r="H364" s="116"/>
      <c r="I364" s="153" t="str">
        <f>IF(B358="Incluir",IF(OR(H364="",E364="",NOT(ISNUMBER(H364)),H364&lt;=0,H364&lt;=0.0000001,H364&gt;1000000000),"Rellene con un valor positivo","SI"),"")</f>
        <v/>
      </c>
      <c r="J364" s="115"/>
    </row>
    <row r="365" spans="1:10" ht="45" customHeight="1" x14ac:dyDescent="0.35">
      <c r="A365" s="106"/>
      <c r="B365" s="106"/>
      <c r="C365" s="106"/>
      <c r="D365" s="153" t="s">
        <v>162</v>
      </c>
      <c r="E365" s="154" t="s">
        <v>197</v>
      </c>
      <c r="F365" s="153" t="str">
        <f>IFERROR(VLOOKUP(E365,TablaIndicadores[[Código]:[Unidad de medida]],2,0),"")</f>
        <v xml:space="preserve">ESR113: Número de personas beneficiarias de actuaciones de inclusión social </v>
      </c>
      <c r="G365" s="153" t="str">
        <f>IFERROR(VLOOKUP(E365,TablaIndicadores[[Código]:[Unidad de medida]],3,0),"")</f>
        <v>ESR113:Personas</v>
      </c>
      <c r="H365" s="157"/>
      <c r="I365" s="153" t="str">
        <f>IF(B358="Incluir",IF(OR(H365="",E365="",NOT(ISNUMBER(H365)),H365&lt;=0,H365&lt;=0.0000001,H365&gt;1000000000),"Rellene con un valor positivo","SI"),"")</f>
        <v/>
      </c>
      <c r="J365" s="115"/>
    </row>
    <row r="366" spans="1:10" x14ac:dyDescent="0.35">
      <c r="A366" s="106"/>
      <c r="B366" s="106"/>
      <c r="C366" s="106"/>
      <c r="D366" s="106"/>
      <c r="E366" s="106"/>
      <c r="F366" s="107"/>
      <c r="G366" s="106"/>
      <c r="H366" s="106"/>
      <c r="I366" s="107"/>
      <c r="J366" s="115"/>
    </row>
    <row r="367" spans="1:10" ht="15.5" x14ac:dyDescent="0.35">
      <c r="A367" s="4"/>
      <c r="B367" s="5" t="s">
        <v>315</v>
      </c>
      <c r="C367" s="5"/>
      <c r="D367" s="5"/>
      <c r="E367" s="5"/>
      <c r="F367" s="10"/>
      <c r="G367" s="5"/>
      <c r="H367" s="4"/>
      <c r="I367" s="67"/>
      <c r="J367" s="115"/>
    </row>
    <row r="368" spans="1:10" x14ac:dyDescent="0.35">
      <c r="A368" s="106"/>
      <c r="B368" s="106"/>
      <c r="C368" s="106"/>
      <c r="D368" s="106"/>
      <c r="E368" s="106"/>
      <c r="F368" s="107"/>
      <c r="G368" s="106"/>
      <c r="H368" s="106"/>
      <c r="I368" s="107"/>
      <c r="J368" s="115"/>
    </row>
    <row r="369" spans="1:10" ht="15" thickBot="1" x14ac:dyDescent="0.4">
      <c r="A369" s="106"/>
      <c r="B369" s="160" t="s">
        <v>58</v>
      </c>
      <c r="C369" s="109"/>
      <c r="D369" s="109"/>
      <c r="E369" s="109"/>
      <c r="F369" s="110"/>
      <c r="G369" s="109"/>
      <c r="H369" s="109"/>
      <c r="I369" s="110"/>
      <c r="J369" s="115"/>
    </row>
    <row r="370" spans="1:10" x14ac:dyDescent="0.35">
      <c r="A370" s="106"/>
      <c r="B370" s="106"/>
      <c r="C370" s="106"/>
      <c r="D370" s="106"/>
      <c r="E370" s="106"/>
      <c r="F370" s="107"/>
      <c r="G370" s="106"/>
      <c r="H370" s="106"/>
      <c r="I370" s="107"/>
      <c r="J370" s="115"/>
    </row>
    <row r="371" spans="1:10" x14ac:dyDescent="0.35">
      <c r="A371" s="106"/>
      <c r="B371" s="116" t="s">
        <v>400</v>
      </c>
      <c r="C371" s="106"/>
      <c r="D371" s="112" t="s">
        <v>316</v>
      </c>
      <c r="E371" s="112"/>
      <c r="F371" s="113"/>
      <c r="G371" s="113"/>
      <c r="H371" s="113"/>
      <c r="I371" s="113"/>
      <c r="J371" s="115"/>
    </row>
    <row r="372" spans="1:10" x14ac:dyDescent="0.35">
      <c r="A372" s="106"/>
      <c r="B372" s="106"/>
      <c r="C372" s="106"/>
      <c r="D372" s="106"/>
      <c r="E372" s="106"/>
      <c r="F372" s="107"/>
      <c r="G372" s="106"/>
      <c r="H372" s="106"/>
      <c r="I372" s="107"/>
      <c r="J372" s="115"/>
    </row>
    <row r="373" spans="1:10" x14ac:dyDescent="0.35">
      <c r="A373" s="106"/>
      <c r="B373" s="106"/>
      <c r="C373" s="106"/>
      <c r="D373" s="106" t="s">
        <v>6</v>
      </c>
      <c r="E373" s="162"/>
      <c r="F373" s="174" t="str">
        <f>IF(B371="Incluir",IF(OR(E373="",E373=0),"Rellene el presupuesto",IF(OR(NOT(ISNUMBER(E373)),E373&lt;=0),"Rellene con un valor positivo","")),
    IF(OR(E373="",E373=0),"",
        "No rellene el presupuesto sin seleccionar que quiere incluir el subtipo de acción"))</f>
        <v/>
      </c>
      <c r="G373" s="175"/>
      <c r="H373" s="175"/>
      <c r="I373" s="107"/>
      <c r="J373" s="115"/>
    </row>
    <row r="374" spans="1:10" x14ac:dyDescent="0.35">
      <c r="A374" s="106"/>
      <c r="B374" s="106"/>
      <c r="C374" s="106"/>
      <c r="D374" s="106"/>
      <c r="E374" s="106"/>
      <c r="F374" s="107"/>
      <c r="G374" s="106"/>
      <c r="H374" s="106"/>
      <c r="I374" s="107"/>
      <c r="J374" s="115"/>
    </row>
    <row r="375" spans="1:10" x14ac:dyDescent="0.35">
      <c r="A375" s="106"/>
      <c r="B375" s="106"/>
      <c r="C375" s="106"/>
      <c r="D375" s="106" t="s">
        <v>270</v>
      </c>
      <c r="E375" s="106"/>
      <c r="F375" s="107"/>
      <c r="G375" s="106"/>
      <c r="H375" s="106"/>
      <c r="I375" s="107"/>
      <c r="J375" s="115"/>
    </row>
    <row r="376" spans="1:10" x14ac:dyDescent="0.35">
      <c r="A376" s="106"/>
      <c r="B376" s="106"/>
      <c r="C376" s="106"/>
      <c r="D376" s="7" t="s">
        <v>271</v>
      </c>
      <c r="E376" s="7" t="s">
        <v>272</v>
      </c>
      <c r="F376" s="11" t="s">
        <v>156</v>
      </c>
      <c r="G376" s="11" t="s">
        <v>159</v>
      </c>
      <c r="H376" s="8" t="s">
        <v>273</v>
      </c>
      <c r="I376" s="11" t="s">
        <v>274</v>
      </c>
      <c r="J376" s="115"/>
    </row>
    <row r="377" spans="1:10" ht="29" x14ac:dyDescent="0.35">
      <c r="A377" s="106"/>
      <c r="B377" s="106"/>
      <c r="C377" s="106"/>
      <c r="D377" s="155" t="s">
        <v>160</v>
      </c>
      <c r="E377" s="156" t="s">
        <v>198</v>
      </c>
      <c r="F377" s="153" t="str">
        <f>IFERROR(VLOOKUP(E377,TablaIndicadores[[Código]:[Unidad de medida]],2,0),"")</f>
        <v>RCO 77: Número de infraestructuras
culturales y turísticas apoyadas*</v>
      </c>
      <c r="G377" s="153" t="str">
        <f>IFERROR(VLOOKUP(E377,TablaIndicadores[[Código]:[Unidad de medida]],3,0),"")</f>
        <v>RCO 77:Sitios culturales y turísticos</v>
      </c>
      <c r="H377" s="116"/>
      <c r="I377" s="153" t="str">
        <f>IF(B371="Incluir",IF(OR(H377="",E377="",NOT(ISNUMBER(H377)),H377&lt;=0,H377&lt;=0.0000001,H377&gt;1000000000),"Rellene con un valor positivo","SI"),"")</f>
        <v/>
      </c>
      <c r="J377" s="115"/>
    </row>
    <row r="378" spans="1:10" ht="29" x14ac:dyDescent="0.35">
      <c r="A378" s="106"/>
      <c r="B378" s="106"/>
      <c r="C378" s="106"/>
      <c r="D378" s="153" t="s">
        <v>162</v>
      </c>
      <c r="E378" s="154" t="s">
        <v>199</v>
      </c>
      <c r="F378" s="153" t="str">
        <f>IFERROR(VLOOKUP(E378,TablaIndicadores[[Código]:[Unidad de medida]],2,0),"")</f>
        <v>RCR 77: Visitantes de instalaciones culturales
y turísticas apoyadas*</v>
      </c>
      <c r="G378" s="153" t="str">
        <f>IFERROR(VLOOKUP(E378,TablaIndicadores[[Código]:[Unidad de medida]],3,0),"")</f>
        <v>Visitantes / año</v>
      </c>
      <c r="H378" s="157"/>
      <c r="I378" s="153" t="str">
        <f>IF(B371="Incluir",IF(OR(H378="",E378="",NOT(ISNUMBER(H378)),H378&lt;=0,H378&lt;=0.0000001,H378&gt;1000000000),"Rellene con un valor positivo","SI"),"")</f>
        <v/>
      </c>
      <c r="J378" s="115"/>
    </row>
    <row r="379" spans="1:10" x14ac:dyDescent="0.35">
      <c r="A379" s="106"/>
      <c r="B379" s="106"/>
      <c r="C379" s="106"/>
      <c r="D379" s="106"/>
      <c r="E379" s="106"/>
      <c r="F379" s="107"/>
      <c r="G379" s="106"/>
      <c r="H379" s="106"/>
      <c r="I379" s="107"/>
      <c r="J379" s="115"/>
    </row>
    <row r="380" spans="1:10" x14ac:dyDescent="0.35">
      <c r="A380" s="106"/>
      <c r="B380" s="116" t="s">
        <v>400</v>
      </c>
      <c r="C380" s="106"/>
      <c r="D380" s="112" t="s">
        <v>317</v>
      </c>
      <c r="E380" s="112"/>
      <c r="F380" s="113"/>
      <c r="G380" s="113"/>
      <c r="H380" s="113"/>
      <c r="I380" s="113"/>
      <c r="J380" s="115"/>
    </row>
    <row r="381" spans="1:10" x14ac:dyDescent="0.35">
      <c r="A381" s="106"/>
      <c r="B381" s="106"/>
      <c r="C381" s="106"/>
      <c r="D381" s="106"/>
      <c r="E381" s="106"/>
      <c r="F381" s="107"/>
      <c r="G381" s="106"/>
      <c r="H381" s="106"/>
      <c r="I381" s="107"/>
      <c r="J381" s="115"/>
    </row>
    <row r="382" spans="1:10" x14ac:dyDescent="0.35">
      <c r="A382" s="106"/>
      <c r="B382" s="106"/>
      <c r="C382" s="106"/>
      <c r="D382" s="106" t="s">
        <v>6</v>
      </c>
      <c r="E382" s="162"/>
      <c r="F382" s="174" t="str">
        <f>IF(B380="Incluir",IF(OR(E382="",E382=0),"Rellene el presupuesto",IF(OR(NOT(ISNUMBER(E382)),E382&lt;=0),"Rellene con un valor positivo","")),
    IF(OR(E382="",E382=0),"",
        "No rellene el presupuesto sin seleccionar que quiere incluir el subtipo de acción"))</f>
        <v/>
      </c>
      <c r="G382" s="175"/>
      <c r="H382" s="175"/>
      <c r="I382" s="107"/>
      <c r="J382" s="115"/>
    </row>
    <row r="383" spans="1:10" x14ac:dyDescent="0.35">
      <c r="A383" s="106"/>
      <c r="B383" s="106"/>
      <c r="C383" s="106"/>
      <c r="D383" s="106"/>
      <c r="E383" s="106"/>
      <c r="F383" s="107"/>
      <c r="G383" s="106"/>
      <c r="H383" s="106"/>
      <c r="I383" s="107"/>
      <c r="J383" s="115"/>
    </row>
    <row r="384" spans="1:10" x14ac:dyDescent="0.35">
      <c r="A384" s="106"/>
      <c r="B384" s="106"/>
      <c r="C384" s="106"/>
      <c r="D384" s="106" t="s">
        <v>270</v>
      </c>
      <c r="E384" s="106"/>
      <c r="F384" s="107"/>
      <c r="G384" s="106"/>
      <c r="H384" s="106"/>
      <c r="I384" s="107"/>
      <c r="J384" s="115"/>
    </row>
    <row r="385" spans="1:10" x14ac:dyDescent="0.35">
      <c r="A385" s="106"/>
      <c r="B385" s="106"/>
      <c r="C385" s="106"/>
      <c r="D385" s="7" t="s">
        <v>271</v>
      </c>
      <c r="E385" s="7" t="s">
        <v>272</v>
      </c>
      <c r="F385" s="11" t="s">
        <v>156</v>
      </c>
      <c r="G385" s="11" t="s">
        <v>159</v>
      </c>
      <c r="H385" s="8" t="s">
        <v>273</v>
      </c>
      <c r="I385" s="11" t="s">
        <v>274</v>
      </c>
      <c r="J385" s="115"/>
    </row>
    <row r="386" spans="1:10" ht="29" x14ac:dyDescent="0.35">
      <c r="A386" s="106"/>
      <c r="B386" s="106"/>
      <c r="C386" s="106"/>
      <c r="D386" s="155" t="s">
        <v>160</v>
      </c>
      <c r="E386" s="156" t="s">
        <v>198</v>
      </c>
      <c r="F386" s="153" t="str">
        <f>IFERROR(VLOOKUP(E386,TablaIndicadores[[Código]:[Unidad de medida]],2,0),"")</f>
        <v>RCO 77: Número de infraestructuras
culturales y turísticas apoyadas*</v>
      </c>
      <c r="G386" s="153" t="str">
        <f>IFERROR(VLOOKUP(E386,TablaIndicadores[[Código]:[Unidad de medida]],3,0),"")</f>
        <v>RCO 77:Sitios culturales y turísticos</v>
      </c>
      <c r="H386" s="116"/>
      <c r="I386" s="153" t="str">
        <f>IF(B380="Incluir",IF(OR(H386="",E386="",NOT(ISNUMBER(H386)),H386&lt;=0,H386&lt;=0.0000001,H386&gt;1000000000),"Rellene con un valor positivo","SI"),"")</f>
        <v/>
      </c>
      <c r="J386" s="115"/>
    </row>
    <row r="387" spans="1:10" ht="29" x14ac:dyDescent="0.35">
      <c r="A387" s="106"/>
      <c r="B387" s="106"/>
      <c r="C387" s="106"/>
      <c r="D387" s="153" t="s">
        <v>162</v>
      </c>
      <c r="E387" s="154" t="s">
        <v>199</v>
      </c>
      <c r="F387" s="153" t="str">
        <f>IFERROR(VLOOKUP(E387,TablaIndicadores[[Código]:[Unidad de medida]],2,0),"")</f>
        <v>RCR 77: Visitantes de instalaciones culturales
y turísticas apoyadas*</v>
      </c>
      <c r="G387" s="153" t="str">
        <f>IFERROR(VLOOKUP(E387,TablaIndicadores[[Código]:[Unidad de medida]],3,0),"")</f>
        <v>Visitantes / año</v>
      </c>
      <c r="H387" s="157"/>
      <c r="I387" s="153" t="str">
        <f>IF(B380="Incluir",IF(OR(H387="",E387="",NOT(ISNUMBER(H387)),H387&lt;=0,H387&lt;=0.0000001,H387&gt;1000000000),"Rellene con un valor positivo","SI"),"")</f>
        <v/>
      </c>
      <c r="J387" s="115"/>
    </row>
    <row r="388" spans="1:10" x14ac:dyDescent="0.35">
      <c r="A388" s="106"/>
      <c r="B388" s="106"/>
      <c r="C388" s="106"/>
      <c r="D388" s="106"/>
      <c r="E388" s="106"/>
      <c r="F388" s="107"/>
      <c r="G388" s="106"/>
      <c r="H388" s="106"/>
      <c r="I388" s="107"/>
      <c r="J388" s="115"/>
    </row>
    <row r="389" spans="1:10" x14ac:dyDescent="0.35">
      <c r="A389" s="106"/>
      <c r="B389" s="116" t="s">
        <v>400</v>
      </c>
      <c r="C389" s="106"/>
      <c r="D389" s="112" t="s">
        <v>318</v>
      </c>
      <c r="E389" s="112"/>
      <c r="F389" s="113"/>
      <c r="G389" s="151"/>
      <c r="H389" s="151"/>
      <c r="I389" s="151"/>
      <c r="J389" s="115"/>
    </row>
    <row r="390" spans="1:10" x14ac:dyDescent="0.35">
      <c r="A390" s="106"/>
      <c r="B390" s="106"/>
      <c r="C390" s="106"/>
      <c r="D390" s="106"/>
      <c r="E390" s="106"/>
      <c r="F390" s="107"/>
      <c r="G390" s="106"/>
      <c r="H390" s="106"/>
      <c r="I390" s="107"/>
      <c r="J390" s="115"/>
    </row>
    <row r="391" spans="1:10" x14ac:dyDescent="0.35">
      <c r="A391" s="106"/>
      <c r="B391" s="106"/>
      <c r="C391" s="106"/>
      <c r="D391" s="106" t="s">
        <v>6</v>
      </c>
      <c r="E391" s="162"/>
      <c r="F391" s="174" t="str">
        <f>IF(B389="Incluir",IF(OR(E391="",E391=0),"Rellene el presupuesto",IF(OR(NOT(ISNUMBER(E391)),E391&lt;=0),"Rellene con un valor positivo","")),
    IF(OR(E391="",E391=0),"",
        "No rellene el presupuesto sin seleccionar que quiere incluir el subtipo de acción"))</f>
        <v/>
      </c>
      <c r="G391" s="175"/>
      <c r="H391" s="175"/>
      <c r="I391" s="107"/>
      <c r="J391" s="115"/>
    </row>
    <row r="392" spans="1:10" x14ac:dyDescent="0.35">
      <c r="A392" s="106"/>
      <c r="B392" s="106"/>
      <c r="C392" s="106"/>
      <c r="D392" s="106"/>
      <c r="E392" s="106"/>
      <c r="F392" s="107"/>
      <c r="G392" s="106"/>
      <c r="H392" s="106"/>
      <c r="I392" s="107"/>
      <c r="J392" s="115"/>
    </row>
    <row r="393" spans="1:10" x14ac:dyDescent="0.35">
      <c r="A393" s="106"/>
      <c r="B393" s="106"/>
      <c r="C393" s="106"/>
      <c r="D393" s="106" t="s">
        <v>270</v>
      </c>
      <c r="E393" s="106"/>
      <c r="F393" s="107"/>
      <c r="G393" s="106"/>
      <c r="H393" s="106"/>
      <c r="I393" s="107"/>
      <c r="J393" s="115"/>
    </row>
    <row r="394" spans="1:10" x14ac:dyDescent="0.35">
      <c r="A394" s="106"/>
      <c r="B394" s="106"/>
      <c r="C394" s="106"/>
      <c r="D394" s="7" t="s">
        <v>271</v>
      </c>
      <c r="E394" s="7" t="s">
        <v>272</v>
      </c>
      <c r="F394" s="11" t="s">
        <v>156</v>
      </c>
      <c r="G394" s="11" t="s">
        <v>159</v>
      </c>
      <c r="H394" s="8" t="s">
        <v>273</v>
      </c>
      <c r="I394" s="11" t="s">
        <v>274</v>
      </c>
      <c r="J394" s="115"/>
    </row>
    <row r="395" spans="1:10" ht="29" x14ac:dyDescent="0.35">
      <c r="A395" s="106"/>
      <c r="B395" s="106"/>
      <c r="C395" s="106"/>
      <c r="D395" s="155" t="s">
        <v>160</v>
      </c>
      <c r="E395" s="156" t="s">
        <v>200</v>
      </c>
      <c r="F395" s="153" t="str">
        <f>IFERROR(VLOOKUP(E395,TablaIndicadores[[Código]:[Unidad de medida]],2,0),"")</f>
        <v>RCO 114: Espacios abiertos creados o rehabilitados en zonas urbanas</v>
      </c>
      <c r="G395" s="153" t="str">
        <f>IFERROR(VLOOKUP(E395,TablaIndicadores[[Código]:[Unidad de medida]],3,0),"")</f>
        <v>RCO 114: Metros cuadrados</v>
      </c>
      <c r="H395" s="116"/>
      <c r="I395" s="153" t="str">
        <f>IF(B389="Incluir",IF(OR(H395="",E395="",NOT(ISNUMBER(H395)),H395&lt;=0,H395&lt;=0.0000001,H395&gt;1000000000),"Rellene con un valor positivo","SI"),"")</f>
        <v/>
      </c>
      <c r="J395" s="115"/>
    </row>
    <row r="396" spans="1:10" ht="29" x14ac:dyDescent="0.35">
      <c r="A396" s="106"/>
      <c r="B396" s="106"/>
      <c r="C396" s="106"/>
      <c r="D396" s="153" t="s">
        <v>162</v>
      </c>
      <c r="E396" s="154" t="s">
        <v>199</v>
      </c>
      <c r="F396" s="153" t="str">
        <f>IFERROR(VLOOKUP(E396,TablaIndicadores[[Código]:[Unidad de medida]],2,0),"")</f>
        <v>RCR 77: Visitantes de instalaciones culturales
y turísticas apoyadas*</v>
      </c>
      <c r="G396" s="153" t="str">
        <f>IFERROR(VLOOKUP(E396,TablaIndicadores[[Código]:[Unidad de medida]],3,0),"")</f>
        <v>Visitantes / año</v>
      </c>
      <c r="H396" s="157"/>
      <c r="I396" s="153" t="str">
        <f>IF(B389="Incluir",IF(OR(H396="",E396="",NOT(ISNUMBER(H396)),H396&lt;=0,H396&lt;=0.0000001,H396&gt;1000000000),"Rellene con un valor positivo","SI"),"")</f>
        <v/>
      </c>
      <c r="J396" s="115"/>
    </row>
    <row r="397" spans="1:10" x14ac:dyDescent="0.35">
      <c r="A397" s="106"/>
      <c r="B397" s="106"/>
      <c r="C397" s="106"/>
      <c r="D397" s="106"/>
      <c r="E397" s="106"/>
      <c r="F397" s="107"/>
      <c r="G397" s="106"/>
      <c r="H397" s="106"/>
      <c r="I397" s="107"/>
      <c r="J397" s="115"/>
    </row>
    <row r="398" spans="1:10" x14ac:dyDescent="0.35">
      <c r="A398" s="106"/>
      <c r="B398" s="116" t="s">
        <v>400</v>
      </c>
      <c r="C398" s="106"/>
      <c r="D398" s="112" t="s">
        <v>319</v>
      </c>
      <c r="E398" s="112"/>
      <c r="F398" s="113"/>
      <c r="G398" s="113"/>
      <c r="H398" s="113"/>
      <c r="I398" s="113"/>
      <c r="J398" s="115"/>
    </row>
    <row r="399" spans="1:10" x14ac:dyDescent="0.35">
      <c r="A399" s="106"/>
      <c r="B399" s="106"/>
      <c r="C399" s="106"/>
      <c r="D399" s="106"/>
      <c r="E399" s="106"/>
      <c r="F399" s="107"/>
      <c r="G399" s="106"/>
      <c r="H399" s="106"/>
      <c r="I399" s="107"/>
      <c r="J399" s="115"/>
    </row>
    <row r="400" spans="1:10" x14ac:dyDescent="0.35">
      <c r="A400" s="106"/>
      <c r="B400" s="106"/>
      <c r="C400" s="106"/>
      <c r="D400" s="106" t="s">
        <v>6</v>
      </c>
      <c r="E400" s="162"/>
      <c r="F400" s="174" t="str">
        <f>IF(B398="Incluir",IF(OR(E400="",E400=0),"Rellene el presupuesto",IF(OR(NOT(ISNUMBER(E400)),E400&lt;=0),"Rellene con un valor positivo","")),
    IF(OR(E400="",E400=0),"",
        "No rellene el presupuesto sin seleccionar que quiere incluir el subtipo de acción"))</f>
        <v/>
      </c>
      <c r="G400" s="175"/>
      <c r="H400" s="175"/>
      <c r="I400" s="107"/>
      <c r="J400" s="115"/>
    </row>
    <row r="401" spans="1:10" x14ac:dyDescent="0.35">
      <c r="A401" s="106"/>
      <c r="B401" s="106"/>
      <c r="C401" s="106"/>
      <c r="D401" s="106"/>
      <c r="E401" s="106"/>
      <c r="F401" s="107"/>
      <c r="G401" s="106"/>
      <c r="H401" s="106"/>
      <c r="I401" s="107"/>
      <c r="J401" s="115"/>
    </row>
    <row r="402" spans="1:10" x14ac:dyDescent="0.35">
      <c r="A402" s="106"/>
      <c r="B402" s="106"/>
      <c r="C402" s="106"/>
      <c r="D402" s="106" t="s">
        <v>270</v>
      </c>
      <c r="E402" s="106"/>
      <c r="F402" s="107"/>
      <c r="G402" s="106"/>
      <c r="H402" s="106"/>
      <c r="I402" s="107"/>
      <c r="J402" s="115"/>
    </row>
    <row r="403" spans="1:10" x14ac:dyDescent="0.35">
      <c r="A403" s="106"/>
      <c r="B403" s="106"/>
      <c r="C403" s="106"/>
      <c r="D403" s="7" t="s">
        <v>271</v>
      </c>
      <c r="E403" s="7" t="s">
        <v>272</v>
      </c>
      <c r="F403" s="11" t="s">
        <v>156</v>
      </c>
      <c r="G403" s="11" t="s">
        <v>159</v>
      </c>
      <c r="H403" s="8" t="s">
        <v>273</v>
      </c>
      <c r="I403" s="11" t="s">
        <v>274</v>
      </c>
      <c r="J403" s="115"/>
    </row>
    <row r="404" spans="1:10" ht="29" x14ac:dyDescent="0.35">
      <c r="A404" s="106"/>
      <c r="B404" s="106"/>
      <c r="C404" s="106"/>
      <c r="D404" s="155" t="s">
        <v>160</v>
      </c>
      <c r="E404" s="156" t="s">
        <v>198</v>
      </c>
      <c r="F404" s="153" t="str">
        <f>IFERROR(VLOOKUP(E404,TablaIndicadores[[Código]:[Unidad de medida]],2,0),"")</f>
        <v>RCO 77: Número de infraestructuras
culturales y turísticas apoyadas*</v>
      </c>
      <c r="G404" s="153" t="str">
        <f>IFERROR(VLOOKUP(E404,TablaIndicadores[[Código]:[Unidad de medida]],3,0),"")</f>
        <v>RCO 77:Sitios culturales y turísticos</v>
      </c>
      <c r="H404" s="116"/>
      <c r="I404" s="153" t="str">
        <f>IF(B398="Incluir",IF(OR(H404="",E404="",NOT(ISNUMBER(H404)),H404&lt;=0,H404&lt;=0.0000001,H404&gt;1000000000),"Rellene con un valor positivo","SI"),"")</f>
        <v/>
      </c>
      <c r="J404" s="115"/>
    </row>
    <row r="405" spans="1:10" ht="29" x14ac:dyDescent="0.35">
      <c r="A405" s="106"/>
      <c r="B405" s="106"/>
      <c r="C405" s="106"/>
      <c r="D405" s="153" t="s">
        <v>162</v>
      </c>
      <c r="E405" s="154" t="s">
        <v>199</v>
      </c>
      <c r="F405" s="153" t="str">
        <f>IFERROR(VLOOKUP(E405,TablaIndicadores[[Código]:[Unidad de medida]],2,0),"")</f>
        <v>RCR 77: Visitantes de instalaciones culturales
y turísticas apoyadas*</v>
      </c>
      <c r="G405" s="153" t="str">
        <f>IFERROR(VLOOKUP(E405,TablaIndicadores[[Código]:[Unidad de medida]],3,0),"")</f>
        <v>Visitantes / año</v>
      </c>
      <c r="H405" s="157"/>
      <c r="I405" s="153" t="str">
        <f>IF(B398="Incluir",IF(OR(H405="",E405="",NOT(ISNUMBER(H405)),H405&lt;=0,H405&lt;=0.0000001,H405&gt;1000000000),"Rellene con un valor positivo","SI"),"")</f>
        <v/>
      </c>
      <c r="J405" s="115"/>
    </row>
    <row r="406" spans="1:10" x14ac:dyDescent="0.35">
      <c r="A406" s="119"/>
      <c r="B406" s="119"/>
      <c r="C406" s="119"/>
      <c r="D406" s="119"/>
      <c r="E406" s="119"/>
      <c r="F406" s="120"/>
      <c r="G406" s="119"/>
      <c r="H406" s="119"/>
      <c r="I406" s="120"/>
      <c r="J406" s="115"/>
    </row>
    <row r="407" spans="1:10" ht="15.5" x14ac:dyDescent="0.35">
      <c r="A407" s="4"/>
      <c r="B407" s="5" t="s">
        <v>789</v>
      </c>
      <c r="C407" s="5"/>
      <c r="D407" s="5"/>
      <c r="E407" s="5"/>
      <c r="F407" s="10"/>
      <c r="G407" s="5"/>
      <c r="H407" s="4"/>
      <c r="I407" s="67"/>
      <c r="J407" s="115"/>
    </row>
    <row r="408" spans="1:10" x14ac:dyDescent="0.35">
      <c r="A408" s="106"/>
      <c r="B408" s="106"/>
      <c r="C408" s="106"/>
      <c r="D408" s="158"/>
      <c r="E408" s="158"/>
      <c r="F408" s="158"/>
      <c r="G408" s="158"/>
      <c r="H408" s="158"/>
      <c r="I408" s="158"/>
      <c r="J408" s="115"/>
    </row>
    <row r="409" spans="1:10" ht="15.5" x14ac:dyDescent="0.35">
      <c r="A409" s="106"/>
      <c r="B409" s="106"/>
      <c r="C409" s="106"/>
      <c r="D409" s="158"/>
      <c r="E409" s="158"/>
      <c r="F409" s="158"/>
      <c r="G409" s="179" t="s">
        <v>790</v>
      </c>
      <c r="H409" s="180"/>
      <c r="I409" s="159">
        <f ca="1">TablaRPresupuestoAI[[#Totals],[Proyecto9]]</f>
        <v>0</v>
      </c>
      <c r="J409" s="115"/>
    </row>
    <row r="410" spans="1:10" x14ac:dyDescent="0.35">
      <c r="A410" s="121"/>
      <c r="B410" s="121"/>
      <c r="C410" s="121"/>
      <c r="D410" s="121"/>
      <c r="E410" s="121"/>
      <c r="F410" s="122"/>
      <c r="G410" s="121"/>
      <c r="H410" s="121"/>
      <c r="I410" s="122"/>
      <c r="J410" s="123"/>
    </row>
  </sheetData>
  <sheetProtection algorithmName="SHA-512" hashValue="E3xAkzQ1w6K/FjdRLgT19HuL0SiTPHRqOPm7w+vLd/HR+n8+JbBEXw0Zq16IsjLVqC94jIkL80/sDs5zTdjT2g==" saltValue="km411xH0m7FsKT3XsleROA==" spinCount="100000" sheet="1" objects="1" scenarios="1" selectLockedCells="1"/>
  <mergeCells count="57">
    <mergeCell ref="G409:H409"/>
    <mergeCell ref="F391:H391"/>
    <mergeCell ref="F400:H400"/>
    <mergeCell ref="F342:H342"/>
    <mergeCell ref="F351:H351"/>
    <mergeCell ref="D358:I358"/>
    <mergeCell ref="F360:H360"/>
    <mergeCell ref="F373:H373"/>
    <mergeCell ref="F382:H382"/>
    <mergeCell ref="D340:I340"/>
    <mergeCell ref="F244:H244"/>
    <mergeCell ref="F253:H253"/>
    <mergeCell ref="F264:H264"/>
    <mergeCell ref="F273:H273"/>
    <mergeCell ref="F282:H282"/>
    <mergeCell ref="F291:H291"/>
    <mergeCell ref="F300:H300"/>
    <mergeCell ref="F311:H311"/>
    <mergeCell ref="F320:H320"/>
    <mergeCell ref="D327:I327"/>
    <mergeCell ref="F329:H329"/>
    <mergeCell ref="F235:H235"/>
    <mergeCell ref="D186:I186"/>
    <mergeCell ref="F188:H188"/>
    <mergeCell ref="D195:I195"/>
    <mergeCell ref="F197:H197"/>
    <mergeCell ref="D204:I204"/>
    <mergeCell ref="F206:H206"/>
    <mergeCell ref="D215:I215"/>
    <mergeCell ref="F217:H217"/>
    <mergeCell ref="D224:I224"/>
    <mergeCell ref="F226:H226"/>
    <mergeCell ref="D233:I233"/>
    <mergeCell ref="F177:H177"/>
    <mergeCell ref="F85:H85"/>
    <mergeCell ref="F94:H94"/>
    <mergeCell ref="F103:H103"/>
    <mergeCell ref="F112:H112"/>
    <mergeCell ref="F121:H121"/>
    <mergeCell ref="F130:H130"/>
    <mergeCell ref="F141:H141"/>
    <mergeCell ref="F150:H150"/>
    <mergeCell ref="F159:H159"/>
    <mergeCell ref="F168:H168"/>
    <mergeCell ref="D175:I175"/>
    <mergeCell ref="F76:H76"/>
    <mergeCell ref="E3:I3"/>
    <mergeCell ref="E4:I5"/>
    <mergeCell ref="F14:H14"/>
    <mergeCell ref="F23:H23"/>
    <mergeCell ref="D32:I32"/>
    <mergeCell ref="F34:H34"/>
    <mergeCell ref="F43:H43"/>
    <mergeCell ref="D54:I54"/>
    <mergeCell ref="F56:H56"/>
    <mergeCell ref="D63:I63"/>
    <mergeCell ref="F65:H65"/>
  </mergeCells>
  <conditionalFormatting sqref="I18:I19">
    <cfRule type="containsText" dxfId="83" priority="41" operator="containsText" text="Rellene con">
      <formula>NOT(ISERROR(SEARCH("Rellene con",I18)))</formula>
    </cfRule>
  </conditionalFormatting>
  <conditionalFormatting sqref="I27:I28">
    <cfRule type="containsText" dxfId="82" priority="40" operator="containsText" text="Rellene con">
      <formula>NOT(ISERROR(SEARCH("Rellene con",I27)))</formula>
    </cfRule>
  </conditionalFormatting>
  <conditionalFormatting sqref="I38:I39">
    <cfRule type="containsText" dxfId="81" priority="39" operator="containsText" text="Rellene con">
      <formula>NOT(ISERROR(SEARCH("Rellene con",I38)))</formula>
    </cfRule>
  </conditionalFormatting>
  <conditionalFormatting sqref="I47:I48">
    <cfRule type="containsText" dxfId="80" priority="38" operator="containsText" text="Rellene con">
      <formula>NOT(ISERROR(SEARCH("Rellene con",I47)))</formula>
    </cfRule>
  </conditionalFormatting>
  <conditionalFormatting sqref="I60:I61">
    <cfRule type="containsText" dxfId="79" priority="37" operator="containsText" text="Rellene con">
      <formula>NOT(ISERROR(SEARCH("Rellene con",I60)))</formula>
    </cfRule>
  </conditionalFormatting>
  <conditionalFormatting sqref="I69:I70">
    <cfRule type="containsText" dxfId="78" priority="36" operator="containsText" text="Rellene con">
      <formula>NOT(ISERROR(SEARCH("Rellene con",I69)))</formula>
    </cfRule>
  </conditionalFormatting>
  <conditionalFormatting sqref="I80:I81">
    <cfRule type="containsText" dxfId="77" priority="35" operator="containsText" text="Rellene con">
      <formula>NOT(ISERROR(SEARCH("Rellene con",I80)))</formula>
    </cfRule>
  </conditionalFormatting>
  <conditionalFormatting sqref="I89:I90">
    <cfRule type="containsText" dxfId="76" priority="34" operator="containsText" text="Rellene con">
      <formula>NOT(ISERROR(SEARCH("Rellene con",I89)))</formula>
    </cfRule>
  </conditionalFormatting>
  <conditionalFormatting sqref="I98:I99">
    <cfRule type="containsText" dxfId="75" priority="33" operator="containsText" text="Rellene con">
      <formula>NOT(ISERROR(SEARCH("Rellene con",I98)))</formula>
    </cfRule>
  </conditionalFormatting>
  <conditionalFormatting sqref="I107:I108">
    <cfRule type="containsText" dxfId="74" priority="32" operator="containsText" text="Rellene con">
      <formula>NOT(ISERROR(SEARCH("Rellene con",I107)))</formula>
    </cfRule>
  </conditionalFormatting>
  <conditionalFormatting sqref="I116:I117">
    <cfRule type="containsText" dxfId="73" priority="31" operator="containsText" text="Rellene con">
      <formula>NOT(ISERROR(SEARCH("Rellene con",I116)))</formula>
    </cfRule>
  </conditionalFormatting>
  <conditionalFormatting sqref="I125:I126">
    <cfRule type="containsText" dxfId="72" priority="30" operator="containsText" text="Rellene con">
      <formula>NOT(ISERROR(SEARCH("Rellene con",I125)))</formula>
    </cfRule>
  </conditionalFormatting>
  <conditionalFormatting sqref="I134:I135">
    <cfRule type="containsText" dxfId="71" priority="29" operator="containsText" text="Rellene con">
      <formula>NOT(ISERROR(SEARCH("Rellene con",I134)))</formula>
    </cfRule>
  </conditionalFormatting>
  <conditionalFormatting sqref="I145:I146">
    <cfRule type="containsText" dxfId="70" priority="28" operator="containsText" text="Rellene con">
      <formula>NOT(ISERROR(SEARCH("Rellene con",I145)))</formula>
    </cfRule>
  </conditionalFormatting>
  <conditionalFormatting sqref="I154:I155">
    <cfRule type="containsText" dxfId="69" priority="27" operator="containsText" text="Rellene con">
      <formula>NOT(ISERROR(SEARCH("Rellene con",I154)))</formula>
    </cfRule>
  </conditionalFormatting>
  <conditionalFormatting sqref="I163:I164">
    <cfRule type="containsText" dxfId="68" priority="26" operator="containsText" text="Rellene con">
      <formula>NOT(ISERROR(SEARCH("Rellene con",I163)))</formula>
    </cfRule>
  </conditionalFormatting>
  <conditionalFormatting sqref="I172:I173">
    <cfRule type="containsText" dxfId="67" priority="25" operator="containsText" text="Rellene con">
      <formula>NOT(ISERROR(SEARCH("Rellene con",I172)))</formula>
    </cfRule>
  </conditionalFormatting>
  <conditionalFormatting sqref="I181:I182">
    <cfRule type="containsText" dxfId="66" priority="24" operator="containsText" text="Rellene con">
      <formula>NOT(ISERROR(SEARCH("Rellene con",I181)))</formula>
    </cfRule>
  </conditionalFormatting>
  <conditionalFormatting sqref="I192:I193">
    <cfRule type="containsText" dxfId="65" priority="23" operator="containsText" text="Rellene con">
      <formula>NOT(ISERROR(SEARCH("Rellene con",I192)))</formula>
    </cfRule>
  </conditionalFormatting>
  <conditionalFormatting sqref="I201:I202">
    <cfRule type="containsText" dxfId="64" priority="22" operator="containsText" text="Rellene con">
      <formula>NOT(ISERROR(SEARCH("Rellene con",I201)))</formula>
    </cfRule>
  </conditionalFormatting>
  <conditionalFormatting sqref="I210:I211">
    <cfRule type="containsText" dxfId="63" priority="21" operator="containsText" text="Rellene con">
      <formula>NOT(ISERROR(SEARCH("Rellene con",I210)))</formula>
    </cfRule>
  </conditionalFormatting>
  <conditionalFormatting sqref="I221:I222">
    <cfRule type="containsText" dxfId="62" priority="20" operator="containsText" text="Rellene con">
      <formula>NOT(ISERROR(SEARCH("Rellene con",I221)))</formula>
    </cfRule>
  </conditionalFormatting>
  <conditionalFormatting sqref="I230:I231">
    <cfRule type="containsText" dxfId="61" priority="19" operator="containsText" text="Rellene con">
      <formula>NOT(ISERROR(SEARCH("Rellene con",I230)))</formula>
    </cfRule>
  </conditionalFormatting>
  <conditionalFormatting sqref="I239:I240">
    <cfRule type="containsText" dxfId="60" priority="18" operator="containsText" text="Rellene con">
      <formula>NOT(ISERROR(SEARCH("Rellene con",I239)))</formula>
    </cfRule>
  </conditionalFormatting>
  <conditionalFormatting sqref="I248:I249">
    <cfRule type="containsText" dxfId="59" priority="17" operator="containsText" text="Rellene con">
      <formula>NOT(ISERROR(SEARCH("Rellene con",I248)))</formula>
    </cfRule>
  </conditionalFormatting>
  <conditionalFormatting sqref="I257:I258">
    <cfRule type="containsText" dxfId="58" priority="16" operator="containsText" text="Rellene con">
      <formula>NOT(ISERROR(SEARCH("Rellene con",I257)))</formula>
    </cfRule>
  </conditionalFormatting>
  <conditionalFormatting sqref="I268:I269">
    <cfRule type="containsText" dxfId="57" priority="15" operator="containsText" text="Rellene con">
      <formula>NOT(ISERROR(SEARCH("Rellene con",I268)))</formula>
    </cfRule>
  </conditionalFormatting>
  <conditionalFormatting sqref="I277:I278">
    <cfRule type="containsText" dxfId="56" priority="14" operator="containsText" text="Rellene con">
      <formula>NOT(ISERROR(SEARCH("Rellene con",I277)))</formula>
    </cfRule>
  </conditionalFormatting>
  <conditionalFormatting sqref="I286:I287">
    <cfRule type="containsText" dxfId="55" priority="13" operator="containsText" text="Rellene con">
      <formula>NOT(ISERROR(SEARCH("Rellene con",I286)))</formula>
    </cfRule>
  </conditionalFormatting>
  <conditionalFormatting sqref="I295:I296">
    <cfRule type="containsText" dxfId="54" priority="12" operator="containsText" text="Rellene con">
      <formula>NOT(ISERROR(SEARCH("Rellene con",I295)))</formula>
    </cfRule>
  </conditionalFormatting>
  <conditionalFormatting sqref="I304:I305">
    <cfRule type="containsText" dxfId="53" priority="11" operator="containsText" text="Rellene con">
      <formula>NOT(ISERROR(SEARCH("Rellene con",I304)))</formula>
    </cfRule>
  </conditionalFormatting>
  <conditionalFormatting sqref="I315:I316">
    <cfRule type="containsText" dxfId="52" priority="10" operator="containsText" text="Rellene con">
      <formula>NOT(ISERROR(SEARCH("Rellene con",I315)))</formula>
    </cfRule>
  </conditionalFormatting>
  <conditionalFormatting sqref="I324:I325">
    <cfRule type="containsText" dxfId="51" priority="9" operator="containsText" text="Rellene con">
      <formula>NOT(ISERROR(SEARCH("Rellene con",I324)))</formula>
    </cfRule>
  </conditionalFormatting>
  <conditionalFormatting sqref="I333:I334">
    <cfRule type="containsText" dxfId="50" priority="8" operator="containsText" text="Rellene con">
      <formula>NOT(ISERROR(SEARCH("Rellene con",I333)))</formula>
    </cfRule>
  </conditionalFormatting>
  <conditionalFormatting sqref="I346:I347">
    <cfRule type="containsText" dxfId="49" priority="7" operator="containsText" text="Rellene con">
      <formula>NOT(ISERROR(SEARCH("Rellene con",I346)))</formula>
    </cfRule>
  </conditionalFormatting>
  <conditionalFormatting sqref="I355:I356">
    <cfRule type="containsText" dxfId="48" priority="6" operator="containsText" text="Rellene con">
      <formula>NOT(ISERROR(SEARCH("Rellene con",I355)))</formula>
    </cfRule>
  </conditionalFormatting>
  <conditionalFormatting sqref="I364:I365">
    <cfRule type="containsText" dxfId="47" priority="5" operator="containsText" text="Rellene con">
      <formula>NOT(ISERROR(SEARCH("Rellene con",I364)))</formula>
    </cfRule>
  </conditionalFormatting>
  <conditionalFormatting sqref="I377:I378">
    <cfRule type="containsText" dxfId="46" priority="4" operator="containsText" text="Rellene con">
      <formula>NOT(ISERROR(SEARCH("Rellene con",I377)))</formula>
    </cfRule>
  </conditionalFormatting>
  <conditionalFormatting sqref="I386:I387">
    <cfRule type="containsText" dxfId="45" priority="3" operator="containsText" text="Rellene con">
      <formula>NOT(ISERROR(SEARCH("Rellene con",I386)))</formula>
    </cfRule>
  </conditionalFormatting>
  <conditionalFormatting sqref="I395:I396">
    <cfRule type="containsText" dxfId="44" priority="2" operator="containsText" text="Rellene con">
      <formula>NOT(ISERROR(SEARCH("Rellene con",I395)))</formula>
    </cfRule>
  </conditionalFormatting>
  <conditionalFormatting sqref="I404:I405">
    <cfRule type="containsText" dxfId="43" priority="1" operator="containsText" text="Rellene con">
      <formula>NOT(ISERROR(SEARCH("Rellene con",I404)))</formula>
    </cfRule>
  </conditionalFormatting>
  <conditionalFormatting sqref="I408">
    <cfRule type="containsText" dxfId="42" priority="42" operator="containsText" text="Rellene un indicador">
      <formula>NOT(ISERROR(SEARCH("Rellene un indicador",I408)))</formula>
    </cfRule>
  </conditionalFormatting>
  <dataValidations count="52">
    <dataValidation type="list" allowBlank="1" showInputMessage="1" showErrorMessage="1" sqref="E12:E13 E21:E22 E398:E399 E41:E42 E309 E33 E74:E75 E83:E84 E92:E93 E101:E102 E110:E111 E119:E120 E128:E129 E139:E140 E148:E149 E157:E158 E166:E167 E55 E187 E196 E205 E216 E225 E234 E242:E243 E251:E252 E262:E263 E271:E272 E280:E281 E289:E290 E298:E299 E64 E318:E319 E176 E328 E349:E350 E341 E371:E372 E380:E381 E389:E390 E359" xr:uid="{79E23EDF-8113-4985-974D-AB19812A7B5A}">
      <formula1>INDIRECT($E$8)</formula1>
    </dataValidation>
    <dataValidation type="custom" allowBlank="1" showInputMessage="1" showErrorMessage="1" sqref="G40" xr:uid="{A8FA80F7-1518-4349-98C8-2B2AC3AE5BA8}">
      <formula1>IF(B35="No Incluir",G40="",TRUE)</formula1>
    </dataValidation>
    <dataValidation type="custom" allowBlank="1" showInputMessage="1" showErrorMessage="1" sqref="G109" xr:uid="{2AC92B51-9435-4A45-9A8F-40576DB2A6B7}">
      <formula1>IF(B105="No Incluir",G109="",TRUE)</formula1>
    </dataValidation>
    <dataValidation type="custom" allowBlank="1" showInputMessage="1" showErrorMessage="1" sqref="G165" xr:uid="{54556848-AB44-40F3-A837-56E770BCF5B5}">
      <formula1>IF(B159="No Incluir",G165="",TRUE)</formula1>
    </dataValidation>
    <dataValidation type="custom" operator="greaterThanOrEqual" showInputMessage="1" showErrorMessage="1" errorTitle="Subtipo no incluido" error="Seleccione a la izquierda del título si que desea incluir este subtipo de acción antes de completar el presupuesto" sqref="E122 E24 E66 E86 E95 E104 E113 E131" xr:uid="{34230066-5EFD-4783-BC2D-61AD0CDAA776}">
      <formula1>IF(B20="Incluir",E24&gt;=0,E24="")</formula1>
    </dataValidation>
    <dataValidation type="custom" allowBlank="1" showInputMessage="1" showErrorMessage="1" sqref="H82 H20 H29 H62 H71" xr:uid="{0EDAFCD4-0450-4804-A0EE-6C2892E4F917}">
      <formula1>IF(C12="No Incluir",H20="",TRUE)</formula1>
    </dataValidation>
    <dataValidation type="custom" operator="greaterThanOrEqual" showInputMessage="1" showErrorMessage="1" errorTitle="Subtipo no incluido" error="Seleccione a la izquierda del título si que desea incluir este subtipo de acción antes de completar el presupuesto" sqref="E392 E15 E57 E77 E142 E151 E160 E169 E178 E189 E198 E218 E227 E236 E245 E254 E265 E274 E283 E292 E301 E312 E321 E330 E343 E352 E361 E374 E383 E401" xr:uid="{2EAC6113-3D8D-4411-9051-55678C1EA86E}">
      <formula1>IF(B22="Incluir",E15&gt;=0,E15="")</formula1>
    </dataValidation>
    <dataValidation type="custom" operator="greaterThanOrEqual" showInputMessage="1" showErrorMessage="1" errorTitle="Subtipo no incluido" error="Seleccione a la izquierda del título si que desea incluir este subtipo de acción antes de completar el presupuesto" sqref="E35 E44" xr:uid="{8EFB49B7-D8C0-4F76-AD08-95CDAD3A42B8}">
      <formula1>IF(B29="Incluir",E35&gt;=0,E35="")</formula1>
    </dataValidation>
    <dataValidation type="custom" operator="greaterThanOrEqual" showInputMessage="1" showErrorMessage="1" errorTitle="Subtipo no incluido" error="Seleccione a la izquierda del título si que desea incluir este subtipo de acción antes de completar el presupuesto" sqref="E207" xr:uid="{80860253-401F-4FDC-B4AA-A111B314D5EF}">
      <formula1>IF(B216="Incluir",E207&gt;=0,E207="")</formula1>
    </dataValidation>
    <dataValidation type="list" allowBlank="1" showInputMessage="1" showErrorMessage="1" sqref="E8 E50 E336 E367" xr:uid="{4FAD177F-1D03-423D-B46C-1233095E6EB0}">
      <formula1>#REF!</formula1>
    </dataValidation>
    <dataValidation type="custom" operator="greaterThanOrEqual" showInputMessage="1" showErrorMessage="1" errorTitle="Subtipo no incluido" error="Seleccione a la izquierda del título que SÍ desea incluir este Ámbito de Intervención antes de completar el presupuesto." sqref="E400 E14 E23 E34 E43 E56 E65 E76 E85 E94 E103 E112 E121 E130 E141 E150 E159 E168 E177 E188 E197 E206 E217 E226 E235 E244 E253 E264 E273 E282 E291 E300 E311 E320 E329 E342 E351 E360 E373 E382 E391" xr:uid="{C95D4E91-0677-4F83-A63A-AEE83D58E12B}">
      <formula1>IF(B12="Incluir",E14&gt;=0,OR(E14="",E14=0))</formula1>
    </dataValidation>
    <dataValidation type="list" showInputMessage="1" showErrorMessage="1" sqref="E18 E27" xr:uid="{E3075C9F-F713-42BA-ABC8-16279FC6F74E}">
      <formula1>"RCO14"</formula1>
    </dataValidation>
    <dataValidation type="list" showInputMessage="1" showErrorMessage="1" sqref="E19 E28" xr:uid="{A9864529-9181-409B-BBA9-67AEEE645A89}">
      <formula1>"RCR11"</formula1>
    </dataValidation>
    <dataValidation type="list" showInputMessage="1" showErrorMessage="1" sqref="E38 E47" xr:uid="{E7D27945-68EE-4FAB-83A6-735FC77FA5E8}">
      <formula1>"RCO01"</formula1>
    </dataValidation>
    <dataValidation type="list" showInputMessage="1" showErrorMessage="1" sqref="E39 E48" xr:uid="{CCCB49D9-E5A4-406F-8F79-EDDC8F23854F}">
      <formula1>"RCR19"</formula1>
    </dataValidation>
    <dataValidation type="list" showInputMessage="1" showErrorMessage="1" sqref="E60 E69" xr:uid="{DD14A85C-28BC-47DF-ACF8-4394488E24BD}">
      <formula1>"RCO19"</formula1>
    </dataValidation>
    <dataValidation type="list" showInputMessage="1" showErrorMessage="1" sqref="E61 E70" xr:uid="{FAD2B821-58FD-4887-9CF5-E2100B3A2D9A}">
      <formula1>"RCR26"</formula1>
    </dataValidation>
    <dataValidation type="list" showInputMessage="1" showErrorMessage="1" sqref="E80 E89 E98 E107 E116 E125 E134" xr:uid="{C5A7DE64-2A27-4EFC-9D1B-45E209003FB2}">
      <formula1>"RCO22"</formula1>
    </dataValidation>
    <dataValidation type="list" showInputMessage="1" showErrorMessage="1" sqref="E81 E90 E99 E108 E117 E126 E135" xr:uid="{024C5313-3B43-45E5-8F8B-171E3F3402C7}">
      <formula1>"RCR32"</formula1>
    </dataValidation>
    <dataValidation type="list" showInputMessage="1" showErrorMessage="1" sqref="E145" xr:uid="{71F04D2D-F133-43EA-B3A5-2C37372A4C08}">
      <formula1>"RCO54,RCO57,RCO59"</formula1>
    </dataValidation>
    <dataValidation type="list" showInputMessage="1" showErrorMessage="1" sqref="E146 E155 E173 E182" xr:uid="{65F1F977-8155-4594-824C-60591966B206}">
      <formula1>"RCR62"</formula1>
    </dataValidation>
    <dataValidation type="list" showInputMessage="1" showErrorMessage="1" sqref="E154" xr:uid="{5312ECE5-731E-4ED7-A6CF-FCFEEAD73941}">
      <formula1>"RCO57"</formula1>
    </dataValidation>
    <dataValidation type="list" showInputMessage="1" showErrorMessage="1" sqref="E163" xr:uid="{DB5678B7-DB1E-47C3-978E-4BF6D80B2A0C}">
      <formula1>"RCO58"</formula1>
    </dataValidation>
    <dataValidation type="list" showInputMessage="1" showErrorMessage="1" sqref="E164" xr:uid="{78EF937B-14F1-4558-AFDD-815D00D6F0B7}">
      <formula1>"RCR64"</formula1>
    </dataValidation>
    <dataValidation type="list" showInputMessage="1" showErrorMessage="1" sqref="E172 E181" xr:uid="{956E21ED-38EE-403A-8E17-AA8852394801}">
      <formula1>"RCO54,RCO57"</formula1>
    </dataValidation>
    <dataValidation type="list" showInputMessage="1" showErrorMessage="1" sqref="E192 E201 E210" xr:uid="{B2CFC1F3-703E-414A-AD32-ECCFAF2219F7}">
      <formula1>"RCO24,RCO26"</formula1>
    </dataValidation>
    <dataValidation type="list" showInputMessage="1" showErrorMessage="1" sqref="E193" xr:uid="{2F9E752D-FE77-484F-882E-E48A2EB19A3A}">
      <formula1>"RCR35"</formula1>
    </dataValidation>
    <dataValidation type="list" showInputMessage="1" showErrorMessage="1" sqref="E202" xr:uid="{45A82B44-6B7E-4D64-B19C-3E19E80FECE9}">
      <formula1>"RCR36"</formula1>
    </dataValidation>
    <dataValidation type="list" showInputMessage="1" showErrorMessage="1" sqref="E211" xr:uid="{1BF4BB96-0326-4D16-9D5F-7B69098A913C}">
      <formula1>"RCR37"</formula1>
    </dataValidation>
    <dataValidation type="list" showInputMessage="1" showErrorMessage="1" sqref="E221 E230" xr:uid="{FEE8B724-194F-4F5A-B47A-74B13B98652E}">
      <formula1>"RCO30"</formula1>
    </dataValidation>
    <dataValidation type="list" showInputMessage="1" showErrorMessage="1" sqref="E222 E231" xr:uid="{B3336460-6000-4E56-93B2-063454EEAE5A}">
      <formula1>"RCR41"</formula1>
    </dataValidation>
    <dataValidation type="list" showInputMessage="1" showErrorMessage="1" sqref="E239" xr:uid="{1CCD83EA-1BF3-42C8-B3B1-B5D8F65BB390}">
      <formula1>"RCO30,RCO31,RCO32"</formula1>
    </dataValidation>
    <dataValidation type="list" showInputMessage="1" showErrorMessage="1" sqref="E240" xr:uid="{8C4DE86A-9D0C-4E2B-BDE2-F7C924DB2E57}">
      <formula1>"RCR41,RCR42"</formula1>
    </dataValidation>
    <dataValidation type="list" showInputMessage="1" showErrorMessage="1" sqref="E248 E257" xr:uid="{C10391D2-6BDE-4814-8C8C-18181EDCB8B3}">
      <formula1>"RCO31,RCO32"</formula1>
    </dataValidation>
    <dataValidation type="list" showInputMessage="1" showErrorMessage="1" sqref="E249 E258" xr:uid="{3FCB761B-D79E-4373-834B-E9E0038032BE}">
      <formula1>"RCR42"</formula1>
    </dataValidation>
    <dataValidation type="list" showInputMessage="1" showErrorMessage="1" sqref="E268 E277 E286" xr:uid="{7C881678-8A17-494C-9A56-82DE7E6FE19E}">
      <formula1>"RCO34,RCO107"</formula1>
    </dataValidation>
    <dataValidation type="list" showInputMessage="1" showErrorMessage="1" sqref="E269 E278 E287" xr:uid="{825FFD38-798C-4992-9676-014A4E352809}">
      <formula1>"RCR47,RCR103"</formula1>
    </dataValidation>
    <dataValidation type="list" showInputMessage="1" showErrorMessage="1" sqref="E295 E304 E315 E324" xr:uid="{CA906A8B-DC2E-4CD6-9B46-00933430EFF8}">
      <formula1>"RCO38"</formula1>
    </dataValidation>
    <dataValidation type="list" showInputMessage="1" showErrorMessage="1" sqref="E296 E305" xr:uid="{6F08B31D-62E6-444B-A7EA-69116E4724E8}">
      <formula1>"RCR52"</formula1>
    </dataValidation>
    <dataValidation type="list" showInputMessage="1" showErrorMessage="1" sqref="E316" xr:uid="{1BF549C1-D9AF-497B-8EF0-E12A813A0F39}">
      <formula1>"RCR50"</formula1>
    </dataValidation>
    <dataValidation type="list" showInputMessage="1" showErrorMessage="1" sqref="E325" xr:uid="{5F728680-AD2B-4DDB-A956-B535B36240E4}">
      <formula1>"RCR95"</formula1>
    </dataValidation>
    <dataValidation type="list" allowBlank="1" showInputMessage="1" showErrorMessage="1" sqref="E333" xr:uid="{C59CC9F8-723B-4430-A3D2-590D723F8433}">
      <formula1>"RCO38"</formula1>
    </dataValidation>
    <dataValidation type="list" showInputMessage="1" showErrorMessage="1" sqref="E334" xr:uid="{3B53EE58-B9B5-47AE-8D3D-578D2E108289}">
      <formula1>"RCR50,RCR95"</formula1>
    </dataValidation>
    <dataValidation type="list" showInputMessage="1" showErrorMessage="1" sqref="E364 E355" xr:uid="{112B7403-D1D3-419C-A600-CD2260B560E9}">
      <formula1>"RCO113"</formula1>
    </dataValidation>
    <dataValidation type="list" showInputMessage="1" showErrorMessage="1" sqref="E365 E356" xr:uid="{790C3B4D-ABE7-46EB-B001-77C7E5768F7E}">
      <formula1>"ESR113"</formula1>
    </dataValidation>
    <dataValidation type="list" showInputMessage="1" showErrorMessage="1" sqref="E377 E386" xr:uid="{08428E61-7BAD-4AAB-9FBC-43F143DECF1E}">
      <formula1>"RCO77"</formula1>
    </dataValidation>
    <dataValidation type="list" showInputMessage="1" showErrorMessage="1" sqref="E378 E387 E396 E405" xr:uid="{64396C48-AD1F-4EDF-A9C1-DE1139E6023D}">
      <formula1>"RCR77"</formula1>
    </dataValidation>
    <dataValidation type="list" showInputMessage="1" showErrorMessage="1" sqref="E395 E404" xr:uid="{06A2048D-4D49-491D-B394-75D1ACD0BF80}">
      <formula1>"RCO77,RCO114"</formula1>
    </dataValidation>
    <dataValidation type="list" showInputMessage="1" showErrorMessage="1" sqref="E346" xr:uid="{8001D1EA-FF7E-4398-8F9A-2314D9946F7B}">
      <formula1>"RCO65"</formula1>
    </dataValidation>
    <dataValidation type="list" showInputMessage="1" showErrorMessage="1" sqref="E347" xr:uid="{26018A57-6548-4B4D-8EC3-D6CE1052CCBF}">
      <formula1>"RCR67"</formula1>
    </dataValidation>
    <dataValidation type="list" allowBlank="1" showInputMessage="1" showErrorMessage="1" sqref="E407" xr:uid="{32F0E88E-1DAD-4A81-B88B-33CC80817268}">
      <formula1>#REF!</formula1>
    </dataValidation>
    <dataValidation type="decimal" allowBlank="1" showInputMessage="1" showErrorMessage="1" errorTitle="Cantidad" error="Rellene con un valor positivo." sqref="H18:H19 H27:H28 H38:H39 H47:H48 H60:H61 H69:H70 H80:H81 H89:H90 H98:H99 H107:H108 H116:H117 H125:H126 H134:H135 H145:H146 H154:H155 H163:H164 H172:H173 H181:H182 H192:H193 H201:H202 H210:H211 H221:H222 H230:H231 H239:H240 H248:H249 H257:H258 H268:H269 H277:H278 H286:H287 H295:H296 H304:H305 H315:H316 H324:H325 H333:H334 H346:H347 H355:H356 H364:H365 H377:H378 H386:H387 H395:H396 H404:H405" xr:uid="{941ECCC9-6E0E-45C2-8466-08DB31AF276C}">
      <formula1>0.0000001</formula1>
      <formula2>1000000000</formula2>
    </dataValidation>
  </dataValidations>
  <printOptions headings="1"/>
  <pageMargins left="0.7" right="0.7" top="0.75" bottom="0.75" header="0.3" footer="0.3"/>
  <pageSetup paperSize="9" scale="31" fitToHeight="0" orientation="portrait" r:id="rId1"/>
  <drawing r:id="rId2"/>
  <tableParts count="41">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 r:id="rId23"/>
    <tablePart r:id="rId24"/>
    <tablePart r:id="rId25"/>
    <tablePart r:id="rId26"/>
    <tablePart r:id="rId27"/>
    <tablePart r:id="rId28"/>
    <tablePart r:id="rId29"/>
    <tablePart r:id="rId30"/>
    <tablePart r:id="rId31"/>
    <tablePart r:id="rId32"/>
    <tablePart r:id="rId33"/>
    <tablePart r:id="rId34"/>
    <tablePart r:id="rId35"/>
    <tablePart r:id="rId36"/>
    <tablePart r:id="rId37"/>
    <tablePart r:id="rId38"/>
    <tablePart r:id="rId39"/>
    <tablePart r:id="rId40"/>
    <tablePart r:id="rId41"/>
    <tablePart r:id="rId42"/>
    <tablePart r:id="rId43"/>
  </tableParts>
  <extLst>
    <ext xmlns:x14="http://schemas.microsoft.com/office/spreadsheetml/2009/9/main" uri="{CCE6A557-97BC-4b89-ADB6-D9C93CAAB3DF}">
      <x14:dataValidations xmlns:xm="http://schemas.microsoft.com/office/excel/2006/main" count="1">
        <x14:dataValidation type="list" allowBlank="1" showInputMessage="1" showErrorMessage="1" xr:uid="{4575168F-2C3B-455B-B53A-90CE0E179502}">
          <x14:formula1>
            <xm:f>'Listas de valores2'!$B$2:$B$3</xm:f>
          </x14:formula1>
          <xm:sqref>B12 B21 B32 B41 B54 B63 B74 B83 B92 B101 B110 B119 B128 B139 B148 B157 B166 B175 B186 B195 B204 B215 B224 B233 B242 B251 B262 B271 B280 B289 B298 B309 B318 B327 B340 B349 B358 B371 B380 B389 B398</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6705EC-1C8D-4B99-9661-38F035200882}">
  <sheetPr>
    <pageSetUpPr fitToPage="1"/>
  </sheetPr>
  <dimension ref="A1:J410"/>
  <sheetViews>
    <sheetView zoomScale="85" zoomScaleNormal="85" workbookViewId="0">
      <selection activeCell="E3" sqref="E3:I3"/>
    </sheetView>
  </sheetViews>
  <sheetFormatPr baseColWidth="10" defaultColWidth="10.7265625" defaultRowHeight="14.5" x14ac:dyDescent="0.35"/>
  <cols>
    <col min="1" max="1" width="4" customWidth="1"/>
    <col min="2" max="2" width="9.54296875" customWidth="1"/>
    <col min="3" max="3" width="3" customWidth="1"/>
    <col min="4" max="4" width="19.26953125" customWidth="1"/>
    <col min="5" max="5" width="18.54296875" customWidth="1"/>
    <col min="6" max="6" width="49.7265625" style="1" customWidth="1"/>
    <col min="7" max="7" width="26.26953125" customWidth="1"/>
    <col min="8" max="8" width="17.81640625" customWidth="1"/>
    <col min="9" max="9" width="17.81640625" style="1" customWidth="1"/>
  </cols>
  <sheetData>
    <row r="1" spans="1:10" ht="55.5" customHeight="1" x14ac:dyDescent="0.35">
      <c r="A1" s="106"/>
      <c r="B1" s="106"/>
      <c r="C1" s="106"/>
      <c r="D1" s="106"/>
      <c r="E1" s="106"/>
      <c r="F1" s="107"/>
      <c r="G1" s="106"/>
      <c r="H1" s="106"/>
      <c r="I1" s="107"/>
      <c r="J1" s="115"/>
    </row>
    <row r="2" spans="1:10" x14ac:dyDescent="0.35">
      <c r="A2" s="106"/>
      <c r="B2" s="106"/>
      <c r="C2" s="106"/>
      <c r="D2" s="106"/>
      <c r="E2" s="106"/>
      <c r="F2" s="107"/>
      <c r="G2" s="106"/>
      <c r="H2" s="106"/>
      <c r="I2" s="107"/>
      <c r="J2" s="115"/>
    </row>
    <row r="3" spans="1:10" ht="34.15" customHeight="1" x14ac:dyDescent="0.35">
      <c r="A3" s="106"/>
      <c r="B3" s="106"/>
      <c r="C3" s="106"/>
      <c r="D3" s="108" t="s">
        <v>267</v>
      </c>
      <c r="E3" s="181"/>
      <c r="F3" s="182"/>
      <c r="G3" s="182"/>
      <c r="H3" s="182"/>
      <c r="I3" s="183"/>
      <c r="J3" s="115"/>
    </row>
    <row r="4" spans="1:10" x14ac:dyDescent="0.35">
      <c r="A4" s="106"/>
      <c r="B4" s="106"/>
      <c r="C4" s="106"/>
      <c r="D4" s="106"/>
      <c r="E4" s="184" t="str">
        <f>IF(OR(E3="",E3=0),"Este proyecto no se incluirá en la estrategia. Rellene la casilla título para que sea tenido en cuenta. Verifique en el resumen los proyectos si la información se ha incluido correctamente","Proyecto incluido en la estrategia. Borre todos los datos, incluido el título si no desea que sea tenido en cuenta")</f>
        <v>Este proyecto no se incluirá en la estrategia. Rellene la casilla título para que sea tenido en cuenta. Verifique en el resumen los proyectos si la información se ha incluido correctamente</v>
      </c>
      <c r="F4" s="184"/>
      <c r="G4" s="184"/>
      <c r="H4" s="184"/>
      <c r="I4" s="184"/>
      <c r="J4" s="115"/>
    </row>
    <row r="5" spans="1:10" x14ac:dyDescent="0.35">
      <c r="A5" s="106"/>
      <c r="B5" s="106"/>
      <c r="C5" s="106"/>
      <c r="D5" s="106"/>
      <c r="E5" s="185"/>
      <c r="F5" s="185"/>
      <c r="G5" s="185"/>
      <c r="H5" s="185"/>
      <c r="I5" s="185"/>
      <c r="J5" s="115"/>
    </row>
    <row r="6" spans="1:10" x14ac:dyDescent="0.35">
      <c r="A6" s="106"/>
      <c r="B6" s="106"/>
      <c r="C6" s="106"/>
      <c r="D6" s="106"/>
      <c r="E6" s="106"/>
      <c r="F6" s="107"/>
      <c r="G6" s="106"/>
      <c r="H6" s="106"/>
      <c r="I6" s="107"/>
      <c r="J6" s="115"/>
    </row>
    <row r="7" spans="1:10" x14ac:dyDescent="0.35">
      <c r="A7" s="106"/>
      <c r="B7" s="106"/>
      <c r="C7" s="106"/>
      <c r="D7" s="106"/>
      <c r="E7" s="106"/>
      <c r="F7" s="107"/>
      <c r="G7" s="106"/>
      <c r="H7" s="106"/>
      <c r="I7" s="107"/>
      <c r="J7" s="115"/>
    </row>
    <row r="8" spans="1:10" ht="15.5" x14ac:dyDescent="0.35">
      <c r="A8" s="4"/>
      <c r="B8" s="5" t="s">
        <v>28</v>
      </c>
      <c r="C8" s="5"/>
      <c r="D8" s="5"/>
      <c r="E8" s="5"/>
      <c r="F8" s="10"/>
      <c r="G8" s="5"/>
      <c r="H8" s="4"/>
      <c r="I8" s="67"/>
      <c r="J8" s="115"/>
    </row>
    <row r="9" spans="1:10" x14ac:dyDescent="0.35">
      <c r="A9" s="106"/>
      <c r="B9" s="106"/>
      <c r="C9" s="106"/>
      <c r="D9" s="106"/>
      <c r="E9" s="106"/>
      <c r="F9" s="107"/>
      <c r="G9" s="106"/>
      <c r="H9" s="106"/>
      <c r="I9" s="107"/>
      <c r="J9" s="115"/>
    </row>
    <row r="10" spans="1:10" ht="15" thickBot="1" x14ac:dyDescent="0.4">
      <c r="A10" s="106"/>
      <c r="B10" s="160" t="s">
        <v>38</v>
      </c>
      <c r="C10" s="109"/>
      <c r="D10" s="109"/>
      <c r="E10" s="109"/>
      <c r="F10" s="110"/>
      <c r="G10" s="109"/>
      <c r="H10" s="109"/>
      <c r="I10" s="110"/>
      <c r="J10" s="115"/>
    </row>
    <row r="11" spans="1:10" x14ac:dyDescent="0.35">
      <c r="A11" s="106"/>
      <c r="B11" s="106"/>
      <c r="C11" s="106"/>
      <c r="D11" s="106"/>
      <c r="E11" s="106"/>
      <c r="F11" s="107"/>
      <c r="G11" s="106"/>
      <c r="H11" s="106"/>
      <c r="I11" s="107"/>
      <c r="J11" s="115"/>
    </row>
    <row r="12" spans="1:10" x14ac:dyDescent="0.35">
      <c r="A12" s="106"/>
      <c r="B12" s="116" t="s">
        <v>400</v>
      </c>
      <c r="C12" s="106"/>
      <c r="D12" s="112" t="s">
        <v>269</v>
      </c>
      <c r="E12" s="112"/>
      <c r="F12" s="113"/>
      <c r="G12" s="113"/>
      <c r="H12" s="113"/>
      <c r="I12" s="113"/>
      <c r="J12" s="115"/>
    </row>
    <row r="13" spans="1:10" x14ac:dyDescent="0.35">
      <c r="A13" s="106"/>
      <c r="B13" s="106"/>
      <c r="C13" s="106"/>
      <c r="D13" s="106"/>
      <c r="E13" s="106"/>
      <c r="F13" s="107"/>
      <c r="G13" s="106"/>
      <c r="H13" s="106"/>
      <c r="I13" s="107"/>
      <c r="J13" s="115"/>
    </row>
    <row r="14" spans="1:10" x14ac:dyDescent="0.35">
      <c r="A14" s="106"/>
      <c r="B14" s="106"/>
      <c r="C14" s="106"/>
      <c r="D14" s="106" t="s">
        <v>6</v>
      </c>
      <c r="E14" s="162"/>
      <c r="F14" s="174" t="str">
        <f>IF(B12="Incluir",IF(OR(E14="",E14=0),"Rellene el presupuesto",IF(OR(NOT(ISNUMBER(E14)),E14&lt;=0),"Rellene con un valor positivo","")),
    IF(OR(E14="",E14=0),"",
        "No rellene el presupuesto sin seleccionar que quiere incluir el subtipo de acción"))</f>
        <v/>
      </c>
      <c r="G14" s="175"/>
      <c r="H14" s="175"/>
      <c r="I14" s="107"/>
      <c r="J14" s="115"/>
    </row>
    <row r="15" spans="1:10" x14ac:dyDescent="0.35">
      <c r="A15" s="106"/>
      <c r="B15" s="106"/>
      <c r="C15" s="106"/>
      <c r="D15" s="106"/>
      <c r="E15" s="106"/>
      <c r="F15" s="107"/>
      <c r="G15" s="106"/>
      <c r="H15" s="106"/>
      <c r="I15" s="107"/>
      <c r="J15" s="115"/>
    </row>
    <row r="16" spans="1:10" x14ac:dyDescent="0.35">
      <c r="A16" s="106"/>
      <c r="B16" s="106"/>
      <c r="C16" s="106"/>
      <c r="D16" s="106" t="s">
        <v>270</v>
      </c>
      <c r="E16" s="106"/>
      <c r="F16" s="107"/>
      <c r="G16" s="106"/>
      <c r="H16" s="106"/>
      <c r="I16" s="107"/>
      <c r="J16" s="115"/>
    </row>
    <row r="17" spans="1:10" x14ac:dyDescent="0.35">
      <c r="A17" s="106"/>
      <c r="B17" s="106"/>
      <c r="C17" s="106"/>
      <c r="D17" s="7" t="s">
        <v>271</v>
      </c>
      <c r="E17" s="7" t="s">
        <v>272</v>
      </c>
      <c r="F17" s="117" t="s">
        <v>156</v>
      </c>
      <c r="G17" s="11" t="s">
        <v>159</v>
      </c>
      <c r="H17" s="8" t="s">
        <v>273</v>
      </c>
      <c r="I17" s="11" t="s">
        <v>274</v>
      </c>
      <c r="J17" s="115"/>
    </row>
    <row r="18" spans="1:10" ht="29" x14ac:dyDescent="0.35">
      <c r="A18" s="106"/>
      <c r="B18" s="106"/>
      <c r="C18" s="106"/>
      <c r="D18" s="155" t="s">
        <v>160</v>
      </c>
      <c r="E18" s="156" t="s">
        <v>161</v>
      </c>
      <c r="F18" s="153" t="str">
        <f>IFERROR(VLOOKUP(E18,TablaIndicadores[[Código]:[Unidad de medida]],2,0),"")</f>
        <v>Centros públicos apoyados para desarrollar servicios, productos y procesos digitales</v>
      </c>
      <c r="G18" s="153" t="str">
        <f>IFERROR(VLOOKUP(E18,TablaIndicadores[[Código]:[Unidad de medida]],3,0),"")</f>
        <v xml:space="preserve">Centros públicos </v>
      </c>
      <c r="H18" s="116"/>
      <c r="I18" s="153" t="str">
        <f>IF(B12="Incluir",IF(OR(H18="",E18="",NOT(ISNUMBER(H18)),H18&lt;=0,H18&lt;=0.0000001,H18&gt;1000000000),"Rellene con un valor positivo","SI"),"")</f>
        <v/>
      </c>
      <c r="J18" s="115"/>
    </row>
    <row r="19" spans="1:10" ht="43.5" x14ac:dyDescent="0.35">
      <c r="A19" s="106"/>
      <c r="B19" s="106"/>
      <c r="C19" s="106"/>
      <c r="D19" s="153" t="s">
        <v>162</v>
      </c>
      <c r="E19" s="154" t="s">
        <v>163</v>
      </c>
      <c r="F19" s="153" t="str">
        <f>IFERROR(VLOOKUP(E19,TablaIndicadores[[Código]:[Unidad de medida]],2,0),"")</f>
        <v>RCR 11: Usuarios de servicios, productos y
procesos digitales públicos nuevos y
mejorados*</v>
      </c>
      <c r="G19" s="153" t="str">
        <f>IFERROR(VLOOKUP(E19,TablaIndicadores[[Código]:[Unidad de medida]],3,0),"")</f>
        <v>Usuarios / año</v>
      </c>
      <c r="H19" s="157"/>
      <c r="I19" s="153" t="str">
        <f>IF(B12="Incluir",IF(OR(H19="",E19="",NOT(ISNUMBER(H19)),H19&lt;=0,H19&lt;=0.0000001,H19&gt;1000000000),"Rellene con un valor positivo","SI"),"")</f>
        <v/>
      </c>
      <c r="J19" s="115"/>
    </row>
    <row r="20" spans="1:10" x14ac:dyDescent="0.35">
      <c r="A20" s="106"/>
      <c r="B20" s="106"/>
      <c r="C20" s="106"/>
      <c r="D20" s="107"/>
      <c r="E20" s="107"/>
      <c r="F20" s="107"/>
      <c r="G20" s="107"/>
      <c r="H20" s="107"/>
      <c r="I20" s="107"/>
      <c r="J20" s="118"/>
    </row>
    <row r="21" spans="1:10" x14ac:dyDescent="0.35">
      <c r="A21" s="106"/>
      <c r="B21" s="116" t="s">
        <v>400</v>
      </c>
      <c r="C21" s="106"/>
      <c r="D21" s="112" t="s">
        <v>275</v>
      </c>
      <c r="E21" s="112"/>
      <c r="F21" s="113"/>
      <c r="G21" s="113"/>
      <c r="H21" s="113"/>
      <c r="I21" s="113"/>
      <c r="J21" s="115"/>
    </row>
    <row r="22" spans="1:10" x14ac:dyDescent="0.35">
      <c r="A22" s="106"/>
      <c r="B22" s="106"/>
      <c r="C22" s="106"/>
      <c r="D22" s="106"/>
      <c r="E22" s="106"/>
      <c r="F22" s="107"/>
      <c r="G22" s="106"/>
      <c r="H22" s="106"/>
      <c r="I22" s="107"/>
      <c r="J22" s="115"/>
    </row>
    <row r="23" spans="1:10" ht="15" customHeight="1" x14ac:dyDescent="0.35">
      <c r="A23" s="106"/>
      <c r="B23" s="106"/>
      <c r="C23" s="106"/>
      <c r="D23" s="106" t="s">
        <v>6</v>
      </c>
      <c r="E23" s="162"/>
      <c r="F23" s="174" t="str">
        <f>IF(B21="Incluir",IF(OR(E23="",E23=0),"Rellene el presupuesto",IF(OR(NOT(ISNUMBER(E23)),E23&lt;=0),"Rellene con un valor positivo","")),
    IF(OR(E23="",E23=0),"",
        "No rellene el presupuesto sin seleccionar que quiere incluir el subtipo de acción"))</f>
        <v/>
      </c>
      <c r="G23" s="175"/>
      <c r="H23" s="175"/>
      <c r="I23" s="107"/>
      <c r="J23" s="115"/>
    </row>
    <row r="24" spans="1:10" x14ac:dyDescent="0.35">
      <c r="A24" s="106"/>
      <c r="B24" s="106"/>
      <c r="C24" s="106"/>
      <c r="D24" s="106"/>
      <c r="E24" s="106"/>
      <c r="F24" s="107"/>
      <c r="G24" s="106"/>
      <c r="H24" s="106"/>
      <c r="I24" s="107"/>
      <c r="J24" s="115"/>
    </row>
    <row r="25" spans="1:10" x14ac:dyDescent="0.35">
      <c r="A25" s="106"/>
      <c r="B25" s="106"/>
      <c r="C25" s="106"/>
      <c r="D25" s="106" t="s">
        <v>270</v>
      </c>
      <c r="E25" s="106"/>
      <c r="F25" s="107"/>
      <c r="G25" s="106"/>
      <c r="H25" s="106"/>
      <c r="I25" s="107"/>
      <c r="J25" s="115"/>
    </row>
    <row r="26" spans="1:10" x14ac:dyDescent="0.35">
      <c r="A26" s="106"/>
      <c r="B26" s="106"/>
      <c r="C26" s="106"/>
      <c r="D26" s="7" t="s">
        <v>271</v>
      </c>
      <c r="E26" s="7" t="s">
        <v>272</v>
      </c>
      <c r="F26" s="117" t="s">
        <v>156</v>
      </c>
      <c r="G26" s="11" t="s">
        <v>159</v>
      </c>
      <c r="H26" s="8" t="s">
        <v>273</v>
      </c>
      <c r="I26" s="11" t="s">
        <v>274</v>
      </c>
      <c r="J26" s="115"/>
    </row>
    <row r="27" spans="1:10" ht="29" x14ac:dyDescent="0.35">
      <c r="A27" s="106"/>
      <c r="B27" s="106"/>
      <c r="C27" s="106"/>
      <c r="D27" s="155" t="s">
        <v>160</v>
      </c>
      <c r="E27" s="156" t="s">
        <v>161</v>
      </c>
      <c r="F27" s="153" t="str">
        <f>IFERROR(VLOOKUP(E27,TablaIndicadores[[Código]:[Unidad de medida]],2,0),"")</f>
        <v>Centros públicos apoyados para desarrollar servicios, productos y procesos digitales</v>
      </c>
      <c r="G27" s="153" t="str">
        <f>IFERROR(VLOOKUP(E27,TablaIndicadores[[Código]:[Unidad de medida]],3,0),"")</f>
        <v xml:space="preserve">Centros públicos </v>
      </c>
      <c r="H27" s="116"/>
      <c r="I27" s="153" t="str">
        <f>IF(B21="Incluir",IF(OR(H27="",E27="",NOT(ISNUMBER(H27)),H27&lt;=0,H27&lt;=0.0000001,H27&gt;1000000000),"Rellene con un valor positivo","SI"),"")</f>
        <v/>
      </c>
      <c r="J27" s="115"/>
    </row>
    <row r="28" spans="1:10" ht="43.5" x14ac:dyDescent="0.35">
      <c r="A28" s="106"/>
      <c r="B28" s="106"/>
      <c r="C28" s="106"/>
      <c r="D28" s="153" t="s">
        <v>162</v>
      </c>
      <c r="E28" s="154" t="s">
        <v>163</v>
      </c>
      <c r="F28" s="153" t="str">
        <f>IFERROR(VLOOKUP(E28,TablaIndicadores[[Código]:[Unidad de medida]],2,0),"")</f>
        <v>RCR 11: Usuarios de servicios, productos y
procesos digitales públicos nuevos y
mejorados*</v>
      </c>
      <c r="G28" s="153" t="str">
        <f>IFERROR(VLOOKUP(E28,TablaIndicadores[[Código]:[Unidad de medida]],3,0),"")</f>
        <v>Usuarios / año</v>
      </c>
      <c r="H28" s="157"/>
      <c r="I28" s="153" t="str">
        <f>IF(B21="Incluir",IF(OR(H28="",E28="",NOT(ISNUMBER(H28)),H28&lt;=0,H28&lt;=0.0000001,H28&gt;1000000000),"Rellene con un valor positivo","SI"),"")</f>
        <v/>
      </c>
      <c r="J28" s="115"/>
    </row>
    <row r="29" spans="1:10" x14ac:dyDescent="0.35">
      <c r="A29" s="106"/>
      <c r="B29" s="106"/>
      <c r="C29" s="106"/>
      <c r="D29" s="107"/>
      <c r="E29" s="107"/>
      <c r="F29" s="107"/>
      <c r="G29" s="107"/>
      <c r="H29" s="107"/>
      <c r="I29" s="107"/>
      <c r="J29" s="118"/>
    </row>
    <row r="30" spans="1:10" ht="15" thickBot="1" x14ac:dyDescent="0.4">
      <c r="A30" s="106"/>
      <c r="B30" s="160" t="s">
        <v>40</v>
      </c>
      <c r="C30" s="109"/>
      <c r="D30" s="109"/>
      <c r="E30" s="109"/>
      <c r="F30" s="110"/>
      <c r="G30" s="109"/>
      <c r="H30" s="109"/>
      <c r="I30" s="110"/>
      <c r="J30" s="115"/>
    </row>
    <row r="31" spans="1:10" x14ac:dyDescent="0.35">
      <c r="A31" s="106"/>
      <c r="B31" s="106"/>
      <c r="C31" s="106"/>
      <c r="D31" s="119"/>
      <c r="E31" s="119"/>
      <c r="F31" s="120"/>
      <c r="G31" s="119"/>
      <c r="H31" s="119"/>
      <c r="I31" s="120"/>
      <c r="J31" s="115"/>
    </row>
    <row r="32" spans="1:10" ht="28.5" customHeight="1" x14ac:dyDescent="0.35">
      <c r="A32" s="106"/>
      <c r="B32" s="116" t="s">
        <v>400</v>
      </c>
      <c r="C32" s="106"/>
      <c r="D32" s="176" t="s">
        <v>276</v>
      </c>
      <c r="E32" s="176"/>
      <c r="F32" s="176"/>
      <c r="G32" s="176"/>
      <c r="H32" s="176"/>
      <c r="I32" s="176"/>
      <c r="J32" s="150"/>
    </row>
    <row r="33" spans="1:10" x14ac:dyDescent="0.35">
      <c r="A33" s="106"/>
      <c r="B33" s="106"/>
      <c r="C33" s="106"/>
      <c r="D33" s="119"/>
      <c r="E33" s="119"/>
      <c r="F33" s="120"/>
      <c r="G33" s="119"/>
      <c r="H33" s="119"/>
      <c r="I33" s="120"/>
      <c r="J33" s="115"/>
    </row>
    <row r="34" spans="1:10" x14ac:dyDescent="0.35">
      <c r="A34" s="106"/>
      <c r="B34" s="106"/>
      <c r="C34" s="106"/>
      <c r="D34" s="119" t="s">
        <v>6</v>
      </c>
      <c r="E34" s="162"/>
      <c r="F34" s="174" t="str">
        <f>IF(B32="Incluir",IF(OR(E34="",E34=0),"Rellene el presupuesto",IF(OR(NOT(ISNUMBER(E34)),E34&lt;=0),"Rellene con un valor positivo","")),
    IF(OR(E34="",E34=0),"",
        "No rellene el presupuesto sin seleccionar que quiere incluir el subtipo de acción"))</f>
        <v/>
      </c>
      <c r="G34" s="175"/>
      <c r="H34" s="175"/>
      <c r="I34" s="120"/>
      <c r="J34" s="115"/>
    </row>
    <row r="35" spans="1:10" x14ac:dyDescent="0.35">
      <c r="A35" s="106"/>
      <c r="B35" s="106"/>
      <c r="C35" s="106"/>
      <c r="D35" s="119"/>
      <c r="E35" s="119"/>
      <c r="F35" s="120"/>
      <c r="G35" s="119"/>
      <c r="H35" s="119"/>
      <c r="I35" s="120"/>
      <c r="J35" s="115"/>
    </row>
    <row r="36" spans="1:10" x14ac:dyDescent="0.35">
      <c r="A36" s="106"/>
      <c r="B36" s="106"/>
      <c r="C36" s="106"/>
      <c r="D36" s="106" t="s">
        <v>270</v>
      </c>
      <c r="E36" s="106"/>
      <c r="F36" s="107"/>
      <c r="G36" s="106"/>
      <c r="H36" s="106"/>
      <c r="I36" s="107"/>
      <c r="J36" s="115"/>
    </row>
    <row r="37" spans="1:10" x14ac:dyDescent="0.35">
      <c r="A37" s="106"/>
      <c r="B37" s="106"/>
      <c r="C37" s="106"/>
      <c r="D37" s="7" t="s">
        <v>271</v>
      </c>
      <c r="E37" s="7" t="s">
        <v>272</v>
      </c>
      <c r="F37" s="11" t="s">
        <v>156</v>
      </c>
      <c r="G37" s="11" t="s">
        <v>159</v>
      </c>
      <c r="H37" s="8" t="s">
        <v>273</v>
      </c>
      <c r="I37" s="11" t="s">
        <v>274</v>
      </c>
      <c r="J37" s="115"/>
    </row>
    <row r="38" spans="1:10" ht="30" customHeight="1" x14ac:dyDescent="0.35">
      <c r="A38" s="106"/>
      <c r="B38" s="106"/>
      <c r="C38" s="106"/>
      <c r="D38" s="155" t="s">
        <v>160</v>
      </c>
      <c r="E38" s="156" t="s">
        <v>164</v>
      </c>
      <c r="F38" s="153" t="str">
        <f>IFERROR(VLOOKUP(E38,TablaIndicadores[[Código]:[Unidad de medida]],2,0),"")</f>
        <v>Empresas apoyadas (de las cuales: microempresas,pequeñas, medianas, grandes)</v>
      </c>
      <c r="G38" s="153" t="str">
        <f>IFERROR(VLOOKUP(E38,TablaIndicadores[[Código]:[Unidad de medida]],3,0),"")</f>
        <v>Empresas</v>
      </c>
      <c r="H38" s="116"/>
      <c r="I38" s="153" t="str">
        <f>IF(B32="Incluir",IF(OR(H38="",E38="",NOT(ISNUMBER(H38)),H38&lt;=0,H38&lt;=0.0000001,H38&gt;1000000000),"Rellene con un valor positivo","SI"),"")</f>
        <v/>
      </c>
      <c r="J38" s="115"/>
    </row>
    <row r="39" spans="1:10" ht="30" customHeight="1" x14ac:dyDescent="0.35">
      <c r="A39" s="106"/>
      <c r="B39" s="106"/>
      <c r="C39" s="106"/>
      <c r="D39" s="153" t="s">
        <v>162</v>
      </c>
      <c r="E39" s="154" t="s">
        <v>165</v>
      </c>
      <c r="F39" s="153" t="str">
        <f>IFERROR(VLOOKUP(E39,TablaIndicadores[[Código]:[Unidad de medida]],2,0),"")</f>
        <v>RCR 19:Empresas con mayor volumen de negocios</v>
      </c>
      <c r="G39" s="153" t="str">
        <f>IFERROR(VLOOKUP(E39,TablaIndicadores[[Código]:[Unidad de medida]],3,0),"")</f>
        <v>Empresas</v>
      </c>
      <c r="H39" s="157"/>
      <c r="I39" s="153" t="str">
        <f>IF(B32="Incluir",IF(OR(H39="",E39="",NOT(ISNUMBER(H39)),H39&lt;=0,H39&lt;=0.0000001,H39&gt;1000000000),"Rellene con un valor positivo","SI"),"")</f>
        <v/>
      </c>
      <c r="J39" s="115"/>
    </row>
    <row r="40" spans="1:10" x14ac:dyDescent="0.35">
      <c r="A40" s="106"/>
      <c r="B40" s="114"/>
      <c r="C40" s="114"/>
      <c r="D40" s="107"/>
      <c r="E40" s="107"/>
      <c r="F40" s="107"/>
      <c r="G40" s="106"/>
      <c r="H40" s="107"/>
      <c r="I40" s="107"/>
      <c r="J40" s="115"/>
    </row>
    <row r="41" spans="1:10" x14ac:dyDescent="0.35">
      <c r="A41" s="106"/>
      <c r="B41" s="116" t="s">
        <v>400</v>
      </c>
      <c r="C41" s="106"/>
      <c r="D41" s="112" t="s">
        <v>277</v>
      </c>
      <c r="E41" s="112"/>
      <c r="F41" s="113"/>
      <c r="G41" s="151"/>
      <c r="H41" s="106"/>
      <c r="I41" s="107"/>
      <c r="J41" s="115"/>
    </row>
    <row r="42" spans="1:10" x14ac:dyDescent="0.35">
      <c r="A42" s="106"/>
      <c r="B42" s="106"/>
      <c r="C42" s="106"/>
      <c r="D42" s="106"/>
      <c r="E42" s="106"/>
      <c r="F42" s="107"/>
      <c r="G42" s="106"/>
      <c r="H42" s="106"/>
      <c r="I42" s="107"/>
      <c r="J42" s="115"/>
    </row>
    <row r="43" spans="1:10" x14ac:dyDescent="0.35">
      <c r="A43" s="106"/>
      <c r="B43" s="106"/>
      <c r="C43" s="106"/>
      <c r="D43" s="106" t="s">
        <v>6</v>
      </c>
      <c r="E43" s="162"/>
      <c r="F43" s="174" t="str">
        <f>IF(B41="Incluir",IF(OR(E43="",E43=0),"Rellene el presupuesto",IF(OR(NOT(ISNUMBER(E43)),E43&lt;=0),"Rellene con un valor positivo","")),
    IF(OR(E43="",E43=0),"",
        "No rellene el presupuesto sin seleccionar que quiere incluir el subtipo de acción"))</f>
        <v/>
      </c>
      <c r="G43" s="175"/>
      <c r="H43" s="175"/>
      <c r="I43" s="107"/>
      <c r="J43" s="115"/>
    </row>
    <row r="44" spans="1:10" x14ac:dyDescent="0.35">
      <c r="A44" s="106"/>
      <c r="B44" s="106"/>
      <c r="C44" s="106"/>
      <c r="D44" s="106"/>
      <c r="E44" s="106"/>
      <c r="F44" s="107"/>
      <c r="G44" s="106"/>
      <c r="H44" s="106"/>
      <c r="I44" s="107"/>
      <c r="J44" s="115"/>
    </row>
    <row r="45" spans="1:10" x14ac:dyDescent="0.35">
      <c r="A45" s="106"/>
      <c r="B45" s="106"/>
      <c r="C45" s="106"/>
      <c r="D45" s="106" t="s">
        <v>270</v>
      </c>
      <c r="E45" s="106"/>
      <c r="F45" s="107"/>
      <c r="G45" s="106"/>
      <c r="H45" s="106"/>
      <c r="I45" s="107"/>
      <c r="J45" s="115"/>
    </row>
    <row r="46" spans="1:10" x14ac:dyDescent="0.35">
      <c r="A46" s="106"/>
      <c r="B46" s="106"/>
      <c r="C46" s="106"/>
      <c r="D46" s="7" t="s">
        <v>271</v>
      </c>
      <c r="E46" s="7" t="s">
        <v>272</v>
      </c>
      <c r="F46" s="11" t="s">
        <v>156</v>
      </c>
      <c r="G46" s="11" t="s">
        <v>159</v>
      </c>
      <c r="H46" s="8" t="s">
        <v>273</v>
      </c>
      <c r="I46" s="11" t="s">
        <v>274</v>
      </c>
      <c r="J46" s="115"/>
    </row>
    <row r="47" spans="1:10" ht="30" customHeight="1" x14ac:dyDescent="0.35">
      <c r="A47" s="106"/>
      <c r="B47" s="106"/>
      <c r="C47" s="106"/>
      <c r="D47" s="155" t="s">
        <v>160</v>
      </c>
      <c r="E47" s="156" t="s">
        <v>164</v>
      </c>
      <c r="F47" s="153" t="str">
        <f>IFERROR(VLOOKUP(E47,TablaIndicadores[[Código]:[Unidad de medida]],2,0),"")</f>
        <v>Empresas apoyadas (de las cuales: microempresas,pequeñas, medianas, grandes)</v>
      </c>
      <c r="G47" s="153" t="str">
        <f>IFERROR(VLOOKUP(E47,TablaIndicadores[[Código]:[Unidad de medida]],3,0),"")</f>
        <v>Empresas</v>
      </c>
      <c r="H47" s="116"/>
      <c r="I47" s="153" t="str">
        <f>IF(B41="Incluir",IF(OR(H47="",E47="",NOT(ISNUMBER(H47)),H47&lt;=0,H47&lt;=0.0000001,H47&gt;1000000000),"Rellene con un valor positivo","SI"),"")</f>
        <v/>
      </c>
      <c r="J47" s="115"/>
    </row>
    <row r="48" spans="1:10" ht="30" customHeight="1" x14ac:dyDescent="0.35">
      <c r="A48" s="106"/>
      <c r="B48" s="106"/>
      <c r="C48" s="106"/>
      <c r="D48" s="153" t="s">
        <v>162</v>
      </c>
      <c r="E48" s="154" t="s">
        <v>165</v>
      </c>
      <c r="F48" s="153" t="str">
        <f>IFERROR(VLOOKUP(E48,TablaIndicadores[[Código]:[Unidad de medida]],2,0),"")</f>
        <v>RCR 19:Empresas con mayor volumen de negocios</v>
      </c>
      <c r="G48" s="153" t="str">
        <f>IFERROR(VLOOKUP(E48,TablaIndicadores[[Código]:[Unidad de medida]],3,0),"")</f>
        <v>Empresas</v>
      </c>
      <c r="H48" s="157"/>
      <c r="I48" s="153" t="str">
        <f>IF(B41="Incluir",IF(OR(H48="",E48="",NOT(ISNUMBER(H48)),H48&lt;=0,H48&lt;=0.0000001,H48&gt;1000000000),"Rellene con un valor positivo","SI"),"")</f>
        <v/>
      </c>
      <c r="J48" s="115"/>
    </row>
    <row r="49" spans="1:10" x14ac:dyDescent="0.35">
      <c r="A49" s="106"/>
      <c r="B49" s="106"/>
      <c r="C49" s="106"/>
      <c r="D49" s="106"/>
      <c r="E49" s="106"/>
      <c r="F49" s="107"/>
      <c r="G49" s="106"/>
      <c r="H49" s="106"/>
      <c r="I49" s="107"/>
      <c r="J49" s="115"/>
    </row>
    <row r="50" spans="1:10" ht="15.5" x14ac:dyDescent="0.35">
      <c r="A50" s="4"/>
      <c r="B50" s="5" t="s">
        <v>278</v>
      </c>
      <c r="C50" s="5"/>
      <c r="D50" s="5"/>
      <c r="E50" s="5"/>
      <c r="F50" s="10"/>
      <c r="G50" s="5"/>
      <c r="H50" s="4"/>
      <c r="I50" s="67"/>
      <c r="J50" s="115"/>
    </row>
    <row r="51" spans="1:10" x14ac:dyDescent="0.35">
      <c r="A51" s="106"/>
      <c r="B51" s="106"/>
      <c r="C51" s="106"/>
      <c r="D51" s="106"/>
      <c r="E51" s="106"/>
      <c r="F51" s="107"/>
      <c r="G51" s="106"/>
      <c r="H51" s="106"/>
      <c r="I51" s="107"/>
      <c r="J51" s="115"/>
    </row>
    <row r="52" spans="1:10" ht="15" thickBot="1" x14ac:dyDescent="0.4">
      <c r="A52" s="106"/>
      <c r="B52" s="160" t="s">
        <v>42</v>
      </c>
      <c r="C52" s="109"/>
      <c r="D52" s="109"/>
      <c r="E52" s="109"/>
      <c r="F52" s="110"/>
      <c r="G52" s="109"/>
      <c r="H52" s="109"/>
      <c r="I52" s="110"/>
      <c r="J52" s="115"/>
    </row>
    <row r="53" spans="1:10" x14ac:dyDescent="0.35">
      <c r="A53" s="106"/>
      <c r="B53" s="106"/>
      <c r="C53" s="106"/>
      <c r="D53" s="106"/>
      <c r="E53" s="106"/>
      <c r="F53" s="107"/>
      <c r="G53" s="106"/>
      <c r="H53" s="106"/>
      <c r="I53" s="107"/>
      <c r="J53" s="115"/>
    </row>
    <row r="54" spans="1:10" ht="30.75" customHeight="1" x14ac:dyDescent="0.35">
      <c r="A54" s="106"/>
      <c r="B54" s="116" t="s">
        <v>400</v>
      </c>
      <c r="C54" s="106"/>
      <c r="D54" s="177" t="s">
        <v>279</v>
      </c>
      <c r="E54" s="177"/>
      <c r="F54" s="177"/>
      <c r="G54" s="177"/>
      <c r="H54" s="177"/>
      <c r="I54" s="177"/>
      <c r="J54" s="115"/>
    </row>
    <row r="55" spans="1:10" x14ac:dyDescent="0.35">
      <c r="A55" s="106"/>
      <c r="B55" s="106"/>
      <c r="C55" s="106"/>
      <c r="D55" s="106"/>
      <c r="E55" s="106"/>
      <c r="F55" s="107"/>
      <c r="G55" s="106"/>
      <c r="H55" s="106"/>
      <c r="I55" s="107"/>
      <c r="J55" s="115"/>
    </row>
    <row r="56" spans="1:10" x14ac:dyDescent="0.35">
      <c r="A56" s="106"/>
      <c r="B56" s="106"/>
      <c r="C56" s="106"/>
      <c r="D56" s="106" t="s">
        <v>6</v>
      </c>
      <c r="E56" s="162"/>
      <c r="F56" s="174" t="str">
        <f>IF(B54="Incluir",IF(OR(E56="",E56=0),"Rellene el presupuesto",IF(OR(NOT(ISNUMBER(E56)),E56&lt;=0),"Rellene con un valor positivo","")),
    IF(OR(E56="",E56=0),"",
        "No rellene el presupuesto sin seleccionar que quiere incluir el subtipo de acción"))</f>
        <v/>
      </c>
      <c r="G56" s="175"/>
      <c r="H56" s="175"/>
      <c r="I56" s="107"/>
      <c r="J56" s="115"/>
    </row>
    <row r="57" spans="1:10" x14ac:dyDescent="0.35">
      <c r="A57" s="106"/>
      <c r="B57" s="106"/>
      <c r="C57" s="106"/>
      <c r="D57" s="106"/>
      <c r="E57" s="106"/>
      <c r="F57" s="107"/>
      <c r="G57" s="106"/>
      <c r="H57" s="106"/>
      <c r="I57" s="107"/>
      <c r="J57" s="115"/>
    </row>
    <row r="58" spans="1:10" x14ac:dyDescent="0.35">
      <c r="A58" s="106"/>
      <c r="B58" s="106"/>
      <c r="C58" s="106"/>
      <c r="D58" s="106" t="s">
        <v>270</v>
      </c>
      <c r="E58" s="106"/>
      <c r="F58" s="107"/>
      <c r="G58" s="106"/>
      <c r="H58" s="106"/>
      <c r="I58" s="107"/>
      <c r="J58" s="115"/>
    </row>
    <row r="59" spans="1:10" x14ac:dyDescent="0.35">
      <c r="A59" s="106"/>
      <c r="B59" s="106"/>
      <c r="C59" s="106"/>
      <c r="D59" s="7" t="s">
        <v>271</v>
      </c>
      <c r="E59" s="7" t="s">
        <v>272</v>
      </c>
      <c r="F59" s="11" t="s">
        <v>156</v>
      </c>
      <c r="G59" s="11" t="s">
        <v>159</v>
      </c>
      <c r="H59" s="8" t="s">
        <v>273</v>
      </c>
      <c r="I59" s="11" t="s">
        <v>274</v>
      </c>
      <c r="J59" s="115"/>
    </row>
    <row r="60" spans="1:10" ht="29" x14ac:dyDescent="0.35">
      <c r="A60" s="106"/>
      <c r="B60" s="106"/>
      <c r="C60" s="106"/>
      <c r="D60" s="155" t="s">
        <v>160</v>
      </c>
      <c r="E60" s="156" t="s">
        <v>166</v>
      </c>
      <c r="F60" s="153" t="str">
        <f>IFERROR(VLOOKUP(E60,TablaIndicadores[[Código]:[Unidad de medida]],2,0),"")</f>
        <v>Edificios públicos con rendimiento
energético mejorado</v>
      </c>
      <c r="G60" s="153" t="str">
        <f>IFERROR(VLOOKUP(E60,TablaIndicadores[[Código]:[Unidad de medida]],3,0),"")</f>
        <v>Metros cuadrados (m2)</v>
      </c>
      <c r="H60" s="116"/>
      <c r="I60" s="153" t="str">
        <f>IF(B54="Incluir",IF(OR(H60="",E60="",NOT(ISNUMBER(H60)),H60&lt;=0,H60&lt;=0.0000001,H60&gt;1000000000),"Rellene con un valor positivo","SI"),"")</f>
        <v/>
      </c>
      <c r="J60" s="115"/>
    </row>
    <row r="61" spans="1:10" ht="29" x14ac:dyDescent="0.35">
      <c r="A61" s="106"/>
      <c r="B61" s="106"/>
      <c r="C61" s="106"/>
      <c r="D61" s="153" t="s">
        <v>162</v>
      </c>
      <c r="E61" s="154" t="s">
        <v>167</v>
      </c>
      <c r="F61" s="153" t="str">
        <f>IFERROR(VLOOKUP(E61,TablaIndicadores[[Código]:[Unidad de medida]],2,0),"")</f>
        <v>RCR 26: Consumo anual primario de energía
(del cual: viviendas, edificios públicos, empresas, otros)</v>
      </c>
      <c r="G61" s="153" t="str">
        <f>IFERROR(VLOOKUP(E61,TablaIndicadores[[Código]:[Unidad de medida]],3,0),"")</f>
        <v>MWh/año</v>
      </c>
      <c r="H61" s="157"/>
      <c r="I61" s="153" t="str">
        <f>IF(B54="Incluir",IF(OR(H61="",E61="",NOT(ISNUMBER(H61)),H61&lt;=0,H61&lt;=0.0000001,H61&gt;1000000000),"Rellene con un valor positivo","SI"),"")</f>
        <v/>
      </c>
      <c r="J61" s="115"/>
    </row>
    <row r="62" spans="1:10" x14ac:dyDescent="0.35">
      <c r="A62" s="106"/>
      <c r="B62" s="106"/>
      <c r="C62" s="106"/>
      <c r="D62" s="107"/>
      <c r="E62" s="107"/>
      <c r="F62" s="107"/>
      <c r="G62" s="107"/>
      <c r="H62" s="107"/>
      <c r="I62" s="107"/>
      <c r="J62" s="118"/>
    </row>
    <row r="63" spans="1:10" ht="30.75" customHeight="1" x14ac:dyDescent="0.35">
      <c r="A63" s="106"/>
      <c r="B63" s="116" t="s">
        <v>400</v>
      </c>
      <c r="C63" s="106"/>
      <c r="D63" s="178" t="s">
        <v>280</v>
      </c>
      <c r="E63" s="178"/>
      <c r="F63" s="178"/>
      <c r="G63" s="178"/>
      <c r="H63" s="178"/>
      <c r="I63" s="178"/>
      <c r="J63" s="150"/>
    </row>
    <row r="64" spans="1:10" x14ac:dyDescent="0.35">
      <c r="A64" s="106"/>
      <c r="B64" s="106"/>
      <c r="C64" s="106"/>
      <c r="D64" s="106"/>
      <c r="E64" s="106"/>
      <c r="F64" s="107"/>
      <c r="G64" s="106"/>
      <c r="H64" s="106"/>
      <c r="I64" s="107"/>
      <c r="J64" s="115"/>
    </row>
    <row r="65" spans="1:10" x14ac:dyDescent="0.35">
      <c r="A65" s="106"/>
      <c r="B65" s="106"/>
      <c r="C65" s="106"/>
      <c r="D65" s="106" t="s">
        <v>6</v>
      </c>
      <c r="E65" s="162"/>
      <c r="F65" s="174" t="str">
        <f>IF(B63="Incluir",IF(OR(E65="",E65=0),"Rellene el presupuesto",IF(OR(NOT(ISNUMBER(E65)),E65&lt;=0),"Rellene con un valor positivo","")),
    IF(OR(E65="",E65=0),"",
        "No rellene el presupuesto sin seleccionar que quiere incluir el subtipo de acción"))</f>
        <v/>
      </c>
      <c r="G65" s="175"/>
      <c r="H65" s="175"/>
      <c r="I65" s="107"/>
      <c r="J65" s="115"/>
    </row>
    <row r="66" spans="1:10" x14ac:dyDescent="0.35">
      <c r="A66" s="106"/>
      <c r="B66" s="106"/>
      <c r="C66" s="106"/>
      <c r="D66" s="106"/>
      <c r="E66" s="106"/>
      <c r="F66" s="107"/>
      <c r="G66" s="106"/>
      <c r="H66" s="106"/>
      <c r="I66" s="107"/>
      <c r="J66" s="115"/>
    </row>
    <row r="67" spans="1:10" x14ac:dyDescent="0.35">
      <c r="A67" s="106"/>
      <c r="B67" s="106"/>
      <c r="C67" s="106"/>
      <c r="D67" s="106" t="s">
        <v>270</v>
      </c>
      <c r="E67" s="106"/>
      <c r="F67" s="107"/>
      <c r="G67" s="106"/>
      <c r="H67" s="106"/>
      <c r="I67" s="107"/>
      <c r="J67" s="115"/>
    </row>
    <row r="68" spans="1:10" x14ac:dyDescent="0.35">
      <c r="A68" s="106"/>
      <c r="B68" s="106"/>
      <c r="C68" s="106"/>
      <c r="D68" s="7" t="s">
        <v>271</v>
      </c>
      <c r="E68" s="7" t="s">
        <v>272</v>
      </c>
      <c r="F68" s="11" t="s">
        <v>156</v>
      </c>
      <c r="G68" s="11" t="s">
        <v>159</v>
      </c>
      <c r="H68" s="8" t="s">
        <v>273</v>
      </c>
      <c r="I68" s="11" t="s">
        <v>274</v>
      </c>
      <c r="J68" s="115"/>
    </row>
    <row r="69" spans="1:10" ht="29" x14ac:dyDescent="0.35">
      <c r="A69" s="106"/>
      <c r="B69" s="106"/>
      <c r="C69" s="106"/>
      <c r="D69" s="155" t="s">
        <v>160</v>
      </c>
      <c r="E69" s="156" t="s">
        <v>166</v>
      </c>
      <c r="F69" s="153" t="str">
        <f>IFERROR(VLOOKUP(E69,TablaIndicadores[[Código]:[Unidad de medida]],2,0),"")</f>
        <v>Edificios públicos con rendimiento
energético mejorado</v>
      </c>
      <c r="G69" s="153" t="str">
        <f>IFERROR(VLOOKUP(E69,TablaIndicadores[[Código]:[Unidad de medida]],3,0),"")</f>
        <v>Metros cuadrados (m2)</v>
      </c>
      <c r="H69" s="116"/>
      <c r="I69" s="153" t="str">
        <f>IF(B63="Incluir",IF(OR(H69="",E69="",NOT(ISNUMBER(H69)),H69&lt;=0,H69&lt;=0.0000001,H69&gt;1000000000),"Rellene con un valor positivo","SI"),"")</f>
        <v/>
      </c>
      <c r="J69" s="115"/>
    </row>
    <row r="70" spans="1:10" ht="29" x14ac:dyDescent="0.35">
      <c r="A70" s="106"/>
      <c r="B70" s="106"/>
      <c r="C70" s="106"/>
      <c r="D70" s="153" t="s">
        <v>162</v>
      </c>
      <c r="E70" s="154" t="s">
        <v>167</v>
      </c>
      <c r="F70" s="153" t="str">
        <f>IFERROR(VLOOKUP(E70,TablaIndicadores[[Código]:[Unidad de medida]],2,0),"")</f>
        <v>RCR 26: Consumo anual primario de energía
(del cual: viviendas, edificios públicos, empresas, otros)</v>
      </c>
      <c r="G70" s="153" t="str">
        <f>IFERROR(VLOOKUP(E70,TablaIndicadores[[Código]:[Unidad de medida]],3,0),"")</f>
        <v>MWh/año</v>
      </c>
      <c r="H70" s="157"/>
      <c r="I70" s="153" t="str">
        <f>IF(B63="Incluir",IF(OR(H70="",E70="",NOT(ISNUMBER(H70)),H70&lt;=0,H70&lt;=0.0000001,H70&gt;1000000000),"Rellene con un valor positivo","SI"),"")</f>
        <v/>
      </c>
      <c r="J70" s="115"/>
    </row>
    <row r="71" spans="1:10" x14ac:dyDescent="0.35">
      <c r="A71" s="106"/>
      <c r="B71" s="106"/>
      <c r="C71" s="106"/>
      <c r="D71" s="107"/>
      <c r="E71" s="107"/>
      <c r="F71" s="107"/>
      <c r="G71" s="107"/>
      <c r="H71" s="107"/>
      <c r="I71" s="107"/>
      <c r="J71" s="118"/>
    </row>
    <row r="72" spans="1:10" ht="15" thickBot="1" x14ac:dyDescent="0.4">
      <c r="A72" s="106"/>
      <c r="B72" s="160" t="s">
        <v>281</v>
      </c>
      <c r="C72" s="109"/>
      <c r="D72" s="109"/>
      <c r="E72" s="109"/>
      <c r="F72" s="110"/>
      <c r="G72" s="109"/>
      <c r="H72" s="109"/>
      <c r="I72" s="110"/>
      <c r="J72" s="115"/>
    </row>
    <row r="73" spans="1:10" x14ac:dyDescent="0.35">
      <c r="A73" s="106"/>
      <c r="B73" s="106"/>
      <c r="C73" s="106"/>
      <c r="D73" s="106"/>
      <c r="E73" s="106"/>
      <c r="F73" s="107"/>
      <c r="G73" s="106"/>
      <c r="H73" s="106"/>
      <c r="I73" s="107"/>
      <c r="J73" s="115"/>
    </row>
    <row r="74" spans="1:10" x14ac:dyDescent="0.35">
      <c r="A74" s="106"/>
      <c r="B74" s="116" t="s">
        <v>400</v>
      </c>
      <c r="C74" s="106"/>
      <c r="D74" s="112" t="s">
        <v>282</v>
      </c>
      <c r="E74" s="112"/>
      <c r="F74" s="113"/>
      <c r="G74" s="113"/>
      <c r="H74" s="113"/>
      <c r="I74" s="113"/>
      <c r="J74" s="115"/>
    </row>
    <row r="75" spans="1:10" x14ac:dyDescent="0.35">
      <c r="A75" s="106"/>
      <c r="B75" s="106"/>
      <c r="C75" s="106"/>
      <c r="D75" s="106"/>
      <c r="E75" s="106"/>
      <c r="F75" s="107"/>
      <c r="G75" s="106"/>
      <c r="H75" s="106"/>
      <c r="I75" s="107"/>
      <c r="J75" s="115"/>
    </row>
    <row r="76" spans="1:10" x14ac:dyDescent="0.35">
      <c r="A76" s="106"/>
      <c r="B76" s="106"/>
      <c r="C76" s="106"/>
      <c r="D76" s="106" t="s">
        <v>6</v>
      </c>
      <c r="E76" s="162"/>
      <c r="F76" s="174" t="str">
        <f>IF(B74="Incluir",IF(OR(E76="",E76=0),"Rellene el presupuesto",IF(OR(NOT(ISNUMBER(E76)),E76&lt;=0),"Rellene con un valor positivo","")),
    IF(OR(E76="",E76=0),"",
        "No rellene el presupuesto sin seleccionar que quiere incluir el subtipo de acción"))</f>
        <v/>
      </c>
      <c r="G76" s="175"/>
      <c r="H76" s="175"/>
      <c r="I76" s="107"/>
      <c r="J76" s="115"/>
    </row>
    <row r="77" spans="1:10" x14ac:dyDescent="0.35">
      <c r="A77" s="106"/>
      <c r="B77" s="106"/>
      <c r="C77" s="106"/>
      <c r="D77" s="106"/>
      <c r="E77" s="106"/>
      <c r="F77" s="107"/>
      <c r="G77" s="106"/>
      <c r="H77" s="106"/>
      <c r="I77" s="107"/>
      <c r="J77" s="115"/>
    </row>
    <row r="78" spans="1:10" x14ac:dyDescent="0.35">
      <c r="A78" s="106"/>
      <c r="B78" s="106"/>
      <c r="C78" s="106"/>
      <c r="D78" s="106" t="s">
        <v>270</v>
      </c>
      <c r="E78" s="106"/>
      <c r="F78" s="107"/>
      <c r="G78" s="106"/>
      <c r="H78" s="106"/>
      <c r="I78" s="107"/>
      <c r="J78" s="115"/>
    </row>
    <row r="79" spans="1:10" x14ac:dyDescent="0.35">
      <c r="A79" s="106"/>
      <c r="B79" s="106"/>
      <c r="C79" s="106"/>
      <c r="D79" s="7" t="s">
        <v>271</v>
      </c>
      <c r="E79" s="7" t="s">
        <v>272</v>
      </c>
      <c r="F79" s="11" t="s">
        <v>156</v>
      </c>
      <c r="G79" s="11" t="s">
        <v>159</v>
      </c>
      <c r="H79" s="8" t="s">
        <v>273</v>
      </c>
      <c r="I79" s="11" t="s">
        <v>274</v>
      </c>
      <c r="J79" s="115"/>
    </row>
    <row r="80" spans="1:10" ht="43.5" x14ac:dyDescent="0.35">
      <c r="A80" s="106"/>
      <c r="B80" s="106"/>
      <c r="C80" s="106"/>
      <c r="D80" s="155" t="s">
        <v>160</v>
      </c>
      <c r="E80" s="156" t="s">
        <v>168</v>
      </c>
      <c r="F80" s="153" t="str">
        <f>IFERROR(VLOOKUP(E80,TablaIndicadores[[Código]:[Unidad de medida]],2,0),"")</f>
        <v>Capacidad de producción adicional
de energía renovable (de la cual: electricidad,
térmica)*</v>
      </c>
      <c r="G80" s="153" t="str">
        <f>IFERROR(VLOOKUP(E80,TablaIndicadores[[Código]:[Unidad de medida]],3,0),"")</f>
        <v>KW  </v>
      </c>
      <c r="H80" s="116"/>
      <c r="I80" s="153" t="str">
        <f>IF(B74="Incluir",IF(OR(H80="",E80="",NOT(ISNUMBER(H80)),H80&lt;=0,H80&lt;=0.0000001,H80&gt;1000000000),"Rellene con un valor positivo","SI"),"")</f>
        <v/>
      </c>
      <c r="J80" s="115"/>
    </row>
    <row r="81" spans="1:10" ht="29" x14ac:dyDescent="0.35">
      <c r="A81" s="106"/>
      <c r="B81" s="106"/>
      <c r="C81" s="106"/>
      <c r="D81" s="153" t="s">
        <v>162</v>
      </c>
      <c r="E81" s="154" t="s">
        <v>169</v>
      </c>
      <c r="F81" s="153" t="str">
        <f>IFERROR(VLOOKUP(E81,TablaIndicadores[[Código]:[Unidad de medida]],2,0),"")</f>
        <v>RCR 32: Capacidad operativa adicional instalada para energía renovable*</v>
      </c>
      <c r="G81" s="153" t="str">
        <f>IFERROR(VLOOKUP(E81,TablaIndicadores[[Código]:[Unidad de medida]],3,0),"")</f>
        <v>MW</v>
      </c>
      <c r="H81" s="157"/>
      <c r="I81" s="153" t="str">
        <f>IF(B74="Incluir",IF(OR(H81="",E81="",NOT(ISNUMBER(H81)),H81&lt;=0,H81&lt;=0.0000001,H81&gt;1000000000),"Rellene con un valor positivo","SI"),"")</f>
        <v/>
      </c>
      <c r="J81" s="115"/>
    </row>
    <row r="82" spans="1:10" x14ac:dyDescent="0.35">
      <c r="A82" s="106"/>
      <c r="B82" s="106"/>
      <c r="C82" s="106"/>
      <c r="D82" s="107"/>
      <c r="E82" s="107"/>
      <c r="F82" s="107"/>
      <c r="G82" s="107"/>
      <c r="H82" s="107"/>
      <c r="I82" s="107"/>
      <c r="J82" s="118"/>
    </row>
    <row r="83" spans="1:10" x14ac:dyDescent="0.35">
      <c r="A83" s="106"/>
      <c r="B83" s="116" t="s">
        <v>400</v>
      </c>
      <c r="C83" s="106"/>
      <c r="D83" s="112" t="s">
        <v>283</v>
      </c>
      <c r="E83" s="112"/>
      <c r="F83" s="113"/>
      <c r="G83" s="113"/>
      <c r="H83" s="113"/>
      <c r="I83" s="113"/>
      <c r="J83" s="115"/>
    </row>
    <row r="84" spans="1:10" x14ac:dyDescent="0.35">
      <c r="A84" s="106"/>
      <c r="B84" s="106"/>
      <c r="C84" s="106"/>
      <c r="D84" s="106"/>
      <c r="E84" s="106"/>
      <c r="F84" s="107"/>
      <c r="G84" s="106"/>
      <c r="H84" s="106"/>
      <c r="I84" s="107"/>
      <c r="J84" s="115"/>
    </row>
    <row r="85" spans="1:10" x14ac:dyDescent="0.35">
      <c r="A85" s="106"/>
      <c r="B85" s="106"/>
      <c r="C85" s="106"/>
      <c r="D85" s="106" t="s">
        <v>6</v>
      </c>
      <c r="E85" s="162"/>
      <c r="F85" s="174" t="str">
        <f>IF(B83="Incluir",IF(OR(E85="",E85=0),"Rellene el presupuesto",IF(OR(NOT(ISNUMBER(E85)),E85&lt;=0),"Rellene con un valor positivo","")),
    IF(OR(E85="",E85=0),"",
        "No rellene el presupuesto sin seleccionar que quiere incluir el subtipo de acción"))</f>
        <v/>
      </c>
      <c r="G85" s="175"/>
      <c r="H85" s="175"/>
      <c r="I85" s="107"/>
      <c r="J85" s="115"/>
    </row>
    <row r="86" spans="1:10" x14ac:dyDescent="0.35">
      <c r="A86" s="106"/>
      <c r="B86" s="106"/>
      <c r="C86" s="106"/>
      <c r="D86" s="106"/>
      <c r="E86" s="106"/>
      <c r="F86" s="107"/>
      <c r="G86" s="106"/>
      <c r="H86" s="106"/>
      <c r="I86" s="107"/>
      <c r="J86" s="115"/>
    </row>
    <row r="87" spans="1:10" x14ac:dyDescent="0.35">
      <c r="A87" s="106"/>
      <c r="B87" s="106"/>
      <c r="C87" s="106"/>
      <c r="D87" s="106" t="s">
        <v>270</v>
      </c>
      <c r="E87" s="106"/>
      <c r="F87" s="107"/>
      <c r="G87" s="106"/>
      <c r="H87" s="106"/>
      <c r="I87" s="107"/>
      <c r="J87" s="115"/>
    </row>
    <row r="88" spans="1:10" x14ac:dyDescent="0.35">
      <c r="A88" s="106"/>
      <c r="B88" s="106"/>
      <c r="C88" s="106"/>
      <c r="D88" s="7" t="s">
        <v>271</v>
      </c>
      <c r="E88" s="7" t="s">
        <v>272</v>
      </c>
      <c r="F88" s="11" t="s">
        <v>156</v>
      </c>
      <c r="G88" s="11" t="s">
        <v>159</v>
      </c>
      <c r="H88" s="8" t="s">
        <v>273</v>
      </c>
      <c r="I88" s="11" t="s">
        <v>274</v>
      </c>
      <c r="J88" s="115"/>
    </row>
    <row r="89" spans="1:10" ht="43.5" x14ac:dyDescent="0.35">
      <c r="A89" s="106"/>
      <c r="B89" s="106"/>
      <c r="C89" s="106"/>
      <c r="D89" s="155" t="s">
        <v>160</v>
      </c>
      <c r="E89" s="156" t="s">
        <v>168</v>
      </c>
      <c r="F89" s="153" t="str">
        <f>IFERROR(VLOOKUP(E89,TablaIndicadores[[Código]:[Unidad de medida]],2,0),"")</f>
        <v>Capacidad de producción adicional
de energía renovable (de la cual: electricidad,
térmica)*</v>
      </c>
      <c r="G89" s="153" t="str">
        <f>IFERROR(VLOOKUP(E89,TablaIndicadores[[Código]:[Unidad de medida]],3,0),"")</f>
        <v>KW  </v>
      </c>
      <c r="H89" s="116"/>
      <c r="I89" s="153" t="str">
        <f>IF(B83="Incluir",IF(OR(H89="",E89="",NOT(ISNUMBER(H89)),H89&lt;=0,H89&lt;=0.0000001,H89&gt;1000000000),"Rellene con un valor positivo","SI"),"")</f>
        <v/>
      </c>
      <c r="J89" s="115"/>
    </row>
    <row r="90" spans="1:10" ht="29" x14ac:dyDescent="0.35">
      <c r="A90" s="106"/>
      <c r="B90" s="106"/>
      <c r="C90" s="106"/>
      <c r="D90" s="153" t="s">
        <v>162</v>
      </c>
      <c r="E90" s="154" t="s">
        <v>169</v>
      </c>
      <c r="F90" s="153" t="str">
        <f>IFERROR(VLOOKUP(E90,TablaIndicadores[[Código]:[Unidad de medida]],2,0),"")</f>
        <v>RCR 32: Capacidad operativa adicional instalada para energía renovable*</v>
      </c>
      <c r="G90" s="153" t="str">
        <f>IFERROR(VLOOKUP(E90,TablaIndicadores[[Código]:[Unidad de medida]],3,0),"")</f>
        <v>MW</v>
      </c>
      <c r="H90" s="157"/>
      <c r="I90" s="153" t="str">
        <f>IF(B83="Incluir",IF(OR(H90="",E90="",NOT(ISNUMBER(H90)),H90&lt;=0,H90&lt;=0.0000001,H90&gt;1000000000),"Rellene con un valor positivo","SI"),"")</f>
        <v/>
      </c>
      <c r="J90" s="115"/>
    </row>
    <row r="91" spans="1:10" x14ac:dyDescent="0.35">
      <c r="A91" s="106"/>
      <c r="B91" s="106"/>
      <c r="C91" s="106"/>
      <c r="D91" s="107"/>
      <c r="E91" s="106"/>
      <c r="F91" s="107"/>
      <c r="G91" s="106"/>
      <c r="H91" s="106"/>
      <c r="I91" s="107"/>
      <c r="J91" s="115"/>
    </row>
    <row r="92" spans="1:10" x14ac:dyDescent="0.35">
      <c r="A92" s="106"/>
      <c r="B92" s="116" t="s">
        <v>400</v>
      </c>
      <c r="C92" s="106"/>
      <c r="D92" s="112" t="s">
        <v>284</v>
      </c>
      <c r="E92" s="112"/>
      <c r="F92" s="113"/>
      <c r="G92" s="113"/>
      <c r="H92" s="113"/>
      <c r="I92" s="113"/>
      <c r="J92" s="115"/>
    </row>
    <row r="93" spans="1:10" x14ac:dyDescent="0.35">
      <c r="A93" s="106"/>
      <c r="B93" s="106"/>
      <c r="C93" s="106"/>
      <c r="D93" s="106"/>
      <c r="E93" s="106"/>
      <c r="F93" s="107"/>
      <c r="G93" s="106"/>
      <c r="H93" s="106"/>
      <c r="I93" s="107"/>
      <c r="J93" s="115"/>
    </row>
    <row r="94" spans="1:10" x14ac:dyDescent="0.35">
      <c r="A94" s="106"/>
      <c r="B94" s="106"/>
      <c r="C94" s="106"/>
      <c r="D94" s="106" t="s">
        <v>6</v>
      </c>
      <c r="E94" s="162"/>
      <c r="F94" s="174" t="str">
        <f>IF(B92="Incluir",IF(OR(E94="",E94=0),"Rellene el presupuesto",IF(OR(NOT(ISNUMBER(E94)),E94&lt;=0),"Rellene con un valor positivo","")),
    IF(OR(E94="",E94=0),"",
        "No rellene el presupuesto sin seleccionar que quiere incluir el subtipo de acción"))</f>
        <v/>
      </c>
      <c r="G94" s="175"/>
      <c r="H94" s="175"/>
      <c r="I94" s="107"/>
      <c r="J94" s="115"/>
    </row>
    <row r="95" spans="1:10" x14ac:dyDescent="0.35">
      <c r="A95" s="106"/>
      <c r="B95" s="106"/>
      <c r="C95" s="106"/>
      <c r="D95" s="106"/>
      <c r="E95" s="106"/>
      <c r="F95" s="107"/>
      <c r="G95" s="106"/>
      <c r="H95" s="106"/>
      <c r="I95" s="107"/>
      <c r="J95" s="115"/>
    </row>
    <row r="96" spans="1:10" x14ac:dyDescent="0.35">
      <c r="A96" s="106"/>
      <c r="B96" s="106"/>
      <c r="C96" s="106"/>
      <c r="D96" s="106" t="s">
        <v>270</v>
      </c>
      <c r="E96" s="106"/>
      <c r="F96" s="107"/>
      <c r="G96" s="106"/>
      <c r="H96" s="106"/>
      <c r="I96" s="107"/>
      <c r="J96" s="115"/>
    </row>
    <row r="97" spans="1:10" x14ac:dyDescent="0.35">
      <c r="A97" s="106"/>
      <c r="B97" s="106"/>
      <c r="C97" s="106"/>
      <c r="D97" s="7" t="s">
        <v>271</v>
      </c>
      <c r="E97" s="7" t="s">
        <v>272</v>
      </c>
      <c r="F97" s="11" t="s">
        <v>156</v>
      </c>
      <c r="G97" s="11" t="s">
        <v>159</v>
      </c>
      <c r="H97" s="8" t="s">
        <v>273</v>
      </c>
      <c r="I97" s="11" t="s">
        <v>274</v>
      </c>
      <c r="J97" s="115"/>
    </row>
    <row r="98" spans="1:10" ht="43.5" x14ac:dyDescent="0.35">
      <c r="A98" s="106"/>
      <c r="B98" s="106"/>
      <c r="C98" s="106"/>
      <c r="D98" s="155" t="s">
        <v>160</v>
      </c>
      <c r="E98" s="156" t="s">
        <v>168</v>
      </c>
      <c r="F98" s="153" t="str">
        <f>IFERROR(VLOOKUP(E98,TablaIndicadores[[Código]:[Unidad de medida]],2,0),"")</f>
        <v>Capacidad de producción adicional
de energía renovable (de la cual: electricidad,
térmica)*</v>
      </c>
      <c r="G98" s="153" t="str">
        <f>IFERROR(VLOOKUP(E98,TablaIndicadores[[Código]:[Unidad de medida]],3,0),"")</f>
        <v>KW  </v>
      </c>
      <c r="H98" s="116"/>
      <c r="I98" s="153" t="str">
        <f>IF(B92="Incluir",IF(OR(H98="",E98="",NOT(ISNUMBER(H98)),H98&lt;=0,H98&lt;=0.0000001,H98&gt;1000000000),"Rellene con un valor positivo","SI"),"")</f>
        <v/>
      </c>
      <c r="J98" s="115"/>
    </row>
    <row r="99" spans="1:10" ht="29" x14ac:dyDescent="0.35">
      <c r="A99" s="106"/>
      <c r="B99" s="106"/>
      <c r="C99" s="106"/>
      <c r="D99" s="153" t="s">
        <v>162</v>
      </c>
      <c r="E99" s="154" t="s">
        <v>169</v>
      </c>
      <c r="F99" s="153" t="str">
        <f>IFERROR(VLOOKUP(E99,TablaIndicadores[[Código]:[Unidad de medida]],2,0),"")</f>
        <v>RCR 32: Capacidad operativa adicional instalada para energía renovable*</v>
      </c>
      <c r="G99" s="153" t="str">
        <f>IFERROR(VLOOKUP(E99,TablaIndicadores[[Código]:[Unidad de medida]],3,0),"")</f>
        <v>MW</v>
      </c>
      <c r="H99" s="157"/>
      <c r="I99" s="153" t="str">
        <f>IF(B92="Incluir",IF(OR(H99="",E99="",NOT(ISNUMBER(H99)),H99&lt;=0,H99&lt;=0.0000001,H99&gt;1000000000),"Rellene con un valor positivo","SI"),"")</f>
        <v/>
      </c>
      <c r="J99" s="115"/>
    </row>
    <row r="100" spans="1:10" x14ac:dyDescent="0.35">
      <c r="A100" s="106"/>
      <c r="B100" s="106"/>
      <c r="C100" s="106"/>
      <c r="D100" s="106"/>
      <c r="E100" s="106"/>
      <c r="F100" s="107"/>
      <c r="G100" s="106"/>
      <c r="H100" s="106"/>
      <c r="I100" s="107"/>
      <c r="J100" s="115"/>
    </row>
    <row r="101" spans="1:10" x14ac:dyDescent="0.35">
      <c r="A101" s="106"/>
      <c r="B101" s="116" t="s">
        <v>400</v>
      </c>
      <c r="C101" s="106"/>
      <c r="D101" s="112" t="s">
        <v>285</v>
      </c>
      <c r="E101" s="112"/>
      <c r="F101" s="113"/>
      <c r="G101" s="113"/>
      <c r="H101" s="113"/>
      <c r="I101" s="113"/>
      <c r="J101" s="115"/>
    </row>
    <row r="102" spans="1:10" x14ac:dyDescent="0.35">
      <c r="A102" s="106"/>
      <c r="B102" s="106"/>
      <c r="C102" s="106"/>
      <c r="D102" s="106"/>
      <c r="E102" s="106"/>
      <c r="F102" s="107"/>
      <c r="G102" s="106"/>
      <c r="H102" s="106"/>
      <c r="I102" s="107"/>
      <c r="J102" s="115"/>
    </row>
    <row r="103" spans="1:10" x14ac:dyDescent="0.35">
      <c r="A103" s="106"/>
      <c r="B103" s="106"/>
      <c r="C103" s="106"/>
      <c r="D103" s="106" t="s">
        <v>6</v>
      </c>
      <c r="E103" s="162"/>
      <c r="F103" s="174" t="str">
        <f>IF(B101="Incluir",IF(OR(E103="",E103=0),"Rellene el presupuesto",IF(OR(NOT(ISNUMBER(E103)),E103&lt;=0),"Rellene con un valor positivo","")),
    IF(OR(E103="",E103=0),"",
        "No rellene el presupuesto sin seleccionar que quiere incluir el subtipo de acción"))</f>
        <v/>
      </c>
      <c r="G103" s="175"/>
      <c r="H103" s="175"/>
      <c r="I103" s="107"/>
      <c r="J103" s="115"/>
    </row>
    <row r="104" spans="1:10" x14ac:dyDescent="0.35">
      <c r="A104" s="106"/>
      <c r="B104" s="106"/>
      <c r="C104" s="106"/>
      <c r="D104" s="106"/>
      <c r="E104" s="106"/>
      <c r="F104" s="107"/>
      <c r="G104" s="106"/>
      <c r="H104" s="106"/>
      <c r="I104" s="107"/>
      <c r="J104" s="115"/>
    </row>
    <row r="105" spans="1:10" x14ac:dyDescent="0.35">
      <c r="A105" s="106"/>
      <c r="B105" s="106"/>
      <c r="C105" s="106"/>
      <c r="D105" s="106" t="s">
        <v>270</v>
      </c>
      <c r="E105" s="106"/>
      <c r="F105" s="107"/>
      <c r="G105" s="106"/>
      <c r="H105" s="106"/>
      <c r="I105" s="107"/>
      <c r="J105" s="115"/>
    </row>
    <row r="106" spans="1:10" x14ac:dyDescent="0.35">
      <c r="A106" s="106"/>
      <c r="B106" s="106"/>
      <c r="C106" s="106"/>
      <c r="D106" s="7" t="s">
        <v>271</v>
      </c>
      <c r="E106" s="7" t="s">
        <v>272</v>
      </c>
      <c r="F106" s="11" t="s">
        <v>156</v>
      </c>
      <c r="G106" s="11" t="s">
        <v>159</v>
      </c>
      <c r="H106" s="8" t="s">
        <v>273</v>
      </c>
      <c r="I106" s="11" t="s">
        <v>274</v>
      </c>
      <c r="J106" s="115"/>
    </row>
    <row r="107" spans="1:10" ht="43.5" x14ac:dyDescent="0.35">
      <c r="A107" s="106"/>
      <c r="B107" s="106"/>
      <c r="C107" s="106"/>
      <c r="D107" s="155" t="s">
        <v>160</v>
      </c>
      <c r="E107" s="156" t="s">
        <v>168</v>
      </c>
      <c r="F107" s="153" t="str">
        <f>IFERROR(VLOOKUP(E107,TablaIndicadores[[Código]:[Unidad de medida]],2,0),"")</f>
        <v>Capacidad de producción adicional
de energía renovable (de la cual: electricidad,
térmica)*</v>
      </c>
      <c r="G107" s="153" t="str">
        <f>IFERROR(VLOOKUP(E107,TablaIndicadores[[Código]:[Unidad de medida]],3,0),"")</f>
        <v>KW  </v>
      </c>
      <c r="H107" s="116"/>
      <c r="I107" s="153" t="str">
        <f>IF(B101="Incluir",IF(OR(H107="",E107="",NOT(ISNUMBER(H107)),H107&lt;=0,H107&lt;=0.0000001,H107&gt;1000000000),"Rellene con un valor positivo","SI"),"")</f>
        <v/>
      </c>
      <c r="J107" s="115"/>
    </row>
    <row r="108" spans="1:10" ht="29" x14ac:dyDescent="0.35">
      <c r="A108" s="106"/>
      <c r="B108" s="106"/>
      <c r="C108" s="106"/>
      <c r="D108" s="153" t="s">
        <v>162</v>
      </c>
      <c r="E108" s="154" t="s">
        <v>169</v>
      </c>
      <c r="F108" s="153" t="str">
        <f>IFERROR(VLOOKUP(E108,TablaIndicadores[[Código]:[Unidad de medida]],2,0),"")</f>
        <v>RCR 32: Capacidad operativa adicional instalada para energía renovable*</v>
      </c>
      <c r="G108" s="153" t="str">
        <f>IFERROR(VLOOKUP(E108,TablaIndicadores[[Código]:[Unidad de medida]],3,0),"")</f>
        <v>MW</v>
      </c>
      <c r="H108" s="157"/>
      <c r="I108" s="153" t="str">
        <f>IF(B101="Incluir",IF(OR(H108="",E108="",NOT(ISNUMBER(H108)),H108&lt;=0,H108&lt;=0.0000001,H108&gt;1000000000),"Rellene con un valor positivo","SI"),"")</f>
        <v/>
      </c>
      <c r="J108" s="115"/>
    </row>
    <row r="109" spans="1:10" x14ac:dyDescent="0.35">
      <c r="A109" s="106"/>
      <c r="B109" s="106"/>
      <c r="C109" s="106"/>
      <c r="D109" s="106"/>
      <c r="E109" s="106"/>
      <c r="F109" s="107"/>
      <c r="G109" s="106"/>
      <c r="H109" s="106"/>
      <c r="I109" s="107"/>
      <c r="J109" s="115"/>
    </row>
    <row r="110" spans="1:10" x14ac:dyDescent="0.35">
      <c r="A110" s="106"/>
      <c r="B110" s="116" t="s">
        <v>400</v>
      </c>
      <c r="C110" s="106"/>
      <c r="D110" s="112" t="s">
        <v>286</v>
      </c>
      <c r="E110" s="112"/>
      <c r="F110" s="113"/>
      <c r="G110" s="151"/>
      <c r="H110" s="151"/>
      <c r="I110" s="151"/>
      <c r="J110" s="115"/>
    </row>
    <row r="111" spans="1:10" x14ac:dyDescent="0.35">
      <c r="A111" s="106"/>
      <c r="B111" s="106"/>
      <c r="C111" s="106"/>
      <c r="D111" s="106"/>
      <c r="E111" s="106"/>
      <c r="F111" s="107"/>
      <c r="G111" s="106"/>
      <c r="H111" s="106"/>
      <c r="I111" s="107"/>
      <c r="J111" s="115"/>
    </row>
    <row r="112" spans="1:10" x14ac:dyDescent="0.35">
      <c r="A112" s="106"/>
      <c r="B112" s="106"/>
      <c r="C112" s="106"/>
      <c r="D112" s="106" t="s">
        <v>6</v>
      </c>
      <c r="E112" s="162"/>
      <c r="F112" s="174" t="str">
        <f>IF(B110="Incluir",IF(OR(E112="",E112=0),"Rellene el presupuesto",IF(OR(NOT(ISNUMBER(E112)),E112&lt;=0),"Rellene con un valor positivo","")),
    IF(OR(E112="",E112=0),"",
        "No rellene el presupuesto sin seleccionar que quiere incluir el subtipo de acción"))</f>
        <v/>
      </c>
      <c r="G112" s="175"/>
      <c r="H112" s="175"/>
      <c r="I112" s="107"/>
      <c r="J112" s="115"/>
    </row>
    <row r="113" spans="1:10" x14ac:dyDescent="0.35">
      <c r="A113" s="106"/>
      <c r="B113" s="106"/>
      <c r="C113" s="106"/>
      <c r="D113" s="106"/>
      <c r="E113" s="106"/>
      <c r="F113" s="107"/>
      <c r="G113" s="106"/>
      <c r="H113" s="106"/>
      <c r="I113" s="107"/>
      <c r="J113" s="115"/>
    </row>
    <row r="114" spans="1:10" x14ac:dyDescent="0.35">
      <c r="A114" s="106"/>
      <c r="B114" s="106"/>
      <c r="C114" s="106"/>
      <c r="D114" s="106" t="s">
        <v>270</v>
      </c>
      <c r="E114" s="106"/>
      <c r="F114" s="107"/>
      <c r="G114" s="106"/>
      <c r="H114" s="106"/>
      <c r="I114" s="107"/>
      <c r="J114" s="115"/>
    </row>
    <row r="115" spans="1:10" x14ac:dyDescent="0.35">
      <c r="A115" s="106"/>
      <c r="B115" s="106"/>
      <c r="C115" s="106"/>
      <c r="D115" s="7" t="s">
        <v>271</v>
      </c>
      <c r="E115" s="7" t="s">
        <v>272</v>
      </c>
      <c r="F115" s="11" t="s">
        <v>156</v>
      </c>
      <c r="G115" s="11" t="s">
        <v>159</v>
      </c>
      <c r="H115" s="8" t="s">
        <v>273</v>
      </c>
      <c r="I115" s="11" t="s">
        <v>274</v>
      </c>
      <c r="J115" s="115"/>
    </row>
    <row r="116" spans="1:10" ht="43.5" x14ac:dyDescent="0.35">
      <c r="A116" s="106"/>
      <c r="B116" s="106"/>
      <c r="C116" s="106"/>
      <c r="D116" s="155" t="s">
        <v>160</v>
      </c>
      <c r="E116" s="156" t="s">
        <v>168</v>
      </c>
      <c r="F116" s="153" t="str">
        <f>IFERROR(VLOOKUP(E116,TablaIndicadores[[Código]:[Unidad de medida]],2,0),"")</f>
        <v>Capacidad de producción adicional
de energía renovable (de la cual: electricidad,
térmica)*</v>
      </c>
      <c r="G116" s="153" t="str">
        <f>IFERROR(VLOOKUP(E116,TablaIndicadores[[Código]:[Unidad de medida]],3,0),"")</f>
        <v>KW  </v>
      </c>
      <c r="H116" s="116"/>
      <c r="I116" s="153" t="str">
        <f>IF(B110="Incluir",IF(OR(H116="",E116="",NOT(ISNUMBER(H116)),H116&lt;=0,H116&lt;=0.0000001,H116&gt;1000000000),"Rellene con un valor positivo","SI"),"")</f>
        <v/>
      </c>
      <c r="J116" s="115"/>
    </row>
    <row r="117" spans="1:10" ht="29" x14ac:dyDescent="0.35">
      <c r="A117" s="106"/>
      <c r="B117" s="106"/>
      <c r="C117" s="106"/>
      <c r="D117" s="153" t="s">
        <v>162</v>
      </c>
      <c r="E117" s="154" t="s">
        <v>169</v>
      </c>
      <c r="F117" s="153" t="str">
        <f>IFERROR(VLOOKUP(E117,TablaIndicadores[[Código]:[Unidad de medida]],2,0),"")</f>
        <v>RCR 32: Capacidad operativa adicional instalada para energía renovable*</v>
      </c>
      <c r="G117" s="153" t="str">
        <f>IFERROR(VLOOKUP(E117,TablaIndicadores[[Código]:[Unidad de medida]],3,0),"")</f>
        <v>MW</v>
      </c>
      <c r="H117" s="157"/>
      <c r="I117" s="153" t="str">
        <f>IF(B110="Incluir",IF(OR(H117="",E117="",NOT(ISNUMBER(H117)),H117&lt;=0,H117&lt;=0.0000001,H117&gt;1000000000),"Rellene con un valor positivo","SI"),"")</f>
        <v/>
      </c>
      <c r="J117" s="115"/>
    </row>
    <row r="118" spans="1:10" x14ac:dyDescent="0.35">
      <c r="A118" s="106"/>
      <c r="B118" s="106"/>
      <c r="C118" s="106"/>
      <c r="D118" s="106"/>
      <c r="E118" s="106"/>
      <c r="F118" s="107"/>
      <c r="G118" s="106"/>
      <c r="H118" s="106"/>
      <c r="I118" s="107"/>
      <c r="J118" s="115"/>
    </row>
    <row r="119" spans="1:10" x14ac:dyDescent="0.35">
      <c r="A119" s="106"/>
      <c r="B119" s="116" t="s">
        <v>400</v>
      </c>
      <c r="C119" s="106"/>
      <c r="D119" s="112" t="s">
        <v>287</v>
      </c>
      <c r="E119" s="112"/>
      <c r="F119" s="113"/>
      <c r="G119" s="113"/>
      <c r="H119" s="113"/>
      <c r="I119" s="113"/>
      <c r="J119" s="115"/>
    </row>
    <row r="120" spans="1:10" x14ac:dyDescent="0.35">
      <c r="A120" s="106"/>
      <c r="B120" s="106"/>
      <c r="C120" s="106"/>
      <c r="D120" s="106"/>
      <c r="E120" s="106"/>
      <c r="F120" s="107"/>
      <c r="G120" s="106"/>
      <c r="H120" s="106"/>
      <c r="I120" s="107"/>
      <c r="J120" s="115"/>
    </row>
    <row r="121" spans="1:10" x14ac:dyDescent="0.35">
      <c r="A121" s="106"/>
      <c r="B121" s="106"/>
      <c r="C121" s="106"/>
      <c r="D121" s="106" t="s">
        <v>6</v>
      </c>
      <c r="E121" s="162"/>
      <c r="F121" s="174" t="str">
        <f>IF(B119="Incluir",IF(OR(E121="",E121=0),"Rellene el presupuesto",IF(OR(NOT(ISNUMBER(E121)),E121&lt;=0),"Rellene con un valor positivo","")),
    IF(OR(E121="",E121=0),"",
        "No rellene el presupuesto sin seleccionar que quiere incluir el subtipo de acción"))</f>
        <v/>
      </c>
      <c r="G121" s="175"/>
      <c r="H121" s="175"/>
      <c r="I121" s="107"/>
      <c r="J121" s="115"/>
    </row>
    <row r="122" spans="1:10" x14ac:dyDescent="0.35">
      <c r="A122" s="106"/>
      <c r="B122" s="106"/>
      <c r="C122" s="106"/>
      <c r="D122" s="106"/>
      <c r="E122" s="106"/>
      <c r="F122" s="107"/>
      <c r="G122" s="106"/>
      <c r="H122" s="106"/>
      <c r="I122" s="107"/>
      <c r="J122" s="115"/>
    </row>
    <row r="123" spans="1:10" x14ac:dyDescent="0.35">
      <c r="A123" s="106"/>
      <c r="B123" s="106"/>
      <c r="C123" s="106"/>
      <c r="D123" s="106" t="s">
        <v>270</v>
      </c>
      <c r="E123" s="106"/>
      <c r="F123" s="107"/>
      <c r="G123" s="106"/>
      <c r="H123" s="106"/>
      <c r="I123" s="107"/>
      <c r="J123" s="115"/>
    </row>
    <row r="124" spans="1:10" x14ac:dyDescent="0.35">
      <c r="A124" s="106"/>
      <c r="B124" s="106"/>
      <c r="C124" s="106"/>
      <c r="D124" s="7" t="s">
        <v>271</v>
      </c>
      <c r="E124" s="7" t="s">
        <v>272</v>
      </c>
      <c r="F124" s="11" t="s">
        <v>156</v>
      </c>
      <c r="G124" s="11" t="s">
        <v>159</v>
      </c>
      <c r="H124" s="8" t="s">
        <v>273</v>
      </c>
      <c r="I124" s="11" t="s">
        <v>274</v>
      </c>
      <c r="J124" s="115"/>
    </row>
    <row r="125" spans="1:10" ht="43.5" x14ac:dyDescent="0.35">
      <c r="A125" s="106"/>
      <c r="B125" s="106"/>
      <c r="C125" s="106"/>
      <c r="D125" s="155" t="s">
        <v>160</v>
      </c>
      <c r="E125" s="156" t="s">
        <v>168</v>
      </c>
      <c r="F125" s="153" t="str">
        <f>IFERROR(VLOOKUP(E125,TablaIndicadores[[Código]:[Unidad de medida]],2,0),"")</f>
        <v>Capacidad de producción adicional
de energía renovable (de la cual: electricidad,
térmica)*</v>
      </c>
      <c r="G125" s="153" t="str">
        <f>IFERROR(VLOOKUP(E125,TablaIndicadores[[Código]:[Unidad de medida]],3,0),"")</f>
        <v>KW  </v>
      </c>
      <c r="H125" s="116"/>
      <c r="I125" s="153" t="str">
        <f>IF(B119="Incluir",IF(OR(H125="",E125="",NOT(ISNUMBER(H125)),H125&lt;=0,H125&lt;=0.0000001,H125&gt;1000000000),"Rellene con un valor positivo","SI"),"")</f>
        <v/>
      </c>
      <c r="J125" s="115"/>
    </row>
    <row r="126" spans="1:10" ht="29" x14ac:dyDescent="0.35">
      <c r="A126" s="106"/>
      <c r="B126" s="106"/>
      <c r="C126" s="106"/>
      <c r="D126" s="153" t="s">
        <v>162</v>
      </c>
      <c r="E126" s="154" t="s">
        <v>169</v>
      </c>
      <c r="F126" s="153" t="str">
        <f>IFERROR(VLOOKUP(E126,TablaIndicadores[[Código]:[Unidad de medida]],2,0),"")</f>
        <v>RCR 32: Capacidad operativa adicional instalada para energía renovable*</v>
      </c>
      <c r="G126" s="153" t="str">
        <f>IFERROR(VLOOKUP(E126,TablaIndicadores[[Código]:[Unidad de medida]],3,0),"")</f>
        <v>MW</v>
      </c>
      <c r="H126" s="157"/>
      <c r="I126" s="153" t="str">
        <f>IF(B119="Incluir",IF(OR(H126="",E126="",NOT(ISNUMBER(H126)),H126&lt;=0,H126&lt;=0.0000001,H126&gt;1000000000),"Rellene con un valor positivo","SI"),"")</f>
        <v/>
      </c>
      <c r="J126" s="115"/>
    </row>
    <row r="127" spans="1:10" x14ac:dyDescent="0.35">
      <c r="A127" s="106"/>
      <c r="B127" s="106"/>
      <c r="C127" s="106"/>
      <c r="D127" s="106"/>
      <c r="E127" s="106"/>
      <c r="F127" s="107"/>
      <c r="G127" s="106"/>
      <c r="H127" s="106"/>
      <c r="I127" s="107"/>
      <c r="J127" s="115"/>
    </row>
    <row r="128" spans="1:10" x14ac:dyDescent="0.35">
      <c r="A128" s="106"/>
      <c r="B128" s="116" t="s">
        <v>400</v>
      </c>
      <c r="C128" s="106"/>
      <c r="D128" s="112" t="s">
        <v>288</v>
      </c>
      <c r="E128" s="112"/>
      <c r="F128" s="113"/>
      <c r="G128" s="113"/>
      <c r="H128" s="113"/>
      <c r="I128" s="113"/>
      <c r="J128" s="115"/>
    </row>
    <row r="129" spans="1:10" x14ac:dyDescent="0.35">
      <c r="A129" s="106"/>
      <c r="B129" s="106"/>
      <c r="C129" s="106"/>
      <c r="D129" s="106"/>
      <c r="E129" s="106"/>
      <c r="F129" s="107"/>
      <c r="G129" s="106"/>
      <c r="H129" s="106"/>
      <c r="I129" s="107"/>
      <c r="J129" s="115"/>
    </row>
    <row r="130" spans="1:10" x14ac:dyDescent="0.35">
      <c r="A130" s="106"/>
      <c r="B130" s="106"/>
      <c r="C130" s="106"/>
      <c r="D130" s="106" t="s">
        <v>6</v>
      </c>
      <c r="E130" s="162"/>
      <c r="F130" s="174" t="str">
        <f>IF(B128="Incluir",IF(OR(E130="",E130=0),"Rellene el presupuesto",IF(OR(NOT(ISNUMBER(E130)),E130&lt;=0),"Rellene con un valor positivo","")),
    IF(OR(E130="",E130=0),"",
        "No rellene el presupuesto sin seleccionar que quiere incluir el subtipo de acción"))</f>
        <v/>
      </c>
      <c r="G130" s="175"/>
      <c r="H130" s="175"/>
      <c r="I130" s="107"/>
      <c r="J130" s="115"/>
    </row>
    <row r="131" spans="1:10" x14ac:dyDescent="0.35">
      <c r="A131" s="106"/>
      <c r="B131" s="106"/>
      <c r="C131" s="106"/>
      <c r="D131" s="106"/>
      <c r="E131" s="106"/>
      <c r="F131" s="107"/>
      <c r="G131" s="106"/>
      <c r="H131" s="106"/>
      <c r="I131" s="107"/>
      <c r="J131" s="115"/>
    </row>
    <row r="132" spans="1:10" x14ac:dyDescent="0.35">
      <c r="A132" s="106"/>
      <c r="B132" s="106"/>
      <c r="C132" s="106"/>
      <c r="D132" s="106" t="s">
        <v>270</v>
      </c>
      <c r="E132" s="106"/>
      <c r="F132" s="107"/>
      <c r="G132" s="106"/>
      <c r="H132" s="106"/>
      <c r="I132" s="107"/>
      <c r="J132" s="115"/>
    </row>
    <row r="133" spans="1:10" x14ac:dyDescent="0.35">
      <c r="A133" s="106"/>
      <c r="B133" s="106"/>
      <c r="C133" s="106"/>
      <c r="D133" s="7" t="s">
        <v>271</v>
      </c>
      <c r="E133" s="7" t="s">
        <v>272</v>
      </c>
      <c r="F133" s="11" t="s">
        <v>156</v>
      </c>
      <c r="G133" s="11" t="s">
        <v>159</v>
      </c>
      <c r="H133" s="8" t="s">
        <v>273</v>
      </c>
      <c r="I133" s="11" t="s">
        <v>274</v>
      </c>
      <c r="J133" s="115"/>
    </row>
    <row r="134" spans="1:10" ht="43.5" x14ac:dyDescent="0.35">
      <c r="A134" s="106"/>
      <c r="B134" s="106"/>
      <c r="C134" s="106"/>
      <c r="D134" s="155" t="s">
        <v>160</v>
      </c>
      <c r="E134" s="156" t="s">
        <v>168</v>
      </c>
      <c r="F134" s="153" t="str">
        <f>IFERROR(VLOOKUP(E134,TablaIndicadores[[Código]:[Unidad de medida]],2,0),"")</f>
        <v>Capacidad de producción adicional
de energía renovable (de la cual: electricidad,
térmica)*</v>
      </c>
      <c r="G134" s="153" t="str">
        <f>IFERROR(VLOOKUP(E134,TablaIndicadores[[Código]:[Unidad de medida]],3,0),"")</f>
        <v>KW  </v>
      </c>
      <c r="H134" s="116"/>
      <c r="I134" s="153" t="str">
        <f>IF(B128="Incluir",IF(OR(H134="",E134="",NOT(ISNUMBER(H134)),H134&lt;=0,H134&lt;=0.0000001,H134&gt;1000000000),"Rellene con un valor positivo","SI"),"")</f>
        <v/>
      </c>
      <c r="J134" s="115"/>
    </row>
    <row r="135" spans="1:10" ht="29" x14ac:dyDescent="0.35">
      <c r="A135" s="106"/>
      <c r="B135" s="106"/>
      <c r="C135" s="106"/>
      <c r="D135" s="153" t="s">
        <v>162</v>
      </c>
      <c r="E135" s="154" t="s">
        <v>169</v>
      </c>
      <c r="F135" s="153" t="str">
        <f>IFERROR(VLOOKUP(E135,TablaIndicadores[[Código]:[Unidad de medida]],2,0),"")</f>
        <v>RCR 32: Capacidad operativa adicional instalada para energía renovable*</v>
      </c>
      <c r="G135" s="153" t="str">
        <f>IFERROR(VLOOKUP(E135,TablaIndicadores[[Código]:[Unidad de medida]],3,0),"")</f>
        <v>MW</v>
      </c>
      <c r="H135" s="157"/>
      <c r="I135" s="153" t="str">
        <f>IF(B128="Incluir",IF(OR(H135="",E135="",NOT(ISNUMBER(H135)),H135&lt;=0,H135&lt;=0.0000001,H135&gt;1000000000),"Rellene con un valor positivo","SI"),"")</f>
        <v/>
      </c>
      <c r="J135" s="115"/>
    </row>
    <row r="136" spans="1:10" x14ac:dyDescent="0.35">
      <c r="A136" s="106"/>
      <c r="B136" s="106"/>
      <c r="C136" s="106"/>
      <c r="D136" s="107"/>
      <c r="E136" s="106"/>
      <c r="F136" s="107"/>
      <c r="G136" s="106"/>
      <c r="H136" s="106"/>
      <c r="I136" s="107"/>
      <c r="J136" s="115"/>
    </row>
    <row r="137" spans="1:10" ht="15" thickBot="1" x14ac:dyDescent="0.4">
      <c r="A137" s="106"/>
      <c r="B137" s="160" t="s">
        <v>46</v>
      </c>
      <c r="C137" s="109"/>
      <c r="D137" s="109"/>
      <c r="E137" s="109"/>
      <c r="F137" s="110"/>
      <c r="G137" s="109"/>
      <c r="H137" s="109"/>
      <c r="I137" s="110"/>
      <c r="J137" s="115"/>
    </row>
    <row r="138" spans="1:10" x14ac:dyDescent="0.35">
      <c r="A138" s="106"/>
      <c r="B138" s="106"/>
      <c r="C138" s="106"/>
      <c r="D138" s="106"/>
      <c r="E138" s="106"/>
      <c r="F138" s="107"/>
      <c r="G138" s="106"/>
      <c r="H138" s="106"/>
      <c r="I138" s="107"/>
      <c r="J138" s="115"/>
    </row>
    <row r="139" spans="1:10" x14ac:dyDescent="0.35">
      <c r="A139" s="106"/>
      <c r="B139" s="116" t="s">
        <v>400</v>
      </c>
      <c r="C139" s="106"/>
      <c r="D139" s="112" t="s">
        <v>289</v>
      </c>
      <c r="E139" s="112"/>
      <c r="F139" s="113"/>
      <c r="G139" s="113"/>
      <c r="H139" s="113"/>
      <c r="I139" s="113"/>
      <c r="J139" s="115"/>
    </row>
    <row r="140" spans="1:10" x14ac:dyDescent="0.35">
      <c r="A140" s="106"/>
      <c r="B140" s="106"/>
      <c r="C140" s="106"/>
      <c r="D140" s="106"/>
      <c r="E140" s="106"/>
      <c r="F140" s="107"/>
      <c r="G140" s="106"/>
      <c r="H140" s="106"/>
      <c r="I140" s="107"/>
      <c r="J140" s="115"/>
    </row>
    <row r="141" spans="1:10" x14ac:dyDescent="0.35">
      <c r="A141" s="106"/>
      <c r="B141" s="106"/>
      <c r="C141" s="106"/>
      <c r="D141" s="106" t="s">
        <v>6</v>
      </c>
      <c r="E141" s="162"/>
      <c r="F141" s="174" t="str">
        <f>IF(B139="Incluir",IF(OR(E141="",E141=0),"Rellene el presupuesto",IF(OR(NOT(ISNUMBER(E141)),E141&lt;=0),"Rellene con un valor positivo","")),
    IF(OR(E141="",E141=0),"",
        "No rellene el presupuesto sin seleccionar que quiere incluir el subtipo de acción"))</f>
        <v/>
      </c>
      <c r="G141" s="175"/>
      <c r="H141" s="175"/>
      <c r="I141" s="107"/>
      <c r="J141" s="115"/>
    </row>
    <row r="142" spans="1:10" x14ac:dyDescent="0.35">
      <c r="A142" s="106"/>
      <c r="B142" s="106"/>
      <c r="C142" s="106"/>
      <c r="D142" s="106"/>
      <c r="E142" s="106"/>
      <c r="F142" s="107"/>
      <c r="G142" s="106"/>
      <c r="H142" s="106"/>
      <c r="I142" s="107"/>
      <c r="J142" s="115"/>
    </row>
    <row r="143" spans="1:10" x14ac:dyDescent="0.35">
      <c r="A143" s="106"/>
      <c r="B143" s="106"/>
      <c r="C143" s="106"/>
      <c r="D143" s="106" t="s">
        <v>270</v>
      </c>
      <c r="E143" s="106"/>
      <c r="F143" s="107"/>
      <c r="G143" s="106"/>
      <c r="H143" s="106"/>
      <c r="I143" s="107"/>
      <c r="J143" s="115"/>
    </row>
    <row r="144" spans="1:10" x14ac:dyDescent="0.35">
      <c r="A144" s="106"/>
      <c r="B144" s="106"/>
      <c r="C144" s="106"/>
      <c r="D144" s="7" t="s">
        <v>271</v>
      </c>
      <c r="E144" s="7" t="s">
        <v>272</v>
      </c>
      <c r="F144" s="11" t="s">
        <v>156</v>
      </c>
      <c r="G144" s="11" t="s">
        <v>159</v>
      </c>
      <c r="H144" s="8" t="s">
        <v>273</v>
      </c>
      <c r="I144" s="11" t="s">
        <v>274</v>
      </c>
      <c r="J144" s="115"/>
    </row>
    <row r="145" spans="1:10" ht="29" x14ac:dyDescent="0.35">
      <c r="A145" s="106"/>
      <c r="B145" s="106"/>
      <c r="C145" s="106"/>
      <c r="D145" s="155" t="s">
        <v>160</v>
      </c>
      <c r="E145" s="156" t="s">
        <v>170</v>
      </c>
      <c r="F145" s="153" t="str">
        <f>IFERROR(VLOOKUP(E145,TablaIndicadores[[Código]:[Unidad de medida]],2,0),"")</f>
        <v>RCO54 Intermodal</v>
      </c>
      <c r="G145" s="153" t="str">
        <f>IFERROR(VLOOKUP(E145,TablaIndicadores[[Código]:[Unidad de medida]],3,0),"")</f>
        <v>RCO54:Conexiones intermodales</v>
      </c>
      <c r="H145" s="116"/>
      <c r="I145" s="153" t="str">
        <f>IF(B139="Incluir",IF(OR(H145="",E145="",NOT(ISNUMBER(H145)),H145&lt;=0,H145&lt;=0.0000001,H145&gt;1000000000),"Rellene con un valor positivo","SI"),"")</f>
        <v/>
      </c>
      <c r="J145" s="115"/>
    </row>
    <row r="146" spans="1:10" ht="29" x14ac:dyDescent="0.35">
      <c r="A146" s="106"/>
      <c r="B146" s="106"/>
      <c r="C146" s="106"/>
      <c r="D146" s="153" t="s">
        <v>162</v>
      </c>
      <c r="E146" s="154" t="s">
        <v>173</v>
      </c>
      <c r="F146" s="153" t="str">
        <f>IFERROR(VLOOKUP(E146,TablaIndicadores[[Código]:[Unidad de medida]],2,0),"")</f>
        <v>RCR 62: Pasajeros anuales de transporte
público nuevo o modernizado</v>
      </c>
      <c r="G146" s="153" t="str">
        <f>IFERROR(VLOOKUP(E146,TablaIndicadores[[Código]:[Unidad de medida]],3,0),"")</f>
        <v>RCR 62: Usuarios / año</v>
      </c>
      <c r="H146" s="157"/>
      <c r="I146" s="153" t="str">
        <f>IF(B139="Incluir",IF(OR(H146="",E146="",NOT(ISNUMBER(H146)),H146&lt;=0,H146&lt;=0.0000001,H146&gt;1000000000),"Rellene con un valor positivo","SI"),"")</f>
        <v/>
      </c>
      <c r="J146" s="115"/>
    </row>
    <row r="147" spans="1:10" x14ac:dyDescent="0.35">
      <c r="A147" s="106"/>
      <c r="B147" s="106"/>
      <c r="C147" s="106"/>
      <c r="D147" s="107"/>
      <c r="E147" s="106"/>
      <c r="F147" s="107"/>
      <c r="G147" s="106"/>
      <c r="H147" s="106"/>
      <c r="I147" s="107"/>
      <c r="J147" s="115"/>
    </row>
    <row r="148" spans="1:10" x14ac:dyDescent="0.35">
      <c r="A148" s="106"/>
      <c r="B148" s="116" t="s">
        <v>400</v>
      </c>
      <c r="C148" s="106"/>
      <c r="D148" s="112" t="s">
        <v>290</v>
      </c>
      <c r="E148" s="112"/>
      <c r="F148" s="113"/>
      <c r="G148" s="113"/>
      <c r="H148" s="113"/>
      <c r="I148" s="113"/>
      <c r="J148" s="115"/>
    </row>
    <row r="149" spans="1:10" x14ac:dyDescent="0.35">
      <c r="A149" s="106"/>
      <c r="B149" s="106"/>
      <c r="C149" s="106"/>
      <c r="D149" s="106"/>
      <c r="E149" s="106"/>
      <c r="F149" s="107"/>
      <c r="G149" s="106"/>
      <c r="H149" s="106"/>
      <c r="I149" s="107"/>
      <c r="J149" s="115"/>
    </row>
    <row r="150" spans="1:10" x14ac:dyDescent="0.35">
      <c r="A150" s="106"/>
      <c r="B150" s="106"/>
      <c r="C150" s="106"/>
      <c r="D150" s="106" t="s">
        <v>6</v>
      </c>
      <c r="E150" s="162"/>
      <c r="F150" s="174" t="str">
        <f>IF(B148="Incluir",IF(OR(E150="",E150=0),"Rellene el presupuesto",IF(OR(NOT(ISNUMBER(E150)),E150&lt;=0),"Rellene con un valor positivo","")),
    IF(OR(E150="",E150=0),"",
        "No rellene el presupuesto sin seleccionar que quiere incluir el subtipo de acción"))</f>
        <v/>
      </c>
      <c r="G150" s="175"/>
      <c r="H150" s="175"/>
      <c r="I150" s="107"/>
      <c r="J150" s="115"/>
    </row>
    <row r="151" spans="1:10" x14ac:dyDescent="0.35">
      <c r="A151" s="106"/>
      <c r="B151" s="106"/>
      <c r="C151" s="106"/>
      <c r="D151" s="106"/>
      <c r="E151" s="106"/>
      <c r="F151" s="107"/>
      <c r="G151" s="106"/>
      <c r="H151" s="106"/>
      <c r="I151" s="107"/>
      <c r="J151" s="115"/>
    </row>
    <row r="152" spans="1:10" x14ac:dyDescent="0.35">
      <c r="A152" s="106"/>
      <c r="B152" s="106"/>
      <c r="C152" s="106"/>
      <c r="D152" s="106" t="s">
        <v>270</v>
      </c>
      <c r="E152" s="106"/>
      <c r="F152" s="107"/>
      <c r="G152" s="106"/>
      <c r="H152" s="106"/>
      <c r="I152" s="107"/>
      <c r="J152" s="115"/>
    </row>
    <row r="153" spans="1:10" x14ac:dyDescent="0.35">
      <c r="A153" s="106"/>
      <c r="B153" s="106"/>
      <c r="C153" s="106"/>
      <c r="D153" s="7" t="s">
        <v>271</v>
      </c>
      <c r="E153" s="7" t="s">
        <v>272</v>
      </c>
      <c r="F153" s="11" t="s">
        <v>156</v>
      </c>
      <c r="G153" s="11" t="s">
        <v>159</v>
      </c>
      <c r="H153" s="8" t="s">
        <v>273</v>
      </c>
      <c r="I153" s="11" t="s">
        <v>274</v>
      </c>
      <c r="J153" s="115"/>
    </row>
    <row r="154" spans="1:10" ht="29" x14ac:dyDescent="0.35">
      <c r="A154" s="106"/>
      <c r="B154" s="106"/>
      <c r="C154" s="106"/>
      <c r="D154" s="155" t="s">
        <v>160</v>
      </c>
      <c r="E154" s="156" t="s">
        <v>171</v>
      </c>
      <c r="F154" s="153" t="str">
        <f>IFERROR(VLOOKUP(E154,TablaIndicadores[[Código]:[Unidad de medida]],2,0),"")</f>
        <v>RCO 57: Capacidad del material rodante respetuoso con el medio ambiente para el transporte público colectivo*</v>
      </c>
      <c r="G154" s="153" t="str">
        <f>IFERROR(VLOOKUP(E154,TablaIndicadores[[Código]:[Unidad de medida]],3,0),"")</f>
        <v>RCO 57:Pasajeros</v>
      </c>
      <c r="H154" s="116"/>
      <c r="I154" s="153" t="str">
        <f>IF(B148="Incluir",IF(OR(H154="",E154="",NOT(ISNUMBER(H154)),H154&lt;=0,H154&lt;=0.0000001,H154&gt;1000000000),"Rellene con un valor positivo","SI"),"")</f>
        <v/>
      </c>
      <c r="J154" s="115"/>
    </row>
    <row r="155" spans="1:10" ht="29" x14ac:dyDescent="0.35">
      <c r="A155" s="106"/>
      <c r="B155" s="106"/>
      <c r="C155" s="106"/>
      <c r="D155" s="153" t="s">
        <v>162</v>
      </c>
      <c r="E155" s="154" t="s">
        <v>173</v>
      </c>
      <c r="F155" s="153" t="str">
        <f>IFERROR(VLOOKUP(E155,TablaIndicadores[[Código]:[Unidad de medida]],2,0),"")</f>
        <v>RCR 62: Pasajeros anuales de transporte
público nuevo o modernizado</v>
      </c>
      <c r="G155" s="153" t="str">
        <f>IFERROR(VLOOKUP(E155,TablaIndicadores[[Código]:[Unidad de medida]],3,0),"")</f>
        <v>RCR 62: Usuarios / año</v>
      </c>
      <c r="H155" s="157"/>
      <c r="I155" s="153" t="str">
        <f>IF(B148="Incluir",IF(OR(H155="",E155="",NOT(ISNUMBER(H155)),H155&lt;=0,H155&lt;=0.0000001,H155&gt;1000000000),"Rellene con un valor positivo","SI"),"")</f>
        <v/>
      </c>
      <c r="J155" s="115"/>
    </row>
    <row r="156" spans="1:10" x14ac:dyDescent="0.35">
      <c r="A156" s="106"/>
      <c r="B156" s="106"/>
      <c r="C156" s="106"/>
      <c r="D156" s="106"/>
      <c r="E156" s="106"/>
      <c r="F156" s="107"/>
      <c r="G156" s="106"/>
      <c r="H156" s="106"/>
      <c r="I156" s="107"/>
      <c r="J156" s="115"/>
    </row>
    <row r="157" spans="1:10" x14ac:dyDescent="0.35">
      <c r="A157" s="106"/>
      <c r="B157" s="116" t="s">
        <v>400</v>
      </c>
      <c r="C157" s="106"/>
      <c r="D157" s="112" t="s">
        <v>291</v>
      </c>
      <c r="E157" s="112"/>
      <c r="F157" s="113"/>
      <c r="G157" s="113"/>
      <c r="H157" s="113"/>
      <c r="I157" s="113"/>
      <c r="J157" s="115"/>
    </row>
    <row r="158" spans="1:10" x14ac:dyDescent="0.35">
      <c r="A158" s="106"/>
      <c r="B158" s="106"/>
      <c r="C158" s="106"/>
      <c r="D158" s="106"/>
      <c r="E158" s="106"/>
      <c r="F158" s="107"/>
      <c r="G158" s="106"/>
      <c r="H158" s="106"/>
      <c r="I158" s="107"/>
      <c r="J158" s="115"/>
    </row>
    <row r="159" spans="1:10" x14ac:dyDescent="0.35">
      <c r="A159" s="106"/>
      <c r="B159" s="106"/>
      <c r="C159" s="106"/>
      <c r="D159" s="106" t="s">
        <v>6</v>
      </c>
      <c r="E159" s="162"/>
      <c r="F159" s="174" t="str">
        <f>IF(B157="Incluir",IF(OR(E159="",E159=0),"Rellene el presupuesto",IF(OR(NOT(ISNUMBER(E159)),E159&lt;=0),"Rellene con un valor positivo","")),
    IF(OR(E159="",E159=0),"",
        "No rellene el presupuesto sin seleccionar que quiere incluir el subtipo de acción"))</f>
        <v/>
      </c>
      <c r="G159" s="175"/>
      <c r="H159" s="175"/>
      <c r="I159" s="107"/>
      <c r="J159" s="115"/>
    </row>
    <row r="160" spans="1:10" x14ac:dyDescent="0.35">
      <c r="A160" s="106"/>
      <c r="B160" s="106"/>
      <c r="C160" s="106"/>
      <c r="D160" s="106"/>
      <c r="E160" s="106"/>
      <c r="F160" s="107"/>
      <c r="G160" s="106"/>
      <c r="H160" s="106"/>
      <c r="I160" s="107"/>
      <c r="J160" s="115"/>
    </row>
    <row r="161" spans="1:10" x14ac:dyDescent="0.35">
      <c r="A161" s="106"/>
      <c r="B161" s="106"/>
      <c r="C161" s="106"/>
      <c r="D161" s="106" t="s">
        <v>270</v>
      </c>
      <c r="E161" s="106"/>
      <c r="F161" s="107"/>
      <c r="G161" s="106"/>
      <c r="H161" s="106"/>
      <c r="I161" s="107"/>
      <c r="J161" s="115"/>
    </row>
    <row r="162" spans="1:10" x14ac:dyDescent="0.35">
      <c r="A162" s="106"/>
      <c r="B162" s="106"/>
      <c r="C162" s="106"/>
      <c r="D162" s="7" t="s">
        <v>271</v>
      </c>
      <c r="E162" s="7" t="s">
        <v>272</v>
      </c>
      <c r="F162" s="11" t="s">
        <v>156</v>
      </c>
      <c r="G162" s="11" t="s">
        <v>159</v>
      </c>
      <c r="H162" s="8" t="s">
        <v>273</v>
      </c>
      <c r="I162" s="11" t="s">
        <v>274</v>
      </c>
      <c r="J162" s="115"/>
    </row>
    <row r="163" spans="1:10" ht="29" x14ac:dyDescent="0.35">
      <c r="A163" s="106"/>
      <c r="B163" s="106"/>
      <c r="C163" s="106"/>
      <c r="D163" s="155" t="s">
        <v>160</v>
      </c>
      <c r="E163" s="156" t="s">
        <v>174</v>
      </c>
      <c r="F163" s="153" t="str">
        <f>IFERROR(VLOOKUP(E163,TablaIndicadores[[Código]:[Unidad de medida]],2,0),"")</f>
        <v>RCO 58: Infraestructuras específicamente para ciclistas apoyadas*</v>
      </c>
      <c r="G163" s="153" t="str">
        <f>IFERROR(VLOOKUP(E163,TablaIndicadores[[Código]:[Unidad de medida]],3,0),"")</f>
        <v>RCO 58:  Km</v>
      </c>
      <c r="H163" s="116"/>
      <c r="I163" s="153" t="str">
        <f>IF(B157="Incluir",IF(OR(H163="",E163="",NOT(ISNUMBER(H163)),H163&lt;=0,H163&lt;=0.0000001,H163&gt;1000000000),"Rellene con un valor positivo","SI"),"")</f>
        <v/>
      </c>
      <c r="J163" s="115"/>
    </row>
    <row r="164" spans="1:10" ht="29" x14ac:dyDescent="0.35">
      <c r="A164" s="106"/>
      <c r="B164" s="106"/>
      <c r="C164" s="106"/>
      <c r="D164" s="153" t="s">
        <v>162</v>
      </c>
      <c r="E164" s="154" t="s">
        <v>175</v>
      </c>
      <c r="F164" s="153" t="str">
        <f>IFERROR(VLOOKUP(E164,TablaIndicadores[[Código]:[Unidad de medida]],2,0),"")</f>
        <v>RCR 64: Usuarios anuales de infraestructuras
específicas para ciclistas</v>
      </c>
      <c r="G164" s="153" t="str">
        <f>IFERROR(VLOOKUP(E164,TablaIndicadores[[Código]:[Unidad de medida]],3,0),"")</f>
        <v>RCR 64: Usuarios /año</v>
      </c>
      <c r="H164" s="157"/>
      <c r="I164" s="153" t="str">
        <f>IF(B157="Incluir",IF(OR(H164="",E164="",NOT(ISNUMBER(H164)),H164&lt;=0,H164&lt;=0.0000001,H164&gt;1000000000),"Rellene con un valor positivo","SI"),"")</f>
        <v/>
      </c>
      <c r="J164" s="115"/>
    </row>
    <row r="165" spans="1:10" x14ac:dyDescent="0.35">
      <c r="A165" s="106"/>
      <c r="B165" s="106"/>
      <c r="C165" s="106"/>
      <c r="D165" s="106"/>
      <c r="E165" s="107"/>
      <c r="F165" s="107"/>
      <c r="G165" s="106"/>
      <c r="H165" s="107"/>
      <c r="I165" s="107"/>
      <c r="J165" s="115"/>
    </row>
    <row r="166" spans="1:10" x14ac:dyDescent="0.35">
      <c r="A166" s="106"/>
      <c r="B166" s="116" t="s">
        <v>400</v>
      </c>
      <c r="C166" s="106"/>
      <c r="D166" s="112" t="s">
        <v>292</v>
      </c>
      <c r="E166" s="112"/>
      <c r="F166" s="113"/>
      <c r="G166" s="113"/>
      <c r="H166" s="113"/>
      <c r="I166" s="113"/>
      <c r="J166" s="115"/>
    </row>
    <row r="167" spans="1:10" x14ac:dyDescent="0.35">
      <c r="A167" s="106"/>
      <c r="B167" s="106"/>
      <c r="C167" s="106"/>
      <c r="D167" s="106"/>
      <c r="E167" s="106"/>
      <c r="F167" s="107"/>
      <c r="G167" s="106"/>
      <c r="H167" s="106"/>
      <c r="I167" s="107"/>
      <c r="J167" s="115"/>
    </row>
    <row r="168" spans="1:10" x14ac:dyDescent="0.35">
      <c r="A168" s="106"/>
      <c r="B168" s="106"/>
      <c r="C168" s="106"/>
      <c r="D168" s="106" t="s">
        <v>6</v>
      </c>
      <c r="E168" s="162"/>
      <c r="F168" s="174" t="str">
        <f>IF(B166="Incluir",IF(OR(E168="",E168=0),"Rellene el presupuesto",IF(OR(NOT(ISNUMBER(E168)),E168&lt;=0),"Rellene con un valor positivo","")),
    IF(OR(E168="",E168=0),"",
        "No rellene el presupuesto sin seleccionar que quiere incluir el subtipo de acción"))</f>
        <v/>
      </c>
      <c r="G168" s="175"/>
      <c r="H168" s="175"/>
      <c r="I168" s="107"/>
      <c r="J168" s="115"/>
    </row>
    <row r="169" spans="1:10" x14ac:dyDescent="0.35">
      <c r="A169" s="106"/>
      <c r="B169" s="106"/>
      <c r="C169" s="106"/>
      <c r="D169" s="106"/>
      <c r="E169" s="106"/>
      <c r="F169" s="107"/>
      <c r="G169" s="106"/>
      <c r="H169" s="106"/>
      <c r="I169" s="107"/>
      <c r="J169" s="115"/>
    </row>
    <row r="170" spans="1:10" x14ac:dyDescent="0.35">
      <c r="A170" s="106"/>
      <c r="B170" s="106"/>
      <c r="C170" s="106"/>
      <c r="D170" s="106" t="s">
        <v>270</v>
      </c>
      <c r="E170" s="106"/>
      <c r="F170" s="107"/>
      <c r="G170" s="106"/>
      <c r="H170" s="106"/>
      <c r="I170" s="107"/>
      <c r="J170" s="115"/>
    </row>
    <row r="171" spans="1:10" x14ac:dyDescent="0.35">
      <c r="A171" s="106"/>
      <c r="B171" s="106"/>
      <c r="C171" s="106"/>
      <c r="D171" s="7" t="s">
        <v>271</v>
      </c>
      <c r="E171" s="7" t="s">
        <v>272</v>
      </c>
      <c r="F171" s="11" t="s">
        <v>156</v>
      </c>
      <c r="G171" s="11" t="s">
        <v>159</v>
      </c>
      <c r="H171" s="8" t="s">
        <v>273</v>
      </c>
      <c r="I171" s="11" t="s">
        <v>274</v>
      </c>
      <c r="J171" s="115"/>
    </row>
    <row r="172" spans="1:10" ht="29" x14ac:dyDescent="0.35">
      <c r="A172" s="106"/>
      <c r="B172" s="106"/>
      <c r="C172" s="106"/>
      <c r="D172" s="155" t="s">
        <v>160</v>
      </c>
      <c r="E172" s="156" t="s">
        <v>170</v>
      </c>
      <c r="F172" s="153" t="str">
        <f>IFERROR(VLOOKUP(E172,TablaIndicadores[[Código]:[Unidad de medida]],2,0),"")</f>
        <v>RCO54 Intermodal</v>
      </c>
      <c r="G172" s="153" t="str">
        <f>IFERROR(VLOOKUP(E172,TablaIndicadores[[Código]:[Unidad de medida]],3,0),"")</f>
        <v>RCO54:Conexiones intermodales</v>
      </c>
      <c r="H172" s="116"/>
      <c r="I172" s="153" t="str">
        <f>IF(B166="Incluir",IF(OR(H172="",E172="",NOT(ISNUMBER(H172)),H172&lt;=0,H172&lt;=0.0000001,H172&gt;1000000000),"Rellene con un valor positivo","SI"),"")</f>
        <v/>
      </c>
      <c r="J172" s="115"/>
    </row>
    <row r="173" spans="1:10" ht="29" x14ac:dyDescent="0.35">
      <c r="A173" s="106"/>
      <c r="B173" s="106"/>
      <c r="C173" s="106"/>
      <c r="D173" s="153" t="s">
        <v>162</v>
      </c>
      <c r="E173" s="154" t="s">
        <v>173</v>
      </c>
      <c r="F173" s="153" t="str">
        <f>IFERROR(VLOOKUP(E173,TablaIndicadores[[Código]:[Unidad de medida]],2,0),"")</f>
        <v>RCR 62: Pasajeros anuales de transporte
público nuevo o modernizado</v>
      </c>
      <c r="G173" s="153" t="str">
        <f>IFERROR(VLOOKUP(E173,TablaIndicadores[[Código]:[Unidad de medida]],3,0),"")</f>
        <v>RCR 62: Usuarios / año</v>
      </c>
      <c r="H173" s="157"/>
      <c r="I173" s="153" t="str">
        <f>IF(B166="Incluir",IF(OR(H173="",E173="",NOT(ISNUMBER(H173)),H173&lt;=0,H173&lt;=0.0000001,H173&gt;1000000000),"Rellene con un valor positivo","SI"),"")</f>
        <v/>
      </c>
      <c r="J173" s="115"/>
    </row>
    <row r="174" spans="1:10" x14ac:dyDescent="0.35">
      <c r="A174" s="106"/>
      <c r="B174" s="106"/>
      <c r="C174" s="106"/>
      <c r="D174" s="106"/>
      <c r="E174" s="106"/>
      <c r="F174" s="107"/>
      <c r="G174" s="106"/>
      <c r="H174" s="106"/>
      <c r="I174" s="107"/>
      <c r="J174" s="115"/>
    </row>
    <row r="175" spans="1:10" x14ac:dyDescent="0.35">
      <c r="A175" s="106"/>
      <c r="B175" s="116" t="s">
        <v>400</v>
      </c>
      <c r="C175" s="106"/>
      <c r="D175" s="187" t="s">
        <v>293</v>
      </c>
      <c r="E175" s="187"/>
      <c r="F175" s="187"/>
      <c r="G175" s="187"/>
      <c r="H175" s="187"/>
      <c r="I175" s="187"/>
      <c r="J175" s="118"/>
    </row>
    <row r="176" spans="1:10" x14ac:dyDescent="0.35">
      <c r="A176" s="106"/>
      <c r="B176" s="106"/>
      <c r="C176" s="106"/>
      <c r="D176" s="106"/>
      <c r="E176" s="106"/>
      <c r="F176" s="107"/>
      <c r="G176" s="106"/>
      <c r="H176" s="106"/>
      <c r="I176" s="107"/>
      <c r="J176" s="115"/>
    </row>
    <row r="177" spans="1:10" x14ac:dyDescent="0.35">
      <c r="A177" s="106"/>
      <c r="B177" s="106"/>
      <c r="C177" s="106"/>
      <c r="D177" s="106" t="s">
        <v>6</v>
      </c>
      <c r="E177" s="162"/>
      <c r="F177" s="174" t="str">
        <f>IF(B175="Incluir",IF(OR(E177="",E177=0),"Rellene el presupuesto",IF(OR(NOT(ISNUMBER(E177)),E177&lt;=0),"Rellene con un valor positivo","")),
    IF(OR(E177="",E177=0),"",
        "No rellene el presupuesto sin seleccionar que quiere incluir el subtipo de acción"))</f>
        <v/>
      </c>
      <c r="G177" s="175"/>
      <c r="H177" s="175"/>
      <c r="I177" s="107"/>
      <c r="J177" s="115"/>
    </row>
    <row r="178" spans="1:10" x14ac:dyDescent="0.35">
      <c r="A178" s="106"/>
      <c r="B178" s="106"/>
      <c r="C178" s="106"/>
      <c r="D178" s="106"/>
      <c r="E178" s="106"/>
      <c r="F178" s="107"/>
      <c r="G178" s="106"/>
      <c r="H178" s="106"/>
      <c r="I178" s="107"/>
      <c r="J178" s="115"/>
    </row>
    <row r="179" spans="1:10" x14ac:dyDescent="0.35">
      <c r="A179" s="106"/>
      <c r="B179" s="106"/>
      <c r="C179" s="106"/>
      <c r="D179" s="106" t="s">
        <v>270</v>
      </c>
      <c r="E179" s="106"/>
      <c r="F179" s="107"/>
      <c r="G179" s="106"/>
      <c r="H179" s="106"/>
      <c r="I179" s="107"/>
      <c r="J179" s="115"/>
    </row>
    <row r="180" spans="1:10" x14ac:dyDescent="0.35">
      <c r="A180" s="106"/>
      <c r="B180" s="106"/>
      <c r="C180" s="106"/>
      <c r="D180" s="7" t="s">
        <v>271</v>
      </c>
      <c r="E180" s="7" t="s">
        <v>272</v>
      </c>
      <c r="F180" s="11" t="s">
        <v>156</v>
      </c>
      <c r="G180" s="11" t="s">
        <v>159</v>
      </c>
      <c r="H180" s="8" t="s">
        <v>273</v>
      </c>
      <c r="I180" s="11" t="s">
        <v>274</v>
      </c>
      <c r="J180" s="115"/>
    </row>
    <row r="181" spans="1:10" ht="29" x14ac:dyDescent="0.35">
      <c r="A181" s="106"/>
      <c r="B181" s="106"/>
      <c r="C181" s="106"/>
      <c r="D181" s="155" t="s">
        <v>160</v>
      </c>
      <c r="E181" s="156" t="s">
        <v>171</v>
      </c>
      <c r="F181" s="153" t="str">
        <f>IFERROR(VLOOKUP(E181,TablaIndicadores[[Código]:[Unidad de medida]],2,0),"")</f>
        <v>RCO 57: Capacidad del material rodante respetuoso con el medio ambiente para el transporte público colectivo*</v>
      </c>
      <c r="G181" s="153" t="str">
        <f>IFERROR(VLOOKUP(E181,TablaIndicadores[[Código]:[Unidad de medida]],3,0),"")</f>
        <v>RCO 57:Pasajeros</v>
      </c>
      <c r="H181" s="116"/>
      <c r="I181" s="153" t="str">
        <f>IF(B175="Incluir",IF(OR(H181="",E181="",NOT(ISNUMBER(H181)),H181&lt;=0,H181&lt;=0.0000001,H181&gt;1000000000),"Rellene con un valor positivo","SI"),"")</f>
        <v/>
      </c>
      <c r="J181" s="115"/>
    </row>
    <row r="182" spans="1:10" ht="29" x14ac:dyDescent="0.35">
      <c r="A182" s="106"/>
      <c r="B182" s="106"/>
      <c r="C182" s="106"/>
      <c r="D182" s="153" t="s">
        <v>162</v>
      </c>
      <c r="E182" s="154" t="s">
        <v>173</v>
      </c>
      <c r="F182" s="153" t="str">
        <f>IFERROR(VLOOKUP(E182,TablaIndicadores[[Código]:[Unidad de medida]],2,0),"")</f>
        <v>RCR 62: Pasajeros anuales de transporte
público nuevo o modernizado</v>
      </c>
      <c r="G182" s="153" t="str">
        <f>IFERROR(VLOOKUP(E182,TablaIndicadores[[Código]:[Unidad de medida]],3,0),"")</f>
        <v>RCR 62: Usuarios / año</v>
      </c>
      <c r="H182" s="157"/>
      <c r="I182" s="153" t="str">
        <f>IF(B175="Incluir",IF(OR(H182="",E182="",NOT(ISNUMBER(H182)),H182&lt;=0,H182&lt;=0.0000001,H182&gt;1000000000),"Rellene con un valor positivo","SI"),"")</f>
        <v/>
      </c>
      <c r="J182" s="115"/>
    </row>
    <row r="183" spans="1:10" x14ac:dyDescent="0.35">
      <c r="A183" s="106"/>
      <c r="B183" s="106"/>
      <c r="C183" s="106"/>
      <c r="D183" s="106"/>
      <c r="E183" s="106"/>
      <c r="F183" s="107"/>
      <c r="G183" s="106"/>
      <c r="H183" s="106"/>
      <c r="I183" s="107"/>
      <c r="J183" s="115"/>
    </row>
    <row r="184" spans="1:10" ht="15" thickBot="1" x14ac:dyDescent="0.4">
      <c r="A184" s="106"/>
      <c r="B184" s="160" t="s">
        <v>48</v>
      </c>
      <c r="C184" s="109"/>
      <c r="D184" s="109"/>
      <c r="E184" s="109"/>
      <c r="F184" s="110"/>
      <c r="G184" s="109"/>
      <c r="H184" s="109"/>
      <c r="I184" s="110"/>
      <c r="J184" s="115"/>
    </row>
    <row r="185" spans="1:10" x14ac:dyDescent="0.35">
      <c r="A185" s="106"/>
      <c r="B185" s="106"/>
      <c r="C185" s="106"/>
      <c r="D185" s="106"/>
      <c r="E185" s="106"/>
      <c r="F185" s="107"/>
      <c r="G185" s="106"/>
      <c r="H185" s="106"/>
      <c r="I185" s="107"/>
      <c r="J185" s="115"/>
    </row>
    <row r="186" spans="1:10" ht="29.25" customHeight="1" x14ac:dyDescent="0.35">
      <c r="A186" s="106"/>
      <c r="B186" s="116" t="s">
        <v>400</v>
      </c>
      <c r="C186" s="106"/>
      <c r="D186" s="176" t="s">
        <v>294</v>
      </c>
      <c r="E186" s="176"/>
      <c r="F186" s="176"/>
      <c r="G186" s="176"/>
      <c r="H186" s="176"/>
      <c r="I186" s="176"/>
      <c r="J186" s="150"/>
    </row>
    <row r="187" spans="1:10" x14ac:dyDescent="0.35">
      <c r="A187" s="106"/>
      <c r="B187" s="106"/>
      <c r="C187" s="106"/>
      <c r="D187" s="106"/>
      <c r="E187" s="106"/>
      <c r="F187" s="107"/>
      <c r="G187" s="106"/>
      <c r="H187" s="106"/>
      <c r="I187" s="107"/>
      <c r="J187" s="115"/>
    </row>
    <row r="188" spans="1:10" x14ac:dyDescent="0.35">
      <c r="A188" s="106"/>
      <c r="B188" s="106"/>
      <c r="C188" s="106"/>
      <c r="D188" s="106" t="s">
        <v>6</v>
      </c>
      <c r="E188" s="162"/>
      <c r="F188" s="174" t="str">
        <f>IF(B186="Incluir",IF(OR(E188="",E188=0),"Rellene el presupuesto",IF(OR(NOT(ISNUMBER(E188)),E188&lt;=0),"Rellene con un valor positivo","")),
    IF(OR(E188="",E188=0),"",
        "No rellene el presupuesto sin seleccionar que quiere incluir el subtipo de acción"))</f>
        <v/>
      </c>
      <c r="G188" s="175"/>
      <c r="H188" s="175"/>
      <c r="I188" s="107"/>
      <c r="J188" s="115"/>
    </row>
    <row r="189" spans="1:10" x14ac:dyDescent="0.35">
      <c r="A189" s="106"/>
      <c r="B189" s="106"/>
      <c r="C189" s="106"/>
      <c r="D189" s="106"/>
      <c r="E189" s="106"/>
      <c r="F189" s="107"/>
      <c r="G189" s="106"/>
      <c r="H189" s="106"/>
      <c r="I189" s="107"/>
      <c r="J189" s="115"/>
    </row>
    <row r="190" spans="1:10" x14ac:dyDescent="0.35">
      <c r="A190" s="106"/>
      <c r="B190" s="106"/>
      <c r="C190" s="106"/>
      <c r="D190" s="106" t="s">
        <v>270</v>
      </c>
      <c r="E190" s="106"/>
      <c r="F190" s="107"/>
      <c r="G190" s="106"/>
      <c r="H190" s="106"/>
      <c r="I190" s="107"/>
      <c r="J190" s="115"/>
    </row>
    <row r="191" spans="1:10" x14ac:dyDescent="0.35">
      <c r="A191" s="106"/>
      <c r="B191" s="106"/>
      <c r="C191" s="106"/>
      <c r="D191" s="7" t="s">
        <v>271</v>
      </c>
      <c r="E191" s="7" t="s">
        <v>272</v>
      </c>
      <c r="F191" s="11" t="s">
        <v>156</v>
      </c>
      <c r="G191" s="11" t="s">
        <v>159</v>
      </c>
      <c r="H191" s="8" t="s">
        <v>273</v>
      </c>
      <c r="I191" s="11" t="s">
        <v>274</v>
      </c>
      <c r="J191" s="115"/>
    </row>
    <row r="192" spans="1:10" ht="43.5" x14ac:dyDescent="0.35">
      <c r="A192" s="106"/>
      <c r="B192" s="106"/>
      <c r="C192" s="106"/>
      <c r="D192" s="155" t="s">
        <v>160</v>
      </c>
      <c r="E192" s="156" t="s">
        <v>176</v>
      </c>
      <c r="F192" s="153" t="str">
        <f>IFERROR(VLOOKUP(E192,TablaIndicadores[[Código]:[Unidad de medida]],2,0),"")</f>
        <v>RCO 24: Inversiones en sistemas nuevos o
mejorados de seguimiento, preparación,
alerta y respuesta ante catástrofes*</v>
      </c>
      <c r="G192" s="153" t="str">
        <f>IFERROR(VLOOKUP(E192,TablaIndicadores[[Código]:[Unidad de medida]],3,0),"")</f>
        <v>RCO 24: Euro</v>
      </c>
      <c r="H192" s="116"/>
      <c r="I192" s="153" t="str">
        <f>IF(B186="Incluir",IF(OR(H192="",E192="",NOT(ISNUMBER(H192)),H192&lt;=0,H192&lt;=0.0000001,H192&gt;1000000000),"Rellene con un valor positivo","SI"),"")</f>
        <v/>
      </c>
      <c r="J192" s="115"/>
    </row>
    <row r="193" spans="1:10" ht="43.5" x14ac:dyDescent="0.35">
      <c r="A193" s="106"/>
      <c r="B193" s="106"/>
      <c r="C193" s="106"/>
      <c r="D193" s="153" t="s">
        <v>162</v>
      </c>
      <c r="E193" s="154" t="s">
        <v>178</v>
      </c>
      <c r="F193" s="153" t="str">
        <f>IFERROR(VLOOKUP(E193,TablaIndicadores[[Código]:[Unidad de medida]],2,0),"")</f>
        <v>RCR 35: Población que se beneficia de las
medidas de protección frente a las
inundaciones</v>
      </c>
      <c r="G193" s="153" t="str">
        <f>IFERROR(VLOOKUP(E193,TablaIndicadores[[Código]:[Unidad de medida]],3,0),"")</f>
        <v>RCR 35:Personas</v>
      </c>
      <c r="H193" s="157"/>
      <c r="I193" s="153" t="str">
        <f>IF(B186="Incluir",IF(OR(H193="",E193="",NOT(ISNUMBER(H193)),H193&lt;=0,H193&lt;=0.0000001,H193&gt;1000000000),"Rellene con un valor positivo","SI"),"")</f>
        <v/>
      </c>
      <c r="J193" s="115"/>
    </row>
    <row r="194" spans="1:10" x14ac:dyDescent="0.35">
      <c r="A194" s="106"/>
      <c r="B194" s="106"/>
      <c r="C194" s="106"/>
      <c r="D194" s="106"/>
      <c r="E194" s="106"/>
      <c r="F194" s="107"/>
      <c r="G194" s="106"/>
      <c r="H194" s="106"/>
      <c r="I194" s="107"/>
      <c r="J194" s="115"/>
    </row>
    <row r="195" spans="1:10" ht="29.25" customHeight="1" x14ac:dyDescent="0.35">
      <c r="A195" s="106"/>
      <c r="B195" s="116" t="s">
        <v>400</v>
      </c>
      <c r="C195" s="106"/>
      <c r="D195" s="176" t="s">
        <v>295</v>
      </c>
      <c r="E195" s="176"/>
      <c r="F195" s="176"/>
      <c r="G195" s="176"/>
      <c r="H195" s="176"/>
      <c r="I195" s="176"/>
      <c r="J195" s="150"/>
    </row>
    <row r="196" spans="1:10" x14ac:dyDescent="0.35">
      <c r="A196" s="106"/>
      <c r="B196" s="106"/>
      <c r="C196" s="106"/>
      <c r="D196" s="106"/>
      <c r="E196" s="106"/>
      <c r="F196" s="107"/>
      <c r="G196" s="106"/>
      <c r="H196" s="106"/>
      <c r="I196" s="107"/>
      <c r="J196" s="115"/>
    </row>
    <row r="197" spans="1:10" x14ac:dyDescent="0.35">
      <c r="A197" s="106"/>
      <c r="B197" s="106"/>
      <c r="C197" s="106"/>
      <c r="D197" s="106" t="s">
        <v>6</v>
      </c>
      <c r="E197" s="162"/>
      <c r="F197" s="174" t="str">
        <f>IF(B195="Incluir",IF(OR(E197="",E197=0),"Rellene el presupuesto",IF(OR(NOT(ISNUMBER(E197)),E197&lt;=0),"Rellene con un valor positivo","")),
    IF(OR(E197="",E197=0),"",
        "No rellene el presupuesto sin seleccionar que quiere incluir el subtipo de acción"))</f>
        <v/>
      </c>
      <c r="G197" s="175"/>
      <c r="H197" s="175"/>
      <c r="I197" s="107"/>
      <c r="J197" s="115"/>
    </row>
    <row r="198" spans="1:10" x14ac:dyDescent="0.35">
      <c r="A198" s="106"/>
      <c r="B198" s="106"/>
      <c r="C198" s="106"/>
      <c r="D198" s="106"/>
      <c r="E198" s="106"/>
      <c r="F198" s="107"/>
      <c r="G198" s="106"/>
      <c r="H198" s="106"/>
      <c r="I198" s="107"/>
      <c r="J198" s="115"/>
    </row>
    <row r="199" spans="1:10" x14ac:dyDescent="0.35">
      <c r="A199" s="106"/>
      <c r="B199" s="106"/>
      <c r="C199" s="106"/>
      <c r="D199" s="106" t="s">
        <v>270</v>
      </c>
      <c r="E199" s="106"/>
      <c r="F199" s="107"/>
      <c r="G199" s="106"/>
      <c r="H199" s="106"/>
      <c r="I199" s="107"/>
      <c r="J199" s="115"/>
    </row>
    <row r="200" spans="1:10" x14ac:dyDescent="0.35">
      <c r="A200" s="106"/>
      <c r="B200" s="106"/>
      <c r="C200" s="106"/>
      <c r="D200" s="7" t="s">
        <v>271</v>
      </c>
      <c r="E200" s="7" t="s">
        <v>272</v>
      </c>
      <c r="F200" s="11" t="s">
        <v>156</v>
      </c>
      <c r="G200" s="11" t="s">
        <v>159</v>
      </c>
      <c r="H200" s="8" t="s">
        <v>273</v>
      </c>
      <c r="I200" s="11" t="s">
        <v>274</v>
      </c>
      <c r="J200" s="115"/>
    </row>
    <row r="201" spans="1:10" ht="43.5" x14ac:dyDescent="0.35">
      <c r="A201" s="106"/>
      <c r="B201" s="106"/>
      <c r="C201" s="106"/>
      <c r="D201" s="155" t="s">
        <v>160</v>
      </c>
      <c r="E201" s="156" t="s">
        <v>177</v>
      </c>
      <c r="F201" s="153" t="str">
        <f>IFERROR(VLOOKUP(E201,TablaIndicadores[[Código]:[Unidad de medida]],2,0),"")</f>
        <v>RCO 26: Infraestructuras verdes construidas
o mejoradas para la adaptación al cambio
climático*</v>
      </c>
      <c r="G201" s="153" t="str">
        <f>IFERROR(VLOOKUP(E201,TablaIndicadores[[Código]:[Unidad de medida]],3,0),"")</f>
        <v>RCO 26: Hectáreas</v>
      </c>
      <c r="H201" s="116"/>
      <c r="I201" s="153" t="str">
        <f>IF(B195="Incluir",IF(OR(H201="",E201="",NOT(ISNUMBER(H201)),H201&lt;=0,H201&lt;=0.0000001,H201&gt;1000000000),"Rellene con un valor positivo","SI"),"")</f>
        <v/>
      </c>
      <c r="J201" s="115"/>
    </row>
    <row r="202" spans="1:10" ht="29" x14ac:dyDescent="0.35">
      <c r="A202" s="106"/>
      <c r="B202" s="106"/>
      <c r="C202" s="106"/>
      <c r="D202" s="153" t="s">
        <v>162</v>
      </c>
      <c r="E202" s="154" t="s">
        <v>179</v>
      </c>
      <c r="F202" s="153" t="str">
        <f>IFERROR(VLOOKUP(E202,TablaIndicadores[[Código]:[Unidad de medida]],2,0),"")</f>
        <v>RCR 36: Población que se beneficia de la
protección frente a los incendios forestales</v>
      </c>
      <c r="G202" s="153" t="str">
        <f>IFERROR(VLOOKUP(E202,TablaIndicadores[[Código]:[Unidad de medida]],3,0),"")</f>
        <v>RCR 36: Personas</v>
      </c>
      <c r="H202" s="157"/>
      <c r="I202" s="153" t="str">
        <f>IF(B195="Incluir",IF(OR(H202="",E202="",NOT(ISNUMBER(H202)),H202&lt;=0,H202&lt;=0.0000001,H202&gt;1000000000),"Rellene con un valor positivo","SI"),"")</f>
        <v/>
      </c>
      <c r="J202" s="115"/>
    </row>
    <row r="203" spans="1:10" x14ac:dyDescent="0.35">
      <c r="A203" s="106"/>
      <c r="B203" s="106"/>
      <c r="C203" s="106"/>
      <c r="D203" s="106"/>
      <c r="E203" s="106"/>
      <c r="F203" s="107"/>
      <c r="G203" s="106"/>
      <c r="H203" s="106"/>
      <c r="I203" s="107"/>
      <c r="J203" s="115"/>
    </row>
    <row r="204" spans="1:10" ht="29.25" customHeight="1" x14ac:dyDescent="0.35">
      <c r="A204" s="106"/>
      <c r="B204" s="116" t="s">
        <v>400</v>
      </c>
      <c r="C204" s="106"/>
      <c r="D204" s="176" t="s">
        <v>296</v>
      </c>
      <c r="E204" s="176"/>
      <c r="F204" s="176"/>
      <c r="G204" s="176"/>
      <c r="H204" s="176"/>
      <c r="I204" s="176"/>
      <c r="J204" s="150"/>
    </row>
    <row r="205" spans="1:10" x14ac:dyDescent="0.35">
      <c r="A205" s="106"/>
      <c r="B205" s="106"/>
      <c r="C205" s="106"/>
      <c r="D205" s="106"/>
      <c r="E205" s="106"/>
      <c r="F205" s="107"/>
      <c r="G205" s="106"/>
      <c r="H205" s="106"/>
      <c r="I205" s="107"/>
      <c r="J205" s="115"/>
    </row>
    <row r="206" spans="1:10" x14ac:dyDescent="0.35">
      <c r="A206" s="106"/>
      <c r="B206" s="106"/>
      <c r="C206" s="106"/>
      <c r="D206" s="106" t="s">
        <v>6</v>
      </c>
      <c r="E206" s="162"/>
      <c r="F206" s="174" t="str">
        <f>IF(B204="Incluir",IF(OR(E206="",E206=0),"Rellene el presupuesto",IF(OR(NOT(ISNUMBER(E206)),E206&lt;=0),"Rellene con un valor positivo","")),
    IF(OR(E206="",E206=0),"",
        "No rellene el presupuesto sin seleccionar que quiere incluir el subtipo de acción"))</f>
        <v/>
      </c>
      <c r="G206" s="175"/>
      <c r="H206" s="175"/>
      <c r="I206" s="107"/>
      <c r="J206" s="115"/>
    </row>
    <row r="207" spans="1:10" x14ac:dyDescent="0.35">
      <c r="A207" s="106"/>
      <c r="B207" s="106"/>
      <c r="C207" s="106"/>
      <c r="D207" s="106"/>
      <c r="E207" s="106"/>
      <c r="F207" s="107"/>
      <c r="G207" s="106"/>
      <c r="H207" s="106"/>
      <c r="I207" s="107"/>
      <c r="J207" s="115"/>
    </row>
    <row r="208" spans="1:10" x14ac:dyDescent="0.35">
      <c r="A208" s="106"/>
      <c r="B208" s="106"/>
      <c r="C208" s="106"/>
      <c r="D208" s="106" t="s">
        <v>270</v>
      </c>
      <c r="E208" s="106"/>
      <c r="F208" s="107"/>
      <c r="G208" s="106"/>
      <c r="H208" s="106"/>
      <c r="I208" s="107"/>
      <c r="J208" s="115"/>
    </row>
    <row r="209" spans="1:10" x14ac:dyDescent="0.35">
      <c r="A209" s="106"/>
      <c r="B209" s="106"/>
      <c r="C209" s="106"/>
      <c r="D209" s="7" t="s">
        <v>271</v>
      </c>
      <c r="E209" s="7" t="s">
        <v>272</v>
      </c>
      <c r="F209" s="11" t="s">
        <v>156</v>
      </c>
      <c r="G209" s="11" t="s">
        <v>159</v>
      </c>
      <c r="H209" s="8" t="s">
        <v>273</v>
      </c>
      <c r="I209" s="11" t="s">
        <v>274</v>
      </c>
      <c r="J209" s="115"/>
    </row>
    <row r="210" spans="1:10" ht="43.5" x14ac:dyDescent="0.35">
      <c r="A210" s="106"/>
      <c r="B210" s="106"/>
      <c r="C210" s="106"/>
      <c r="D210" s="155" t="s">
        <v>160</v>
      </c>
      <c r="E210" s="156" t="s">
        <v>177</v>
      </c>
      <c r="F210" s="153" t="str">
        <f>IFERROR(VLOOKUP(E210,TablaIndicadores[[Código]:[Unidad de medida]],2,0),"")</f>
        <v>RCO 26: Infraestructuras verdes construidas
o mejoradas para la adaptación al cambio
climático*</v>
      </c>
      <c r="G210" s="153" t="str">
        <f>IFERROR(VLOOKUP(E210,TablaIndicadores[[Código]:[Unidad de medida]],3,0),"")</f>
        <v>RCO 26: Hectáreas</v>
      </c>
      <c r="H210" s="116"/>
      <c r="I210" s="153" t="str">
        <f>IF(B204="Incluir",IF(OR(H210="",E210="",NOT(ISNUMBER(H210)),H210&lt;=0,H210&lt;=0.0000001,H210&gt;1000000000),"Rellene con un valor positivo","SI"),"")</f>
        <v/>
      </c>
      <c r="J210" s="115"/>
    </row>
    <row r="211" spans="1:10" ht="72.5" x14ac:dyDescent="0.35">
      <c r="A211" s="106"/>
      <c r="B211" s="106"/>
      <c r="C211" s="106"/>
      <c r="D211" s="153" t="s">
        <v>162</v>
      </c>
      <c r="E211" s="154" t="s">
        <v>180</v>
      </c>
      <c r="F211" s="153" t="str">
        <f>IFERROR(VLOOKUP(E211,TablaIndicadores[[Código]:[Unidad de medida]],2,0),"")</f>
        <v>RCR 37: Población que se beneficia de
medidas de protección frente a catástrofes
naturales relacionadas con el clima (distintas
de las inundaciones o los incendios
forestales)</v>
      </c>
      <c r="G211" s="153" t="str">
        <f>IFERROR(VLOOKUP(E211,TablaIndicadores[[Código]:[Unidad de medida]],3,0),"")</f>
        <v>RCR 37:Personas</v>
      </c>
      <c r="H211" s="157"/>
      <c r="I211" s="153" t="str">
        <f>IF(B204="Incluir",IF(OR(H211="",E211="",NOT(ISNUMBER(H211)),H211&lt;=0,H211&lt;=0.0000001,H211&gt;1000000000),"Rellene con un valor positivo","SI"),"")</f>
        <v/>
      </c>
      <c r="J211" s="115"/>
    </row>
    <row r="212" spans="1:10" x14ac:dyDescent="0.35">
      <c r="A212" s="106"/>
      <c r="B212" s="106"/>
      <c r="C212" s="106"/>
      <c r="D212" s="106"/>
      <c r="E212" s="106"/>
      <c r="F212" s="107"/>
      <c r="G212" s="106"/>
      <c r="H212" s="106"/>
      <c r="I212" s="107"/>
      <c r="J212" s="115"/>
    </row>
    <row r="213" spans="1:10" ht="15" thickBot="1" x14ac:dyDescent="0.4">
      <c r="A213" s="106"/>
      <c r="B213" s="160" t="s">
        <v>50</v>
      </c>
      <c r="C213" s="109"/>
      <c r="D213" s="109"/>
      <c r="E213" s="109"/>
      <c r="F213" s="110"/>
      <c r="G213" s="109"/>
      <c r="H213" s="109"/>
      <c r="I213" s="110"/>
      <c r="J213" s="115"/>
    </row>
    <row r="214" spans="1:10" x14ac:dyDescent="0.35">
      <c r="A214" s="106"/>
      <c r="B214" s="106"/>
      <c r="C214" s="106"/>
      <c r="D214" s="106"/>
      <c r="E214" s="106"/>
      <c r="F214" s="107"/>
      <c r="G214" s="106"/>
      <c r="H214" s="106"/>
      <c r="I214" s="107"/>
      <c r="J214" s="115"/>
    </row>
    <row r="215" spans="1:10" ht="29.25" customHeight="1" x14ac:dyDescent="0.35">
      <c r="A215" s="106"/>
      <c r="B215" s="116" t="s">
        <v>400</v>
      </c>
      <c r="C215" s="106"/>
      <c r="D215" s="176" t="s">
        <v>297</v>
      </c>
      <c r="E215" s="176"/>
      <c r="F215" s="176"/>
      <c r="G215" s="176"/>
      <c r="H215" s="176"/>
      <c r="I215" s="176"/>
      <c r="J215" s="150"/>
    </row>
    <row r="216" spans="1:10" x14ac:dyDescent="0.35">
      <c r="A216" s="106"/>
      <c r="B216" s="106"/>
      <c r="C216" s="106"/>
      <c r="D216" s="106"/>
      <c r="E216" s="106"/>
      <c r="F216" s="107"/>
      <c r="G216" s="106"/>
      <c r="H216" s="106"/>
      <c r="I216" s="107"/>
      <c r="J216" s="115"/>
    </row>
    <row r="217" spans="1:10" x14ac:dyDescent="0.35">
      <c r="A217" s="106"/>
      <c r="B217" s="106"/>
      <c r="C217" s="106"/>
      <c r="D217" s="106" t="s">
        <v>6</v>
      </c>
      <c r="E217" s="162"/>
      <c r="F217" s="174" t="str">
        <f>IF(B215="Incluir",IF(OR(E217="",E217=0),"Rellene el presupuesto",IF(OR(NOT(ISNUMBER(E217)),E217&lt;=0),"Rellene con un valor positivo","")),
    IF(OR(E217="",E217=0),"",
        "No rellene el presupuesto sin seleccionar que quiere incluir el subtipo de acción"))</f>
        <v/>
      </c>
      <c r="G217" s="175"/>
      <c r="H217" s="175"/>
      <c r="I217" s="107"/>
      <c r="J217" s="115"/>
    </row>
    <row r="218" spans="1:10" x14ac:dyDescent="0.35">
      <c r="A218" s="106"/>
      <c r="B218" s="106"/>
      <c r="C218" s="106"/>
      <c r="D218" s="106"/>
      <c r="E218" s="106"/>
      <c r="F218" s="107"/>
      <c r="G218" s="106"/>
      <c r="H218" s="106"/>
      <c r="I218" s="107"/>
      <c r="J218" s="115"/>
    </row>
    <row r="219" spans="1:10" x14ac:dyDescent="0.35">
      <c r="A219" s="106"/>
      <c r="B219" s="106"/>
      <c r="C219" s="106"/>
      <c r="D219" s="106" t="s">
        <v>270</v>
      </c>
      <c r="E219" s="106"/>
      <c r="F219" s="107"/>
      <c r="G219" s="106"/>
      <c r="H219" s="106"/>
      <c r="I219" s="107"/>
      <c r="J219" s="115"/>
    </row>
    <row r="220" spans="1:10" x14ac:dyDescent="0.35">
      <c r="A220" s="106"/>
      <c r="B220" s="106"/>
      <c r="C220" s="106"/>
      <c r="D220" s="7" t="s">
        <v>271</v>
      </c>
      <c r="E220" s="7" t="s">
        <v>272</v>
      </c>
      <c r="F220" s="11" t="s">
        <v>156</v>
      </c>
      <c r="G220" s="11" t="s">
        <v>159</v>
      </c>
      <c r="H220" s="8" t="s">
        <v>273</v>
      </c>
      <c r="I220" s="11" t="s">
        <v>274</v>
      </c>
      <c r="J220" s="115"/>
    </row>
    <row r="221" spans="1:10" ht="43.5" x14ac:dyDescent="0.35">
      <c r="A221" s="106"/>
      <c r="B221" s="106"/>
      <c r="C221" s="106"/>
      <c r="D221" s="155" t="s">
        <v>160</v>
      </c>
      <c r="E221" s="156" t="s">
        <v>181</v>
      </c>
      <c r="F221" s="153" t="str">
        <f>IFERROR(VLOOKUP(E221,TablaIndicadores[[Código]:[Unidad de medida]],2,0),"")</f>
        <v>RCO 30: Longitud de las tuberías nuevas o
mejoradas para los sistemas de distribución
para el abastecimiento público de agua</v>
      </c>
      <c r="G221" s="153" t="str">
        <f>IFERROR(VLOOKUP(E221,TablaIndicadores[[Código]:[Unidad de medida]],3,0),"")</f>
        <v>RCO 30: Km</v>
      </c>
      <c r="H221" s="116"/>
      <c r="I221" s="153" t="str">
        <f>IF(B215="Incluir",IF(OR(H221="",E221="",NOT(ISNUMBER(H221)),H221&lt;=0,H221&lt;=0.0000001,H221&gt;1000000000),"Rellene con un valor positivo","SI"),"")</f>
        <v/>
      </c>
      <c r="J221" s="115"/>
    </row>
    <row r="222" spans="1:10" ht="29" x14ac:dyDescent="0.35">
      <c r="A222" s="106"/>
      <c r="B222" s="106"/>
      <c r="C222" s="106"/>
      <c r="D222" s="153" t="s">
        <v>162</v>
      </c>
      <c r="E222" s="154" t="s">
        <v>182</v>
      </c>
      <c r="F222" s="153" t="str">
        <f>IFERROR(VLOOKUP(E222,TablaIndicadores[[Código]:[Unidad de medida]],2,0),"")</f>
        <v>RCR 41: Población conectada a un
abastecimiento de agua mejorado</v>
      </c>
      <c r="G222" s="153" t="str">
        <f>IFERROR(VLOOKUP(E222,TablaIndicadores[[Código]:[Unidad de medida]],3,0),"")</f>
        <v>RCR 41: Personas</v>
      </c>
      <c r="H222" s="157"/>
      <c r="I222" s="153" t="str">
        <f>IF(B215="Incluir",IF(OR(H222="",E222="",NOT(ISNUMBER(H222)),H222&lt;=0,H222&lt;=0.0000001,H222&gt;1000000000),"Rellene con un valor positivo","SI"),"")</f>
        <v/>
      </c>
      <c r="J222" s="115"/>
    </row>
    <row r="223" spans="1:10" x14ac:dyDescent="0.35">
      <c r="A223" s="106"/>
      <c r="B223" s="106"/>
      <c r="C223" s="106"/>
      <c r="D223" s="106"/>
      <c r="E223" s="106"/>
      <c r="F223" s="107"/>
      <c r="G223" s="106"/>
      <c r="H223" s="106"/>
      <c r="I223" s="107"/>
      <c r="J223" s="115"/>
    </row>
    <row r="224" spans="1:10" ht="29.25" customHeight="1" x14ac:dyDescent="0.35">
      <c r="A224" s="106"/>
      <c r="B224" s="116" t="s">
        <v>400</v>
      </c>
      <c r="C224" s="106"/>
      <c r="D224" s="176" t="s">
        <v>298</v>
      </c>
      <c r="E224" s="176"/>
      <c r="F224" s="176"/>
      <c r="G224" s="176"/>
      <c r="H224" s="176"/>
      <c r="I224" s="176"/>
      <c r="J224" s="150"/>
    </row>
    <row r="225" spans="1:10" x14ac:dyDescent="0.35">
      <c r="A225" s="106"/>
      <c r="B225" s="106"/>
      <c r="C225" s="106"/>
      <c r="D225" s="106"/>
      <c r="E225" s="106"/>
      <c r="F225" s="107"/>
      <c r="G225" s="106"/>
      <c r="H225" s="106"/>
      <c r="I225" s="107"/>
      <c r="J225" s="115"/>
    </row>
    <row r="226" spans="1:10" x14ac:dyDescent="0.35">
      <c r="A226" s="106"/>
      <c r="B226" s="106"/>
      <c r="C226" s="106"/>
      <c r="D226" s="106" t="s">
        <v>6</v>
      </c>
      <c r="E226" s="162"/>
      <c r="F226" s="174" t="str">
        <f>IF(B224="Incluir",IF(OR(E226="",E226=0),"Rellene el presupuesto",IF(OR(NOT(ISNUMBER(E226)),E226&lt;=0),"Rellene con un valor positivo","")),
    IF(OR(E226="",E226=0),"",
        "No rellene el presupuesto sin seleccionar que quiere incluir el subtipo de acción"))</f>
        <v/>
      </c>
      <c r="G226" s="175"/>
      <c r="H226" s="175"/>
      <c r="I226" s="107"/>
      <c r="J226" s="115"/>
    </row>
    <row r="227" spans="1:10" x14ac:dyDescent="0.35">
      <c r="A227" s="106"/>
      <c r="B227" s="106"/>
      <c r="C227" s="106"/>
      <c r="D227" s="106"/>
      <c r="E227" s="106"/>
      <c r="F227" s="107"/>
      <c r="G227" s="106"/>
      <c r="H227" s="106"/>
      <c r="I227" s="107"/>
      <c r="J227" s="115"/>
    </row>
    <row r="228" spans="1:10" x14ac:dyDescent="0.35">
      <c r="A228" s="106"/>
      <c r="B228" s="106"/>
      <c r="C228" s="106"/>
      <c r="D228" s="106" t="s">
        <v>270</v>
      </c>
      <c r="E228" s="106"/>
      <c r="F228" s="107"/>
      <c r="G228" s="106"/>
      <c r="H228" s="106"/>
      <c r="I228" s="107"/>
      <c r="J228" s="115"/>
    </row>
    <row r="229" spans="1:10" x14ac:dyDescent="0.35">
      <c r="A229" s="106"/>
      <c r="B229" s="106"/>
      <c r="C229" s="106"/>
      <c r="D229" s="7" t="s">
        <v>271</v>
      </c>
      <c r="E229" s="7" t="s">
        <v>272</v>
      </c>
      <c r="F229" s="11" t="s">
        <v>156</v>
      </c>
      <c r="G229" s="11" t="s">
        <v>159</v>
      </c>
      <c r="H229" s="8" t="s">
        <v>273</v>
      </c>
      <c r="I229" s="11" t="s">
        <v>274</v>
      </c>
      <c r="J229" s="115"/>
    </row>
    <row r="230" spans="1:10" ht="43.5" x14ac:dyDescent="0.35">
      <c r="A230" s="106"/>
      <c r="B230" s="106"/>
      <c r="C230" s="106"/>
      <c r="D230" s="155" t="s">
        <v>160</v>
      </c>
      <c r="E230" s="156" t="s">
        <v>181</v>
      </c>
      <c r="F230" s="153" t="str">
        <f>IFERROR(VLOOKUP(E230,TablaIndicadores[[Código]:[Unidad de medida]],2,0),"")</f>
        <v>RCO 30: Longitud de las tuberías nuevas o
mejoradas para los sistemas de distribución
para el abastecimiento público de agua</v>
      </c>
      <c r="G230" s="153" t="str">
        <f>IFERROR(VLOOKUP(E230,TablaIndicadores[[Código]:[Unidad de medida]],3,0),"")</f>
        <v>RCO 30: Km</v>
      </c>
      <c r="H230" s="116"/>
      <c r="I230" s="153" t="str">
        <f>IF(B224="Incluir",IF(OR(H230="",E230="",NOT(ISNUMBER(H230)),H230&lt;=0,H230&lt;=0.0000001,H230&gt;1000000000),"Rellene con un valor positivo","SI"),"")</f>
        <v/>
      </c>
      <c r="J230" s="115"/>
    </row>
    <row r="231" spans="1:10" ht="29" x14ac:dyDescent="0.35">
      <c r="A231" s="106"/>
      <c r="B231" s="106"/>
      <c r="C231" s="106"/>
      <c r="D231" s="153" t="s">
        <v>162</v>
      </c>
      <c r="E231" s="154" t="s">
        <v>182</v>
      </c>
      <c r="F231" s="153" t="str">
        <f>IFERROR(VLOOKUP(E231,TablaIndicadores[[Código]:[Unidad de medida]],2,0),"")</f>
        <v>RCR 41: Población conectada a un
abastecimiento de agua mejorado</v>
      </c>
      <c r="G231" s="153" t="str">
        <f>IFERROR(VLOOKUP(E231,TablaIndicadores[[Código]:[Unidad de medida]],3,0),"")</f>
        <v>RCR 41: Personas</v>
      </c>
      <c r="H231" s="157"/>
      <c r="I231" s="153" t="str">
        <f>IF(B224="Incluir",IF(OR(H231="",E231="",NOT(ISNUMBER(H231)),H231&lt;=0,H231&lt;=0.0000001,H231&gt;1000000000),"Rellene con un valor positivo","SI"),"")</f>
        <v/>
      </c>
      <c r="J231" s="115"/>
    </row>
    <row r="232" spans="1:10" x14ac:dyDescent="0.35">
      <c r="A232" s="106"/>
      <c r="B232" s="106"/>
      <c r="C232" s="106"/>
      <c r="D232" s="106"/>
      <c r="E232" s="106"/>
      <c r="F232" s="107"/>
      <c r="G232" s="106"/>
      <c r="H232" s="106"/>
      <c r="I232" s="107"/>
      <c r="J232" s="115"/>
    </row>
    <row r="233" spans="1:10" ht="29.25" customHeight="1" x14ac:dyDescent="0.35">
      <c r="A233" s="106"/>
      <c r="B233" s="116" t="s">
        <v>400</v>
      </c>
      <c r="C233" s="106"/>
      <c r="D233" s="176" t="s">
        <v>299</v>
      </c>
      <c r="E233" s="176"/>
      <c r="F233" s="176"/>
      <c r="G233" s="176"/>
      <c r="H233" s="176"/>
      <c r="I233" s="176"/>
      <c r="J233" s="150"/>
    </row>
    <row r="234" spans="1:10" x14ac:dyDescent="0.35">
      <c r="A234" s="106"/>
      <c r="B234" s="106"/>
      <c r="C234" s="106"/>
      <c r="D234" s="106"/>
      <c r="E234" s="106"/>
      <c r="F234" s="107"/>
      <c r="G234" s="106"/>
      <c r="H234" s="106"/>
      <c r="I234" s="107"/>
      <c r="J234" s="115"/>
    </row>
    <row r="235" spans="1:10" x14ac:dyDescent="0.35">
      <c r="A235" s="106"/>
      <c r="B235" s="106"/>
      <c r="C235" s="106"/>
      <c r="D235" s="106" t="s">
        <v>6</v>
      </c>
      <c r="E235" s="162"/>
      <c r="F235" s="174" t="str">
        <f>IF(B233="Incluir",IF(OR(E235="",E235=0),"Rellene el presupuesto",IF(OR(NOT(ISNUMBER(E235)),E235&lt;=0),"Rellene con un valor positivo","")),
    IF(OR(E235="",E235=0),"",
        "No rellene el presupuesto sin seleccionar que quiere incluir el subtipo de acción"))</f>
        <v/>
      </c>
      <c r="G235" s="175"/>
      <c r="H235" s="175"/>
      <c r="I235" s="107"/>
      <c r="J235" s="115"/>
    </row>
    <row r="236" spans="1:10" x14ac:dyDescent="0.35">
      <c r="A236" s="106"/>
      <c r="B236" s="106"/>
      <c r="C236" s="106"/>
      <c r="D236" s="106"/>
      <c r="E236" s="106"/>
      <c r="F236" s="107"/>
      <c r="G236" s="106"/>
      <c r="H236" s="106"/>
      <c r="I236" s="107"/>
      <c r="J236" s="115"/>
    </row>
    <row r="237" spans="1:10" x14ac:dyDescent="0.35">
      <c r="A237" s="106"/>
      <c r="B237" s="106"/>
      <c r="C237" s="106"/>
      <c r="D237" s="106" t="s">
        <v>270</v>
      </c>
      <c r="E237" s="106"/>
      <c r="F237" s="107"/>
      <c r="G237" s="106"/>
      <c r="H237" s="106"/>
      <c r="I237" s="107"/>
      <c r="J237" s="115"/>
    </row>
    <row r="238" spans="1:10" x14ac:dyDescent="0.35">
      <c r="A238" s="106"/>
      <c r="B238" s="106"/>
      <c r="C238" s="106"/>
      <c r="D238" s="7" t="s">
        <v>271</v>
      </c>
      <c r="E238" s="7" t="s">
        <v>272</v>
      </c>
      <c r="F238" s="11" t="s">
        <v>156</v>
      </c>
      <c r="G238" s="11" t="s">
        <v>159</v>
      </c>
      <c r="H238" s="8" t="s">
        <v>273</v>
      </c>
      <c r="I238" s="11" t="s">
        <v>274</v>
      </c>
      <c r="J238" s="115"/>
    </row>
    <row r="239" spans="1:10" ht="29" x14ac:dyDescent="0.35">
      <c r="A239" s="106"/>
      <c r="B239" s="106"/>
      <c r="C239" s="106"/>
      <c r="D239" s="155" t="s">
        <v>160</v>
      </c>
      <c r="E239" s="156" t="s">
        <v>183</v>
      </c>
      <c r="F239" s="153" t="str">
        <f>IFERROR(VLOOKUP(E239,TablaIndicadores[[Código]:[Unidad de medida]],2,0),"")</f>
        <v>RCO31 Longitud de tuberías nuevas o mejoradas para la red pública de recogida de aguas residuales</v>
      </c>
      <c r="G239" s="153" t="str">
        <f>IFERROR(VLOOKUP(E239,TablaIndicadores[[Código]:[Unidad de medida]],3,0),"")</f>
        <v>RCO31: Km</v>
      </c>
      <c r="H239" s="116"/>
      <c r="I239" s="153" t="str">
        <f>IF(B233="Incluir",IF(OR(H239="",E239="",NOT(ISNUMBER(H239)),H239&lt;=0,H239&lt;=0.0000001,H239&gt;1000000000),"Rellene con un valor positivo","SI"),"")</f>
        <v/>
      </c>
      <c r="J239" s="115"/>
    </row>
    <row r="240" spans="1:10" ht="43.5" x14ac:dyDescent="0.35">
      <c r="A240" s="106"/>
      <c r="B240" s="106"/>
      <c r="C240" s="106"/>
      <c r="D240" s="153" t="s">
        <v>162</v>
      </c>
      <c r="E240" s="154" t="s">
        <v>185</v>
      </c>
      <c r="F240" s="153" t="str">
        <f>IFERROR(VLOOKUP(E240,TablaIndicadores[[Código]:[Unidad de medida]],2,0),"")</f>
        <v>RCR 42: Población conectada, como mínimo,
a una planta secundaria de tratamiento de
aguas residuales</v>
      </c>
      <c r="G240" s="153" t="str">
        <f>IFERROR(VLOOKUP(E240,TablaIndicadores[[Código]:[Unidad de medida]],3,0),"")</f>
        <v>RCR 42:  Personas</v>
      </c>
      <c r="H240" s="157"/>
      <c r="I240" s="153" t="str">
        <f>IF(B233="Incluir",IF(OR(H240="",E240="",NOT(ISNUMBER(H240)),H240&lt;=0,H240&lt;=0.0000001,H240&gt;1000000000),"Rellene con un valor positivo","SI"),"")</f>
        <v/>
      </c>
      <c r="J240" s="115"/>
    </row>
    <row r="241" spans="1:10" x14ac:dyDescent="0.35">
      <c r="A241" s="106"/>
      <c r="B241" s="106"/>
      <c r="C241" s="106"/>
      <c r="D241" s="106"/>
      <c r="E241" s="106"/>
      <c r="F241" s="107"/>
      <c r="G241" s="106"/>
      <c r="H241" s="106"/>
      <c r="I241" s="107"/>
      <c r="J241" s="115"/>
    </row>
    <row r="242" spans="1:10" x14ac:dyDescent="0.35">
      <c r="A242" s="106"/>
      <c r="B242" s="116" t="s">
        <v>400</v>
      </c>
      <c r="C242" s="106"/>
      <c r="D242" s="112" t="s">
        <v>300</v>
      </c>
      <c r="E242" s="112"/>
      <c r="F242" s="113"/>
      <c r="G242" s="113"/>
      <c r="H242" s="113"/>
      <c r="I242" s="113"/>
      <c r="J242" s="115"/>
    </row>
    <row r="243" spans="1:10" x14ac:dyDescent="0.35">
      <c r="A243" s="106"/>
      <c r="B243" s="106"/>
      <c r="C243" s="106"/>
      <c r="D243" s="106"/>
      <c r="E243" s="106"/>
      <c r="F243" s="107"/>
      <c r="G243" s="106"/>
      <c r="H243" s="106"/>
      <c r="I243" s="107"/>
      <c r="J243" s="115"/>
    </row>
    <row r="244" spans="1:10" x14ac:dyDescent="0.35">
      <c r="A244" s="106"/>
      <c r="B244" s="106"/>
      <c r="C244" s="106"/>
      <c r="D244" s="106" t="s">
        <v>6</v>
      </c>
      <c r="E244" s="162"/>
      <c r="F244" s="174" t="str">
        <f>IF(B242="Incluir",IF(OR(E244="",E244=0),"Rellene el presupuesto",IF(OR(NOT(ISNUMBER(E244)),E244&lt;=0),"Rellene con un valor positivo","")),
    IF(OR(E244="",E244=0),"",
        "No rellene el presupuesto sin seleccionar que quiere incluir el subtipo de acción"))</f>
        <v/>
      </c>
      <c r="G244" s="175"/>
      <c r="H244" s="175"/>
      <c r="I244" s="107"/>
      <c r="J244" s="115"/>
    </row>
    <row r="245" spans="1:10" x14ac:dyDescent="0.35">
      <c r="A245" s="106"/>
      <c r="B245" s="106"/>
      <c r="C245" s="106"/>
      <c r="D245" s="106"/>
      <c r="E245" s="106"/>
      <c r="F245" s="107"/>
      <c r="G245" s="106"/>
      <c r="H245" s="106"/>
      <c r="I245" s="107"/>
      <c r="J245" s="115"/>
    </row>
    <row r="246" spans="1:10" x14ac:dyDescent="0.35">
      <c r="A246" s="106"/>
      <c r="B246" s="106"/>
      <c r="C246" s="106"/>
      <c r="D246" s="106" t="s">
        <v>270</v>
      </c>
      <c r="E246" s="106"/>
      <c r="F246" s="107"/>
      <c r="G246" s="106"/>
      <c r="H246" s="106"/>
      <c r="I246" s="107"/>
      <c r="J246" s="115"/>
    </row>
    <row r="247" spans="1:10" x14ac:dyDescent="0.35">
      <c r="A247" s="106"/>
      <c r="B247" s="106"/>
      <c r="C247" s="106"/>
      <c r="D247" s="7" t="s">
        <v>271</v>
      </c>
      <c r="E247" s="7" t="s">
        <v>272</v>
      </c>
      <c r="F247" s="11" t="s">
        <v>156</v>
      </c>
      <c r="G247" s="11" t="s">
        <v>159</v>
      </c>
      <c r="H247" s="8" t="s">
        <v>273</v>
      </c>
      <c r="I247" s="11" t="s">
        <v>274</v>
      </c>
      <c r="J247" s="115"/>
    </row>
    <row r="248" spans="1:10" ht="29" x14ac:dyDescent="0.35">
      <c r="A248" s="106"/>
      <c r="B248" s="106"/>
      <c r="C248" s="106"/>
      <c r="D248" s="155" t="s">
        <v>160</v>
      </c>
      <c r="E248" s="156" t="s">
        <v>184</v>
      </c>
      <c r="F248" s="153" t="str">
        <f>IFERROR(VLOOKUP(E248,TablaIndicadores[[Código]:[Unidad de medida]],2,0),"")</f>
        <v>RCO 32: Capacidad nueva o mejorada para el
tratamiento de aguas residuales</v>
      </c>
      <c r="G248" s="153" t="str">
        <f>IFERROR(VLOOKUP(E248,TablaIndicadores[[Código]:[Unidad de medida]],3,0),"")</f>
        <v>RCO32: Equivalente de población</v>
      </c>
      <c r="H248" s="116"/>
      <c r="I248" s="153" t="str">
        <f>IF(B242="Incluir",IF(OR(H248="",E248="",NOT(ISNUMBER(H248)),H248&lt;=0,H248&lt;=0.0000001,H248&gt;1000000000),"Rellene con un valor positivo","SI"),"")</f>
        <v/>
      </c>
      <c r="J248" s="115"/>
    </row>
    <row r="249" spans="1:10" ht="43.5" x14ac:dyDescent="0.35">
      <c r="A249" s="106"/>
      <c r="B249" s="106"/>
      <c r="C249" s="106"/>
      <c r="D249" s="153" t="s">
        <v>162</v>
      </c>
      <c r="E249" s="154" t="s">
        <v>185</v>
      </c>
      <c r="F249" s="153" t="str">
        <f>IFERROR(VLOOKUP(E249,TablaIndicadores[[Código]:[Unidad de medida]],2,0),"")</f>
        <v>RCR 42: Población conectada, como mínimo,
a una planta secundaria de tratamiento de
aguas residuales</v>
      </c>
      <c r="G249" s="153" t="str">
        <f>IFERROR(VLOOKUP(E249,TablaIndicadores[[Código]:[Unidad de medida]],3,0),"")</f>
        <v>RCR 42:  Personas</v>
      </c>
      <c r="H249" s="157"/>
      <c r="I249" s="153" t="str">
        <f>IF(B242="Incluir",IF(OR(H249="",E249="",NOT(ISNUMBER(H249)),H249&lt;=0,H249&lt;=0.0000001,H249&gt;1000000000),"Rellene con un valor positivo","SI"),"")</f>
        <v/>
      </c>
      <c r="J249" s="115"/>
    </row>
    <row r="250" spans="1:10" x14ac:dyDescent="0.35">
      <c r="A250" s="106"/>
      <c r="B250" s="106"/>
      <c r="C250" s="106"/>
      <c r="D250" s="106"/>
      <c r="E250" s="106"/>
      <c r="F250" s="107"/>
      <c r="G250" s="106"/>
      <c r="H250" s="106"/>
      <c r="I250" s="107"/>
      <c r="J250" s="115"/>
    </row>
    <row r="251" spans="1:10" x14ac:dyDescent="0.35">
      <c r="A251" s="106"/>
      <c r="B251" s="116" t="s">
        <v>400</v>
      </c>
      <c r="C251" s="106"/>
      <c r="D251" s="112" t="s">
        <v>301</v>
      </c>
      <c r="E251" s="112"/>
      <c r="F251" s="113"/>
      <c r="G251" s="151"/>
      <c r="H251" s="151"/>
      <c r="I251" s="151"/>
      <c r="J251" s="115"/>
    </row>
    <row r="252" spans="1:10" x14ac:dyDescent="0.35">
      <c r="A252" s="106"/>
      <c r="B252" s="106"/>
      <c r="C252" s="106"/>
      <c r="D252" s="106"/>
      <c r="E252" s="106"/>
      <c r="F252" s="107"/>
      <c r="G252" s="106"/>
      <c r="H252" s="106"/>
      <c r="I252" s="107"/>
      <c r="J252" s="115"/>
    </row>
    <row r="253" spans="1:10" x14ac:dyDescent="0.35">
      <c r="A253" s="106"/>
      <c r="B253" s="106"/>
      <c r="C253" s="106"/>
      <c r="D253" s="106" t="s">
        <v>6</v>
      </c>
      <c r="E253" s="162"/>
      <c r="F253" s="174" t="str">
        <f>IF(B251="Incluir",IF(OR(E253="",E253=0),"Rellene el presupuesto",IF(OR(NOT(ISNUMBER(E253)),E253&lt;=0),"Rellene con un valor positivo","")),
    IF(OR(E253="",E253=0),"",
        "No rellene el presupuesto sin seleccionar que quiere incluir el subtipo de acción"))</f>
        <v/>
      </c>
      <c r="G253" s="175"/>
      <c r="H253" s="175"/>
      <c r="I253" s="107"/>
      <c r="J253" s="115"/>
    </row>
    <row r="254" spans="1:10" x14ac:dyDescent="0.35">
      <c r="A254" s="106"/>
      <c r="B254" s="106"/>
      <c r="C254" s="106"/>
      <c r="D254" s="106"/>
      <c r="E254" s="106"/>
      <c r="F254" s="107"/>
      <c r="G254" s="106"/>
      <c r="H254" s="106"/>
      <c r="I254" s="107"/>
      <c r="J254" s="115"/>
    </row>
    <row r="255" spans="1:10" x14ac:dyDescent="0.35">
      <c r="A255" s="106"/>
      <c r="B255" s="106"/>
      <c r="C255" s="106"/>
      <c r="D255" s="106" t="s">
        <v>270</v>
      </c>
      <c r="E255" s="106"/>
      <c r="F255" s="107"/>
      <c r="G255" s="106"/>
      <c r="H255" s="106"/>
      <c r="I255" s="107"/>
      <c r="J255" s="115"/>
    </row>
    <row r="256" spans="1:10" x14ac:dyDescent="0.35">
      <c r="A256" s="106"/>
      <c r="B256" s="106"/>
      <c r="C256" s="106"/>
      <c r="D256" s="7" t="s">
        <v>271</v>
      </c>
      <c r="E256" s="7" t="s">
        <v>272</v>
      </c>
      <c r="F256" s="11" t="s">
        <v>156</v>
      </c>
      <c r="G256" s="11" t="s">
        <v>159</v>
      </c>
      <c r="H256" s="8" t="s">
        <v>273</v>
      </c>
      <c r="I256" s="11" t="s">
        <v>274</v>
      </c>
      <c r="J256" s="115"/>
    </row>
    <row r="257" spans="1:10" ht="29" x14ac:dyDescent="0.35">
      <c r="A257" s="106"/>
      <c r="B257" s="106"/>
      <c r="C257" s="106"/>
      <c r="D257" s="155" t="s">
        <v>160</v>
      </c>
      <c r="E257" s="156" t="s">
        <v>183</v>
      </c>
      <c r="F257" s="153" t="str">
        <f>IFERROR(VLOOKUP(E257,TablaIndicadores[[Código]:[Unidad de medida]],2,0),"")</f>
        <v>RCO31 Longitud de tuberías nuevas o mejoradas para la red pública de recogida de aguas residuales</v>
      </c>
      <c r="G257" s="153" t="str">
        <f>IFERROR(VLOOKUP(E257,TablaIndicadores[[Código]:[Unidad de medida]],3,0),"")</f>
        <v>RCO31: Km</v>
      </c>
      <c r="H257" s="116"/>
      <c r="I257" s="153" t="str">
        <f>IF(B251="Incluir",IF(OR(H257="",E257="",NOT(ISNUMBER(H257)),H257&lt;=0,H257&lt;=0.0000001,H257&gt;1000000000),"Rellene con un valor positivo","SI"),"")</f>
        <v/>
      </c>
      <c r="J257" s="115"/>
    </row>
    <row r="258" spans="1:10" ht="43.5" x14ac:dyDescent="0.35">
      <c r="A258" s="106"/>
      <c r="B258" s="106"/>
      <c r="C258" s="106"/>
      <c r="D258" s="153" t="s">
        <v>162</v>
      </c>
      <c r="E258" s="154" t="s">
        <v>185</v>
      </c>
      <c r="F258" s="153" t="str">
        <f>IFERROR(VLOOKUP(E258,TablaIndicadores[[Código]:[Unidad de medida]],2,0),"")</f>
        <v>RCR 42: Población conectada, como mínimo,
a una planta secundaria de tratamiento de
aguas residuales</v>
      </c>
      <c r="G258" s="153" t="str">
        <f>IFERROR(VLOOKUP(E258,TablaIndicadores[[Código]:[Unidad de medida]],3,0),"")</f>
        <v>RCR 42:  Personas</v>
      </c>
      <c r="H258" s="157"/>
      <c r="I258" s="153" t="str">
        <f>IF(B251="Incluir",IF(OR(H258="",E258="",NOT(ISNUMBER(H258)),H258&lt;=0,H258&lt;=0.0000001,H258&gt;1000000000),"Rellene con un valor positivo","SI"),"")</f>
        <v/>
      </c>
      <c r="J258" s="115"/>
    </row>
    <row r="259" spans="1:10" x14ac:dyDescent="0.35">
      <c r="A259" s="106"/>
      <c r="B259" s="106"/>
      <c r="C259" s="106"/>
      <c r="D259" s="106"/>
      <c r="E259" s="106"/>
      <c r="F259" s="107"/>
      <c r="G259" s="106"/>
      <c r="H259" s="106"/>
      <c r="I259" s="107"/>
      <c r="J259" s="115"/>
    </row>
    <row r="260" spans="1:10" ht="15" thickBot="1" x14ac:dyDescent="0.4">
      <c r="A260" s="106"/>
      <c r="B260" s="160" t="s">
        <v>52</v>
      </c>
      <c r="C260" s="109"/>
      <c r="D260" s="109"/>
      <c r="E260" s="109"/>
      <c r="F260" s="110"/>
      <c r="G260" s="109"/>
      <c r="H260" s="109"/>
      <c r="I260" s="110"/>
      <c r="J260" s="115"/>
    </row>
    <row r="261" spans="1:10" x14ac:dyDescent="0.35">
      <c r="A261" s="106"/>
      <c r="B261" s="106"/>
      <c r="C261" s="106"/>
      <c r="D261" s="106"/>
      <c r="E261" s="106"/>
      <c r="F261" s="107"/>
      <c r="G261" s="106"/>
      <c r="H261" s="106"/>
      <c r="I261" s="107"/>
      <c r="J261" s="115"/>
    </row>
    <row r="262" spans="1:10" x14ac:dyDescent="0.35">
      <c r="A262" s="106"/>
      <c r="B262" s="116" t="s">
        <v>400</v>
      </c>
      <c r="C262" s="106"/>
      <c r="D262" s="112" t="s">
        <v>302</v>
      </c>
      <c r="E262" s="112"/>
      <c r="F262" s="113"/>
      <c r="G262" s="151"/>
      <c r="H262" s="151"/>
      <c r="I262" s="151"/>
      <c r="J262" s="115"/>
    </row>
    <row r="263" spans="1:10" x14ac:dyDescent="0.35">
      <c r="A263" s="106"/>
      <c r="B263" s="106"/>
      <c r="C263" s="106"/>
      <c r="D263" s="106"/>
      <c r="E263" s="106"/>
      <c r="F263" s="107"/>
      <c r="G263" s="106"/>
      <c r="H263" s="106"/>
      <c r="I263" s="107"/>
      <c r="J263" s="115"/>
    </row>
    <row r="264" spans="1:10" x14ac:dyDescent="0.35">
      <c r="A264" s="106"/>
      <c r="B264" s="106"/>
      <c r="C264" s="106"/>
      <c r="D264" s="106" t="s">
        <v>6</v>
      </c>
      <c r="E264" s="162"/>
      <c r="F264" s="174" t="str">
        <f>IF(B262="Incluir",IF(OR(E264="",E264=0),"Rellene el presupuesto",IF(OR(NOT(ISNUMBER(E264)),E264&lt;=0),"Rellene con un valor positivo","")),
    IF(OR(E264="",E264=0),"",
        "No rellene el presupuesto sin seleccionar que quiere incluir el subtipo de acción"))</f>
        <v/>
      </c>
      <c r="G264" s="175"/>
      <c r="H264" s="175"/>
      <c r="I264" s="107"/>
      <c r="J264" s="115"/>
    </row>
    <row r="265" spans="1:10" x14ac:dyDescent="0.35">
      <c r="A265" s="106"/>
      <c r="B265" s="106"/>
      <c r="C265" s="106"/>
      <c r="D265" s="106"/>
      <c r="E265" s="106"/>
      <c r="F265" s="107"/>
      <c r="G265" s="106"/>
      <c r="H265" s="106"/>
      <c r="I265" s="107"/>
      <c r="J265" s="115"/>
    </row>
    <row r="266" spans="1:10" x14ac:dyDescent="0.35">
      <c r="A266" s="106"/>
      <c r="B266" s="106"/>
      <c r="C266" s="106"/>
      <c r="D266" s="106" t="s">
        <v>270</v>
      </c>
      <c r="E266" s="106"/>
      <c r="F266" s="107"/>
      <c r="G266" s="106"/>
      <c r="H266" s="106"/>
      <c r="I266" s="107"/>
      <c r="J266" s="115"/>
    </row>
    <row r="267" spans="1:10" x14ac:dyDescent="0.35">
      <c r="A267" s="106"/>
      <c r="B267" s="106"/>
      <c r="C267" s="106"/>
      <c r="D267" s="7" t="s">
        <v>271</v>
      </c>
      <c r="E267" s="7" t="s">
        <v>272</v>
      </c>
      <c r="F267" s="11" t="s">
        <v>156</v>
      </c>
      <c r="G267" s="11" t="s">
        <v>159</v>
      </c>
      <c r="H267" s="8" t="s">
        <v>273</v>
      </c>
      <c r="I267" s="11" t="s">
        <v>274</v>
      </c>
      <c r="J267" s="115"/>
    </row>
    <row r="268" spans="1:10" ht="30" customHeight="1" x14ac:dyDescent="0.35">
      <c r="A268" s="106"/>
      <c r="B268" s="106"/>
      <c r="C268" s="106"/>
      <c r="D268" s="155" t="s">
        <v>160</v>
      </c>
      <c r="E268" s="156" t="s">
        <v>186</v>
      </c>
      <c r="F268" s="153" t="str">
        <f>IFERROR(VLOOKUP(E268,TablaIndicadores[[Código]:[Unidad de medida]],2,0),"")</f>
        <v>RCO 34: Capacidad adicional para el reciclaje
de residuos</v>
      </c>
      <c r="G268" s="153" t="str">
        <f>IFERROR(VLOOKUP(E268,TablaIndicadores[[Código]:[Unidad de medida]],3,0),"")</f>
        <v>RCO 34: Toneladas/año</v>
      </c>
      <c r="H268" s="116"/>
      <c r="I268" s="153" t="str">
        <f>IF(B262="Incluir",IF(OR(H268="",E268="",NOT(ISNUMBER(H268)),H268&lt;=0,H268&lt;=0.0000001,H268&gt;1000000000),"Rellene con un valor positivo","SI"),"")</f>
        <v/>
      </c>
      <c r="J268" s="115"/>
    </row>
    <row r="269" spans="1:10" ht="30" customHeight="1" x14ac:dyDescent="0.35">
      <c r="A269" s="106"/>
      <c r="B269" s="106"/>
      <c r="C269" s="106"/>
      <c r="D269" s="153" t="s">
        <v>162</v>
      </c>
      <c r="E269" s="154" t="s">
        <v>189</v>
      </c>
      <c r="F269" s="153" t="str">
        <f>IFERROR(VLOOKUP(E269,TablaIndicadores[[Código]:[Unidad de medida]],2,0),"")</f>
        <v>RCR103 Residuos recogidos de manera selectiva</v>
      </c>
      <c r="G269" s="153" t="str">
        <f>IFERROR(VLOOKUP(E269,TablaIndicadores[[Código]:[Unidad de medida]],3,0),"")</f>
        <v>RCR 103: Toneladas/ año</v>
      </c>
      <c r="H269" s="157"/>
      <c r="I269" s="153" t="str">
        <f>IF(B262="Incluir",IF(OR(H269="",E269="",NOT(ISNUMBER(H269)),H269&lt;=0,H269&lt;=0.0000001,H269&gt;1000000000),"Rellene con un valor positivo","SI"),"")</f>
        <v/>
      </c>
      <c r="J269" s="115"/>
    </row>
    <row r="270" spans="1:10" x14ac:dyDescent="0.35">
      <c r="A270" s="106"/>
      <c r="B270" s="106"/>
      <c r="C270" s="106"/>
      <c r="D270" s="106"/>
      <c r="E270" s="106"/>
      <c r="F270" s="107"/>
      <c r="G270" s="106"/>
      <c r="H270" s="106"/>
      <c r="I270" s="107"/>
      <c r="J270" s="115"/>
    </row>
    <row r="271" spans="1:10" x14ac:dyDescent="0.35">
      <c r="A271" s="106"/>
      <c r="B271" s="116" t="s">
        <v>400</v>
      </c>
      <c r="C271" s="106"/>
      <c r="D271" s="112" t="s">
        <v>303</v>
      </c>
      <c r="E271" s="112"/>
      <c r="F271" s="113"/>
      <c r="G271" s="113"/>
      <c r="H271" s="113"/>
      <c r="I271" s="113"/>
      <c r="J271" s="115"/>
    </row>
    <row r="272" spans="1:10" x14ac:dyDescent="0.35">
      <c r="A272" s="106"/>
      <c r="B272" s="106"/>
      <c r="C272" s="106"/>
      <c r="D272" s="106"/>
      <c r="E272" s="106"/>
      <c r="F272" s="107"/>
      <c r="G272" s="106"/>
      <c r="H272" s="106"/>
      <c r="I272" s="107"/>
      <c r="J272" s="115"/>
    </row>
    <row r="273" spans="1:10" x14ac:dyDescent="0.35">
      <c r="A273" s="106"/>
      <c r="B273" s="106"/>
      <c r="C273" s="106"/>
      <c r="D273" s="106" t="s">
        <v>6</v>
      </c>
      <c r="E273" s="162"/>
      <c r="F273" s="174" t="str">
        <f>IF(B271="Incluir",IF(OR(E273="",E273=0),"Rellene el presupuesto",IF(OR(NOT(ISNUMBER(E273)),E273&lt;=0),"Rellene con un valor positivo","")),
    IF(OR(E273="",E273=0),"",
        "No rellene el presupuesto sin seleccionar que quiere incluir el subtipo de acción"))</f>
        <v/>
      </c>
      <c r="G273" s="175"/>
      <c r="H273" s="175"/>
      <c r="I273" s="107"/>
      <c r="J273" s="115"/>
    </row>
    <row r="274" spans="1:10" x14ac:dyDescent="0.35">
      <c r="A274" s="106"/>
      <c r="B274" s="106"/>
      <c r="C274" s="106"/>
      <c r="D274" s="106"/>
      <c r="E274" s="106"/>
      <c r="F274" s="107"/>
      <c r="G274" s="106"/>
      <c r="H274" s="106"/>
      <c r="I274" s="107"/>
      <c r="J274" s="115"/>
    </row>
    <row r="275" spans="1:10" x14ac:dyDescent="0.35">
      <c r="A275" s="106"/>
      <c r="B275" s="106"/>
      <c r="C275" s="106"/>
      <c r="D275" s="106" t="s">
        <v>270</v>
      </c>
      <c r="E275" s="106"/>
      <c r="F275" s="107"/>
      <c r="G275" s="106"/>
      <c r="H275" s="106"/>
      <c r="I275" s="107"/>
      <c r="J275" s="115"/>
    </row>
    <row r="276" spans="1:10" x14ac:dyDescent="0.35">
      <c r="A276" s="106"/>
      <c r="B276" s="106"/>
      <c r="C276" s="106"/>
      <c r="D276" s="7" t="s">
        <v>271</v>
      </c>
      <c r="E276" s="7" t="s">
        <v>272</v>
      </c>
      <c r="F276" s="11" t="s">
        <v>156</v>
      </c>
      <c r="G276" s="11" t="s">
        <v>159</v>
      </c>
      <c r="H276" s="8" t="s">
        <v>273</v>
      </c>
      <c r="I276" s="11" t="s">
        <v>274</v>
      </c>
      <c r="J276" s="115"/>
    </row>
    <row r="277" spans="1:10" ht="30" customHeight="1" x14ac:dyDescent="0.35">
      <c r="A277" s="106"/>
      <c r="B277" s="106"/>
      <c r="C277" s="106"/>
      <c r="D277" s="155" t="s">
        <v>160</v>
      </c>
      <c r="E277" s="156" t="s">
        <v>186</v>
      </c>
      <c r="F277" s="153" t="str">
        <f>IFERROR(VLOOKUP(E277,TablaIndicadores[[Código]:[Unidad de medida]],2,0),"")</f>
        <v>RCO 34: Capacidad adicional para el reciclaje
de residuos</v>
      </c>
      <c r="G277" s="153" t="str">
        <f>IFERROR(VLOOKUP(E277,TablaIndicadores[[Código]:[Unidad de medida]],3,0),"")</f>
        <v>RCO 34: Toneladas/año</v>
      </c>
      <c r="H277" s="116"/>
      <c r="I277" s="153" t="str">
        <f>IF(B271="Incluir",IF(OR(H277="",E277="",NOT(ISNUMBER(H277)),H277&lt;=0,H277&lt;=0.0000001,H277&gt;1000000000),"Rellene con un valor positivo","SI"),"")</f>
        <v/>
      </c>
      <c r="J277" s="115"/>
    </row>
    <row r="278" spans="1:10" ht="30" customHeight="1" x14ac:dyDescent="0.35">
      <c r="A278" s="106"/>
      <c r="B278" s="106"/>
      <c r="C278" s="106"/>
      <c r="D278" s="153" t="s">
        <v>162</v>
      </c>
      <c r="E278" s="154" t="s">
        <v>189</v>
      </c>
      <c r="F278" s="153" t="str">
        <f>IFERROR(VLOOKUP(E278,TablaIndicadores[[Código]:[Unidad de medida]],2,0),"")</f>
        <v>RCR103 Residuos recogidos de manera selectiva</v>
      </c>
      <c r="G278" s="153" t="str">
        <f>IFERROR(VLOOKUP(E278,TablaIndicadores[[Código]:[Unidad de medida]],3,0),"")</f>
        <v>RCR 103: Toneladas/ año</v>
      </c>
      <c r="H278" s="157"/>
      <c r="I278" s="153" t="str">
        <f>IF(B271="Incluir",IF(OR(H278="",E278="",NOT(ISNUMBER(H278)),H278&lt;=0,H278&lt;=0.0000001,H278&gt;1000000000),"Rellene con un valor positivo","SI"),"")</f>
        <v/>
      </c>
      <c r="J278" s="115"/>
    </row>
    <row r="279" spans="1:10" x14ac:dyDescent="0.35">
      <c r="A279" s="106"/>
      <c r="B279" s="106"/>
      <c r="C279" s="106"/>
      <c r="D279" s="106"/>
      <c r="E279" s="106"/>
      <c r="F279" s="107"/>
      <c r="G279" s="106"/>
      <c r="H279" s="106"/>
      <c r="I279" s="107"/>
      <c r="J279" s="115"/>
    </row>
    <row r="280" spans="1:10" x14ac:dyDescent="0.35">
      <c r="A280" s="106"/>
      <c r="B280" s="116" t="s">
        <v>400</v>
      </c>
      <c r="C280" s="106"/>
      <c r="D280" s="112" t="s">
        <v>304</v>
      </c>
      <c r="E280" s="112"/>
      <c r="F280" s="113"/>
      <c r="G280" s="151"/>
      <c r="H280" s="151"/>
      <c r="I280" s="151"/>
      <c r="J280" s="115"/>
    </row>
    <row r="281" spans="1:10" x14ac:dyDescent="0.35">
      <c r="A281" s="106"/>
      <c r="B281" s="106"/>
      <c r="C281" s="106"/>
      <c r="D281" s="106"/>
      <c r="E281" s="106"/>
      <c r="F281" s="107"/>
      <c r="G281" s="106"/>
      <c r="H281" s="106"/>
      <c r="I281" s="107"/>
      <c r="J281" s="115"/>
    </row>
    <row r="282" spans="1:10" x14ac:dyDescent="0.35">
      <c r="A282" s="106"/>
      <c r="B282" s="106"/>
      <c r="C282" s="106"/>
      <c r="D282" s="106" t="s">
        <v>6</v>
      </c>
      <c r="E282" s="162"/>
      <c r="F282" s="174" t="str">
        <f>IF(B280="Incluir",IF(OR(E282="",E282=0),"Rellene el presupuesto",IF(OR(NOT(ISNUMBER(E282)),E282&lt;=0),"Rellene con un valor positivo","")),
    IF(OR(E282="",E282=0),"",
        "No rellene el presupuesto sin seleccionar que quiere incluir el subtipo de acción"))</f>
        <v/>
      </c>
      <c r="G282" s="175"/>
      <c r="H282" s="175"/>
      <c r="I282" s="107"/>
      <c r="J282" s="115"/>
    </row>
    <row r="283" spans="1:10" x14ac:dyDescent="0.35">
      <c r="A283" s="106"/>
      <c r="B283" s="106"/>
      <c r="C283" s="106"/>
      <c r="D283" s="106"/>
      <c r="E283" s="106"/>
      <c r="F283" s="107"/>
      <c r="G283" s="106"/>
      <c r="H283" s="106"/>
      <c r="I283" s="107"/>
      <c r="J283" s="115"/>
    </row>
    <row r="284" spans="1:10" x14ac:dyDescent="0.35">
      <c r="A284" s="106"/>
      <c r="B284" s="106"/>
      <c r="C284" s="106"/>
      <c r="D284" s="106" t="s">
        <v>270</v>
      </c>
      <c r="E284" s="106"/>
      <c r="F284" s="107"/>
      <c r="G284" s="106"/>
      <c r="H284" s="106"/>
      <c r="I284" s="107"/>
      <c r="J284" s="115"/>
    </row>
    <row r="285" spans="1:10" x14ac:dyDescent="0.35">
      <c r="A285" s="106"/>
      <c r="B285" s="106"/>
      <c r="C285" s="106"/>
      <c r="D285" s="7" t="s">
        <v>271</v>
      </c>
      <c r="E285" s="7" t="s">
        <v>272</v>
      </c>
      <c r="F285" s="11" t="s">
        <v>156</v>
      </c>
      <c r="G285" s="11" t="s">
        <v>159</v>
      </c>
      <c r="H285" s="8" t="s">
        <v>273</v>
      </c>
      <c r="I285" s="11" t="s">
        <v>274</v>
      </c>
      <c r="J285" s="115"/>
    </row>
    <row r="286" spans="1:10" ht="30" customHeight="1" x14ac:dyDescent="0.35">
      <c r="A286" s="106"/>
      <c r="B286" s="106"/>
      <c r="C286" s="106"/>
      <c r="D286" s="155" t="s">
        <v>160</v>
      </c>
      <c r="E286" s="156" t="s">
        <v>186</v>
      </c>
      <c r="F286" s="153" t="str">
        <f>IFERROR(VLOOKUP(E286,TablaIndicadores[[Código]:[Unidad de medida]],2,0),"")</f>
        <v>RCO 34: Capacidad adicional para el reciclaje
de residuos</v>
      </c>
      <c r="G286" s="153" t="str">
        <f>IFERROR(VLOOKUP(E286,TablaIndicadores[[Código]:[Unidad de medida]],3,0),"")</f>
        <v>RCO 34: Toneladas/año</v>
      </c>
      <c r="H286" s="116"/>
      <c r="I286" s="153" t="str">
        <f>IF(B280="Incluir",IF(OR(H286="",E286="",NOT(ISNUMBER(H286)),H286&lt;=0,H286&lt;=0.0000001,H286&gt;1000000000),"Rellene con un valor positivo","SI"),"")</f>
        <v/>
      </c>
      <c r="J286" s="115"/>
    </row>
    <row r="287" spans="1:10" ht="30" customHeight="1" x14ac:dyDescent="0.35">
      <c r="A287" s="106"/>
      <c r="B287" s="106"/>
      <c r="C287" s="106"/>
      <c r="D287" s="153" t="s">
        <v>162</v>
      </c>
      <c r="E287" s="154" t="s">
        <v>189</v>
      </c>
      <c r="F287" s="153" t="str">
        <f>IFERROR(VLOOKUP(E287,TablaIndicadores[[Código]:[Unidad de medida]],2,0),"")</f>
        <v>RCR103 Residuos recogidos de manera selectiva</v>
      </c>
      <c r="G287" s="153" t="str">
        <f>IFERROR(VLOOKUP(E287,TablaIndicadores[[Código]:[Unidad de medida]],3,0),"")</f>
        <v>RCR 103: Toneladas/ año</v>
      </c>
      <c r="H287" s="157"/>
      <c r="I287" s="153" t="str">
        <f>IF(B280="Incluir",IF(OR(H287="",E287="",NOT(ISNUMBER(H287)),H287&lt;=0,H287&lt;=0.0000001,H287&gt;1000000000),"Rellene con un valor positivo","SI"),"")</f>
        <v/>
      </c>
      <c r="J287" s="115"/>
    </row>
    <row r="288" spans="1:10" x14ac:dyDescent="0.35">
      <c r="A288" s="106"/>
      <c r="B288" s="106"/>
      <c r="C288" s="106"/>
      <c r="D288" s="106"/>
      <c r="E288" s="106"/>
      <c r="F288" s="107"/>
      <c r="G288" s="106"/>
      <c r="H288" s="106"/>
      <c r="I288" s="107"/>
      <c r="J288" s="115"/>
    </row>
    <row r="289" spans="1:10" x14ac:dyDescent="0.35">
      <c r="A289" s="106"/>
      <c r="B289" s="116" t="s">
        <v>400</v>
      </c>
      <c r="C289" s="106"/>
      <c r="D289" s="112" t="s">
        <v>305</v>
      </c>
      <c r="E289" s="112"/>
      <c r="F289" s="113"/>
      <c r="G289" s="113"/>
      <c r="H289" s="113"/>
      <c r="I289" s="113"/>
      <c r="J289" s="115"/>
    </row>
    <row r="290" spans="1:10" x14ac:dyDescent="0.35">
      <c r="A290" s="106"/>
      <c r="B290" s="106"/>
      <c r="C290" s="106"/>
      <c r="D290" s="106"/>
      <c r="E290" s="106"/>
      <c r="F290" s="107"/>
      <c r="G290" s="106"/>
      <c r="H290" s="106"/>
      <c r="I290" s="107"/>
      <c r="J290" s="115"/>
    </row>
    <row r="291" spans="1:10" x14ac:dyDescent="0.35">
      <c r="A291" s="106"/>
      <c r="B291" s="106"/>
      <c r="C291" s="106"/>
      <c r="D291" s="106" t="s">
        <v>6</v>
      </c>
      <c r="E291" s="162"/>
      <c r="F291" s="174" t="str">
        <f>IF(B289="Incluir",IF(OR(E291="",E291=0),"Rellene el presupuesto",IF(OR(NOT(ISNUMBER(E291)),E291&lt;=0),"Rellene con un valor positivo","")),
    IF(OR(E291="",E291=0),"",
        "No rellene el presupuesto sin seleccionar que quiere incluir el subtipo de acción"))</f>
        <v/>
      </c>
      <c r="G291" s="175"/>
      <c r="H291" s="175"/>
      <c r="I291" s="107"/>
      <c r="J291" s="115"/>
    </row>
    <row r="292" spans="1:10" x14ac:dyDescent="0.35">
      <c r="A292" s="106"/>
      <c r="B292" s="106"/>
      <c r="C292" s="106"/>
      <c r="D292" s="106"/>
      <c r="E292" s="106"/>
      <c r="F292" s="107"/>
      <c r="G292" s="106"/>
      <c r="H292" s="106"/>
      <c r="I292" s="107"/>
      <c r="J292" s="115"/>
    </row>
    <row r="293" spans="1:10" x14ac:dyDescent="0.35">
      <c r="A293" s="106"/>
      <c r="B293" s="106"/>
      <c r="C293" s="106"/>
      <c r="D293" s="106" t="s">
        <v>270</v>
      </c>
      <c r="E293" s="106"/>
      <c r="F293" s="107"/>
      <c r="G293" s="106"/>
      <c r="H293" s="106"/>
      <c r="I293" s="107"/>
      <c r="J293" s="115"/>
    </row>
    <row r="294" spans="1:10" x14ac:dyDescent="0.35">
      <c r="A294" s="106"/>
      <c r="B294" s="106"/>
      <c r="C294" s="106"/>
      <c r="D294" s="7" t="s">
        <v>271</v>
      </c>
      <c r="E294" s="7" t="s">
        <v>272</v>
      </c>
      <c r="F294" s="11" t="s">
        <v>156</v>
      </c>
      <c r="G294" s="11" t="s">
        <v>159</v>
      </c>
      <c r="H294" s="8" t="s">
        <v>273</v>
      </c>
      <c r="I294" s="11" t="s">
        <v>274</v>
      </c>
      <c r="J294" s="115"/>
    </row>
    <row r="295" spans="1:10" ht="29" x14ac:dyDescent="0.35">
      <c r="A295" s="106"/>
      <c r="B295" s="106"/>
      <c r="C295" s="106"/>
      <c r="D295" s="155" t="s">
        <v>160</v>
      </c>
      <c r="E295" s="156" t="s">
        <v>190</v>
      </c>
      <c r="F295" s="153" t="str">
        <f>IFERROR(VLOOKUP(E295,TablaIndicadores[[Código]:[Unidad de medida]],2,0),"")</f>
        <v>Superficie de los suelos rehabilitados
apoyados</v>
      </c>
      <c r="G295" s="153" t="str">
        <f>IFERROR(VLOOKUP(E295,TablaIndicadores[[Código]:[Unidad de medida]],3,0),"")</f>
        <v>RCO 38: Hectáreas</v>
      </c>
      <c r="H295" s="116"/>
      <c r="I295" s="153" t="str">
        <f>IF(B289="Incluir",IF(OR(H295="",E295="",NOT(ISNUMBER(H295)),H295&lt;=0,H295&lt;=0.0000001,H295&gt;1000000000),"Rellene con un valor positivo","SI"),"")</f>
        <v/>
      </c>
      <c r="J295" s="115"/>
    </row>
    <row r="296" spans="1:10" ht="29" x14ac:dyDescent="0.35">
      <c r="A296" s="106"/>
      <c r="B296" s="106"/>
      <c r="C296" s="106"/>
      <c r="D296" s="153" t="s">
        <v>162</v>
      </c>
      <c r="E296" s="154" t="s">
        <v>191</v>
      </c>
      <c r="F296" s="153" t="str">
        <f>IFERROR(VLOOKUP(E296,TablaIndicadores[[Código]:[Unidad de medida]],2,0),"")</f>
        <v>RCR 52: Suelos rehabilitados utilizados para zonas verdes, vivienda social, actividades económicas u otros usos</v>
      </c>
      <c r="G296" s="153" t="str">
        <f>IFERROR(VLOOKUP(E296,TablaIndicadores[[Código]:[Unidad de medida]],3,0),"")</f>
        <v>RCR 52: Hectáreas</v>
      </c>
      <c r="H296" s="157"/>
      <c r="I296" s="153" t="str">
        <f>IF(B289="Incluir",IF(OR(H296="",E296="",NOT(ISNUMBER(H296)),H296&lt;=0,H296&lt;=0.0000001,H296&gt;1000000000),"Rellene con un valor positivo","SI"),"")</f>
        <v/>
      </c>
      <c r="J296" s="115"/>
    </row>
    <row r="297" spans="1:10" x14ac:dyDescent="0.35">
      <c r="A297" s="106"/>
      <c r="B297" s="106"/>
      <c r="C297" s="106"/>
      <c r="D297" s="106"/>
      <c r="E297" s="106"/>
      <c r="F297" s="107"/>
      <c r="G297" s="106"/>
      <c r="H297" s="106"/>
      <c r="I297" s="107"/>
      <c r="J297" s="115"/>
    </row>
    <row r="298" spans="1:10" x14ac:dyDescent="0.35">
      <c r="A298" s="106"/>
      <c r="B298" s="116" t="s">
        <v>400</v>
      </c>
      <c r="C298" s="106"/>
      <c r="D298" s="112" t="s">
        <v>306</v>
      </c>
      <c r="E298" s="112"/>
      <c r="F298" s="113"/>
      <c r="G298" s="151"/>
      <c r="H298" s="151"/>
      <c r="I298" s="151"/>
      <c r="J298" s="115"/>
    </row>
    <row r="299" spans="1:10" x14ac:dyDescent="0.35">
      <c r="A299" s="106"/>
      <c r="B299" s="106"/>
      <c r="C299" s="106"/>
      <c r="D299" s="106"/>
      <c r="E299" s="106"/>
      <c r="F299" s="107"/>
      <c r="G299" s="106"/>
      <c r="H299" s="106"/>
      <c r="I299" s="107"/>
      <c r="J299" s="115"/>
    </row>
    <row r="300" spans="1:10" x14ac:dyDescent="0.35">
      <c r="A300" s="106"/>
      <c r="B300" s="106"/>
      <c r="C300" s="106"/>
      <c r="D300" s="106" t="s">
        <v>6</v>
      </c>
      <c r="E300" s="162"/>
      <c r="F300" s="174" t="str">
        <f>IF(B298="Incluir",IF(OR(E300="",E300=0),"Rellene el presupuesto",IF(OR(NOT(ISNUMBER(E300)),E300&lt;=0),"Rellene con un valor positivo","")),
    IF(OR(E300="",E300=0),"",
        "No rellene el presupuesto sin seleccionar que quiere incluir el subtipo de acción"))</f>
        <v/>
      </c>
      <c r="G300" s="175"/>
      <c r="H300" s="175"/>
      <c r="I300" s="107"/>
      <c r="J300" s="115"/>
    </row>
    <row r="301" spans="1:10" x14ac:dyDescent="0.35">
      <c r="A301" s="106"/>
      <c r="B301" s="106"/>
      <c r="C301" s="106"/>
      <c r="D301" s="106"/>
      <c r="E301" s="106"/>
      <c r="F301" s="107"/>
      <c r="G301" s="106"/>
      <c r="H301" s="106"/>
      <c r="I301" s="107"/>
      <c r="J301" s="115"/>
    </row>
    <row r="302" spans="1:10" x14ac:dyDescent="0.35">
      <c r="A302" s="106"/>
      <c r="B302" s="106"/>
      <c r="C302" s="106"/>
      <c r="D302" s="106" t="s">
        <v>270</v>
      </c>
      <c r="E302" s="106"/>
      <c r="F302" s="107"/>
      <c r="G302" s="106"/>
      <c r="H302" s="106"/>
      <c r="I302" s="107"/>
      <c r="J302" s="115"/>
    </row>
    <row r="303" spans="1:10" x14ac:dyDescent="0.35">
      <c r="A303" s="106"/>
      <c r="B303" s="106"/>
      <c r="C303" s="106"/>
      <c r="D303" s="7" t="s">
        <v>271</v>
      </c>
      <c r="E303" s="7" t="s">
        <v>272</v>
      </c>
      <c r="F303" s="11" t="s">
        <v>156</v>
      </c>
      <c r="G303" s="11" t="s">
        <v>159</v>
      </c>
      <c r="H303" s="8" t="s">
        <v>273</v>
      </c>
      <c r="I303" s="11" t="s">
        <v>274</v>
      </c>
      <c r="J303" s="115"/>
    </row>
    <row r="304" spans="1:10" ht="29" x14ac:dyDescent="0.35">
      <c r="A304" s="106"/>
      <c r="B304" s="106"/>
      <c r="C304" s="106"/>
      <c r="D304" s="155" t="s">
        <v>160</v>
      </c>
      <c r="E304" s="156" t="s">
        <v>190</v>
      </c>
      <c r="F304" s="153" t="str">
        <f>IFERROR(VLOOKUP(E304,TablaIndicadores[[Código]:[Unidad de medida]],2,0),"")</f>
        <v>Superficie de los suelos rehabilitados
apoyados</v>
      </c>
      <c r="G304" s="153" t="str">
        <f>IFERROR(VLOOKUP(E304,TablaIndicadores[[Código]:[Unidad de medida]],3,0),"")</f>
        <v>RCO 38: Hectáreas</v>
      </c>
      <c r="H304" s="116"/>
      <c r="I304" s="153" t="str">
        <f>IF(B298="Incluir",IF(OR(H304="",E304="",NOT(ISNUMBER(H304)),H304&lt;=0,H304&lt;=0.0000001,H304&gt;1000000000),"Rellene con un valor positivo","SI"),"")</f>
        <v/>
      </c>
      <c r="J304" s="115"/>
    </row>
    <row r="305" spans="1:10" ht="29" x14ac:dyDescent="0.35">
      <c r="A305" s="106"/>
      <c r="B305" s="106"/>
      <c r="C305" s="106"/>
      <c r="D305" s="153" t="s">
        <v>162</v>
      </c>
      <c r="E305" s="154" t="s">
        <v>191</v>
      </c>
      <c r="F305" s="153" t="str">
        <f>IFERROR(VLOOKUP(E305,TablaIndicadores[[Código]:[Unidad de medida]],2,0),"")</f>
        <v>RCR 52: Suelos rehabilitados utilizados para zonas verdes, vivienda social, actividades económicas u otros usos</v>
      </c>
      <c r="G305" s="153" t="str">
        <f>IFERROR(VLOOKUP(E305,TablaIndicadores[[Código]:[Unidad de medida]],3,0),"")</f>
        <v>RCR 52: Hectáreas</v>
      </c>
      <c r="H305" s="157"/>
      <c r="I305" s="153" t="str">
        <f>IF(B298="Incluir",IF(OR(H305="",E305="",NOT(ISNUMBER(H305)),H305&lt;=0,H305&lt;=0.0000001,H305&gt;1000000000),"Rellene con un valor positivo","SI"),"")</f>
        <v/>
      </c>
      <c r="J305" s="115"/>
    </row>
    <row r="306" spans="1:10" x14ac:dyDescent="0.35">
      <c r="A306" s="106"/>
      <c r="B306" s="106"/>
      <c r="C306" s="106"/>
      <c r="D306" s="106"/>
      <c r="E306" s="106"/>
      <c r="F306" s="107"/>
      <c r="G306" s="106"/>
      <c r="H306" s="106"/>
      <c r="I306" s="107"/>
      <c r="J306" s="115"/>
    </row>
    <row r="307" spans="1:10" ht="15" thickBot="1" x14ac:dyDescent="0.4">
      <c r="A307" s="106"/>
      <c r="B307" s="160" t="s">
        <v>54</v>
      </c>
      <c r="C307" s="109"/>
      <c r="D307" s="109"/>
      <c r="E307" s="109"/>
      <c r="F307" s="110"/>
      <c r="G307" s="109"/>
      <c r="H307" s="109"/>
      <c r="I307" s="110"/>
      <c r="J307" s="115"/>
    </row>
    <row r="308" spans="1:10" x14ac:dyDescent="0.35">
      <c r="A308" s="106"/>
      <c r="B308" s="106"/>
      <c r="C308" s="106"/>
      <c r="D308" s="106"/>
      <c r="E308" s="106"/>
      <c r="F308" s="107"/>
      <c r="G308" s="106"/>
      <c r="H308" s="106"/>
      <c r="I308" s="107"/>
      <c r="J308" s="115"/>
    </row>
    <row r="309" spans="1:10" x14ac:dyDescent="0.35">
      <c r="A309" s="106"/>
      <c r="B309" s="116" t="s">
        <v>400</v>
      </c>
      <c r="C309" s="106"/>
      <c r="D309" s="112" t="s">
        <v>307</v>
      </c>
      <c r="E309" s="112"/>
      <c r="F309" s="113"/>
      <c r="G309" s="113"/>
      <c r="H309" s="113"/>
      <c r="I309" s="113"/>
      <c r="J309" s="115"/>
    </row>
    <row r="310" spans="1:10" x14ac:dyDescent="0.35">
      <c r="A310" s="106"/>
      <c r="B310" s="106"/>
      <c r="C310" s="106"/>
      <c r="D310" s="106"/>
      <c r="E310" s="106"/>
      <c r="F310" s="107"/>
      <c r="G310" s="106"/>
      <c r="H310" s="106"/>
      <c r="I310" s="107"/>
      <c r="J310" s="115"/>
    </row>
    <row r="311" spans="1:10" x14ac:dyDescent="0.35">
      <c r="A311" s="106"/>
      <c r="B311" s="106"/>
      <c r="C311" s="106"/>
      <c r="D311" s="106" t="s">
        <v>6</v>
      </c>
      <c r="E311" s="162"/>
      <c r="F311" s="174" t="str">
        <f>IF(B309="Incluir",IF(OR(E311="",E311=0),"Rellene el presupuesto",IF(OR(NOT(ISNUMBER(E311)),E311&lt;=0),"Rellene con un valor positivo","")),
    IF(OR(E311="",E311=0),"",
        "No rellene el presupuesto sin seleccionar que quiere incluir el subtipo de acción"))</f>
        <v/>
      </c>
      <c r="G311" s="175"/>
      <c r="H311" s="175"/>
      <c r="I311" s="107"/>
      <c r="J311" s="115"/>
    </row>
    <row r="312" spans="1:10" x14ac:dyDescent="0.35">
      <c r="A312" s="106"/>
      <c r="B312" s="106"/>
      <c r="C312" s="106"/>
      <c r="D312" s="106"/>
      <c r="E312" s="106"/>
      <c r="F312" s="107"/>
      <c r="G312" s="106"/>
      <c r="H312" s="106"/>
      <c r="I312" s="107"/>
      <c r="J312" s="115"/>
    </row>
    <row r="313" spans="1:10" x14ac:dyDescent="0.35">
      <c r="A313" s="106"/>
      <c r="B313" s="106"/>
      <c r="C313" s="106"/>
      <c r="D313" s="106" t="s">
        <v>270</v>
      </c>
      <c r="E313" s="106"/>
      <c r="F313" s="107"/>
      <c r="G313" s="106"/>
      <c r="H313" s="106"/>
      <c r="I313" s="107"/>
      <c r="J313" s="115"/>
    </row>
    <row r="314" spans="1:10" x14ac:dyDescent="0.35">
      <c r="A314" s="106"/>
      <c r="B314" s="106"/>
      <c r="C314" s="106"/>
      <c r="D314" s="7" t="s">
        <v>271</v>
      </c>
      <c r="E314" s="7" t="s">
        <v>272</v>
      </c>
      <c r="F314" s="11" t="s">
        <v>156</v>
      </c>
      <c r="G314" s="11" t="s">
        <v>159</v>
      </c>
      <c r="H314" s="8" t="s">
        <v>273</v>
      </c>
      <c r="I314" s="11" t="s">
        <v>274</v>
      </c>
      <c r="J314" s="115"/>
    </row>
    <row r="315" spans="1:10" ht="29" x14ac:dyDescent="0.35">
      <c r="A315" s="106"/>
      <c r="B315" s="106"/>
      <c r="C315" s="106"/>
      <c r="D315" s="155" t="s">
        <v>160</v>
      </c>
      <c r="E315" s="156" t="s">
        <v>190</v>
      </c>
      <c r="F315" s="153" t="str">
        <f>IFERROR(VLOOKUP(E315,TablaIndicadores[[Código]:[Unidad de medida]],2,0),"")</f>
        <v>Superficie de los suelos rehabilitados
apoyados</v>
      </c>
      <c r="G315" s="153" t="str">
        <f>IFERROR(VLOOKUP(E315,TablaIndicadores[[Código]:[Unidad de medida]],3,0),"")</f>
        <v>RCO 38: Hectáreas</v>
      </c>
      <c r="H315" s="116"/>
      <c r="I315" s="153" t="str">
        <f>IF(B309="Incluir",IF(OR(H315="",E315="",NOT(ISNUMBER(H315)),H315&lt;=0,H315&lt;=0.0000001,H315&gt;1000000000),"Rellene con un valor positivo","SI"),"")</f>
        <v/>
      </c>
      <c r="J315" s="115"/>
    </row>
    <row r="316" spans="1:10" ht="29" x14ac:dyDescent="0.35">
      <c r="A316" s="106"/>
      <c r="B316" s="106"/>
      <c r="C316" s="106"/>
      <c r="D316" s="153" t="s">
        <v>162</v>
      </c>
      <c r="E316" s="154" t="s">
        <v>192</v>
      </c>
      <c r="F316" s="153" t="str">
        <f>IFERROR(VLOOKUP(E316,TablaIndicadores[[Código]:[Unidad de medida]],2,0),"")</f>
        <v>RCR 50: Población que se beneficia de
medidas en favor de la calidad del aire*</v>
      </c>
      <c r="G316" s="153" t="str">
        <f>IFERROR(VLOOKUP(E316,TablaIndicadores[[Código]:[Unidad de medida]],3,0),"")</f>
        <v>RCR 50: Personas</v>
      </c>
      <c r="H316" s="157"/>
      <c r="I316" s="153" t="str">
        <f>IF(B309="Incluir",IF(OR(H316="",E316="",NOT(ISNUMBER(H316)),H316&lt;=0,H316&lt;=0.0000001,H316&gt;1000000000),"Rellene con un valor positivo","SI"),"")</f>
        <v/>
      </c>
      <c r="J316" s="115"/>
    </row>
    <row r="317" spans="1:10" x14ac:dyDescent="0.35">
      <c r="A317" s="106"/>
      <c r="B317" s="106"/>
      <c r="C317" s="106"/>
      <c r="D317" s="106"/>
      <c r="E317" s="106"/>
      <c r="F317" s="107"/>
      <c r="G317" s="106"/>
      <c r="H317" s="106"/>
      <c r="I317" s="107"/>
      <c r="J317" s="115"/>
    </row>
    <row r="318" spans="1:10" x14ac:dyDescent="0.35">
      <c r="A318" s="106"/>
      <c r="B318" s="116" t="s">
        <v>400</v>
      </c>
      <c r="C318" s="106"/>
      <c r="D318" s="112" t="s">
        <v>308</v>
      </c>
      <c r="E318" s="112"/>
      <c r="F318" s="113"/>
      <c r="G318" s="151"/>
      <c r="H318" s="151"/>
      <c r="I318" s="151"/>
      <c r="J318" s="115"/>
    </row>
    <row r="319" spans="1:10" x14ac:dyDescent="0.35">
      <c r="A319" s="106"/>
      <c r="B319" s="106"/>
      <c r="C319" s="106"/>
      <c r="D319" s="106"/>
      <c r="E319" s="106"/>
      <c r="F319" s="107"/>
      <c r="G319" s="106"/>
      <c r="H319" s="106"/>
      <c r="I319" s="107"/>
      <c r="J319" s="115"/>
    </row>
    <row r="320" spans="1:10" x14ac:dyDescent="0.35">
      <c r="A320" s="106"/>
      <c r="B320" s="106"/>
      <c r="C320" s="106"/>
      <c r="D320" s="106" t="s">
        <v>6</v>
      </c>
      <c r="E320" s="162"/>
      <c r="F320" s="174" t="str">
        <f>IF(B318="Incluir",IF(OR(E320="",E320=0),"Rellene el presupuesto",IF(OR(NOT(ISNUMBER(E320)),E320&lt;=0),"Rellene con un valor positivo","")),
    IF(OR(E320="",E320=0),"",
        "No rellene el presupuesto sin seleccionar que quiere incluir el subtipo de acción"))</f>
        <v/>
      </c>
      <c r="G320" s="175"/>
      <c r="H320" s="175"/>
      <c r="I320" s="107"/>
      <c r="J320" s="115"/>
    </row>
    <row r="321" spans="1:10" x14ac:dyDescent="0.35">
      <c r="A321" s="106"/>
      <c r="B321" s="106"/>
      <c r="C321" s="106"/>
      <c r="D321" s="106"/>
      <c r="E321" s="106"/>
      <c r="F321" s="107"/>
      <c r="G321" s="106"/>
      <c r="H321" s="106"/>
      <c r="I321" s="107"/>
      <c r="J321" s="115"/>
    </row>
    <row r="322" spans="1:10" x14ac:dyDescent="0.35">
      <c r="A322" s="106"/>
      <c r="B322" s="106"/>
      <c r="C322" s="106"/>
      <c r="D322" s="106" t="s">
        <v>270</v>
      </c>
      <c r="E322" s="106"/>
      <c r="F322" s="107"/>
      <c r="G322" s="106"/>
      <c r="H322" s="106"/>
      <c r="I322" s="107"/>
      <c r="J322" s="115"/>
    </row>
    <row r="323" spans="1:10" x14ac:dyDescent="0.35">
      <c r="A323" s="106"/>
      <c r="B323" s="106"/>
      <c r="C323" s="106"/>
      <c r="D323" s="7" t="s">
        <v>271</v>
      </c>
      <c r="E323" s="7" t="s">
        <v>272</v>
      </c>
      <c r="F323" s="11" t="s">
        <v>156</v>
      </c>
      <c r="G323" s="11" t="s">
        <v>159</v>
      </c>
      <c r="H323" s="8" t="s">
        <v>273</v>
      </c>
      <c r="I323" s="11" t="s">
        <v>274</v>
      </c>
      <c r="J323" s="115"/>
    </row>
    <row r="324" spans="1:10" ht="29" x14ac:dyDescent="0.35">
      <c r="A324" s="106"/>
      <c r="B324" s="106"/>
      <c r="C324" s="106"/>
      <c r="D324" s="155" t="s">
        <v>160</v>
      </c>
      <c r="E324" s="156" t="s">
        <v>190</v>
      </c>
      <c r="F324" s="153" t="str">
        <f>IFERROR(VLOOKUP(E324,TablaIndicadores[[Código]:[Unidad de medida]],2,0),"")</f>
        <v>Superficie de los suelos rehabilitados
apoyados</v>
      </c>
      <c r="G324" s="153" t="str">
        <f>IFERROR(VLOOKUP(E324,TablaIndicadores[[Código]:[Unidad de medida]],3,0),"")</f>
        <v>RCO 38: Hectáreas</v>
      </c>
      <c r="H324" s="116"/>
      <c r="I324" s="153" t="str">
        <f>IF(B318="Incluir",IF(OR(H324="",E324="",NOT(ISNUMBER(H324)),H324&lt;=0,H324&lt;=0.0000001,H324&gt;1000000000),"Rellene con un valor positivo","SI"),"")</f>
        <v/>
      </c>
      <c r="J324" s="115"/>
    </row>
    <row r="325" spans="1:10" ht="29" x14ac:dyDescent="0.35">
      <c r="A325" s="106"/>
      <c r="B325" s="106"/>
      <c r="C325" s="106"/>
      <c r="D325" s="153" t="s">
        <v>162</v>
      </c>
      <c r="E325" s="154" t="s">
        <v>193</v>
      </c>
      <c r="F325" s="153" t="str">
        <f>IFERROR(VLOOKUP(E325,TablaIndicadores[[Código]:[Unidad de medida]],2,0),"")</f>
        <v>RCR 95: Población que tiene acceso a
infraestructuras verdes nuevas o mejoradas*</v>
      </c>
      <c r="G325" s="153" t="str">
        <f>IFERROR(VLOOKUP(E325,TablaIndicadores[[Código]:[Unidad de medida]],3,0),"")</f>
        <v>RCR 95: Personas</v>
      </c>
      <c r="H325" s="157"/>
      <c r="I325" s="153" t="str">
        <f>IF(B318="Incluir",IF(OR(H325="",E325="",NOT(ISNUMBER(H325)),H325&lt;=0,H325&lt;=0.0000001,H325&gt;1000000000),"Rellene con un valor positivo","SI"),"")</f>
        <v/>
      </c>
      <c r="J325" s="115"/>
    </row>
    <row r="326" spans="1:10" x14ac:dyDescent="0.35">
      <c r="A326" s="106"/>
      <c r="B326" s="106"/>
      <c r="C326" s="106"/>
      <c r="D326" s="106"/>
      <c r="E326" s="106"/>
      <c r="F326" s="107"/>
      <c r="G326" s="106"/>
      <c r="H326" s="106"/>
      <c r="I326" s="107"/>
      <c r="J326" s="115"/>
    </row>
    <row r="327" spans="1:10" ht="29.25" customHeight="1" x14ac:dyDescent="0.35">
      <c r="A327" s="106"/>
      <c r="B327" s="116" t="s">
        <v>400</v>
      </c>
      <c r="C327" s="106"/>
      <c r="D327" s="176" t="s">
        <v>309</v>
      </c>
      <c r="E327" s="176"/>
      <c r="F327" s="176"/>
      <c r="G327" s="176"/>
      <c r="H327" s="176"/>
      <c r="I327" s="176"/>
      <c r="J327" s="150"/>
    </row>
    <row r="328" spans="1:10" x14ac:dyDescent="0.35">
      <c r="A328" s="106"/>
      <c r="B328" s="106"/>
      <c r="C328" s="106"/>
      <c r="D328" s="106"/>
      <c r="E328" s="106"/>
      <c r="F328" s="107"/>
      <c r="G328" s="106"/>
      <c r="H328" s="106"/>
      <c r="I328" s="107"/>
      <c r="J328" s="115"/>
    </row>
    <row r="329" spans="1:10" x14ac:dyDescent="0.35">
      <c r="A329" s="106"/>
      <c r="B329" s="106"/>
      <c r="C329" s="106"/>
      <c r="D329" s="106" t="s">
        <v>6</v>
      </c>
      <c r="E329" s="162"/>
      <c r="F329" s="174" t="str">
        <f>IF(B327="Incluir",IF(OR(E329="",E329=0),"Rellene el presupuesto",IF(OR(NOT(ISNUMBER(E329)),E329&lt;=0),"Rellene con un valor positivo","")),
    IF(OR(E329="",E329=0),"",
        "No rellene el presupuesto sin seleccionar que quiere incluir el subtipo de acción"))</f>
        <v/>
      </c>
      <c r="G329" s="175"/>
      <c r="H329" s="175"/>
      <c r="I329" s="107"/>
      <c r="J329" s="115"/>
    </row>
    <row r="330" spans="1:10" x14ac:dyDescent="0.35">
      <c r="A330" s="106"/>
      <c r="B330" s="106"/>
      <c r="C330" s="106"/>
      <c r="D330" s="106"/>
      <c r="E330" s="106"/>
      <c r="F330" s="107"/>
      <c r="G330" s="106"/>
      <c r="H330" s="106"/>
      <c r="I330" s="107"/>
      <c r="J330" s="115"/>
    </row>
    <row r="331" spans="1:10" x14ac:dyDescent="0.35">
      <c r="A331" s="106"/>
      <c r="B331" s="106"/>
      <c r="C331" s="106"/>
      <c r="D331" s="106" t="s">
        <v>270</v>
      </c>
      <c r="E331" s="106"/>
      <c r="F331" s="107"/>
      <c r="G331" s="106"/>
      <c r="H331" s="106"/>
      <c r="I331" s="107"/>
      <c r="J331" s="115"/>
    </row>
    <row r="332" spans="1:10" x14ac:dyDescent="0.35">
      <c r="A332" s="106"/>
      <c r="B332" s="106"/>
      <c r="C332" s="106"/>
      <c r="D332" s="7" t="s">
        <v>271</v>
      </c>
      <c r="E332" s="7" t="s">
        <v>272</v>
      </c>
      <c r="F332" s="11" t="s">
        <v>156</v>
      </c>
      <c r="G332" s="11" t="s">
        <v>159</v>
      </c>
      <c r="H332" s="8" t="s">
        <v>273</v>
      </c>
      <c r="I332" s="11" t="s">
        <v>274</v>
      </c>
      <c r="J332" s="115"/>
    </row>
    <row r="333" spans="1:10" ht="29" x14ac:dyDescent="0.35">
      <c r="A333" s="106"/>
      <c r="B333" s="106"/>
      <c r="C333" s="106"/>
      <c r="D333" s="155" t="s">
        <v>160</v>
      </c>
      <c r="E333" s="156" t="s">
        <v>190</v>
      </c>
      <c r="F333" s="153" t="str">
        <f>IFERROR(VLOOKUP(E333,TablaIndicadores[[Código]:[Unidad de medida]],2,0),"")</f>
        <v>Superficie de los suelos rehabilitados
apoyados</v>
      </c>
      <c r="G333" s="153" t="str">
        <f>IFERROR(VLOOKUP(E333,TablaIndicadores[[Código]:[Unidad de medida]],3,0),"")</f>
        <v>RCO 38: Hectáreas</v>
      </c>
      <c r="H333" s="116"/>
      <c r="I333" s="153" t="str">
        <f>IF(B327="Incluir",IF(OR(H333="",E333="",NOT(ISNUMBER(H333)),H333&lt;=0,H333&lt;=0.0000001,H333&gt;1000000000),"Rellene con un valor positivo","SI"),"")</f>
        <v/>
      </c>
      <c r="J333" s="115"/>
    </row>
    <row r="334" spans="1:10" ht="29" x14ac:dyDescent="0.35">
      <c r="A334" s="106"/>
      <c r="B334" s="106"/>
      <c r="C334" s="106"/>
      <c r="D334" s="153" t="s">
        <v>162</v>
      </c>
      <c r="E334" s="154" t="s">
        <v>193</v>
      </c>
      <c r="F334" s="153" t="str">
        <f>IFERROR(VLOOKUP(E334,TablaIndicadores[[Código]:[Unidad de medida]],2,0),"")</f>
        <v>RCR 95: Población que tiene acceso a
infraestructuras verdes nuevas o mejoradas*</v>
      </c>
      <c r="G334" s="153" t="str">
        <f>IFERROR(VLOOKUP(E334,TablaIndicadores[[Código]:[Unidad de medida]],3,0),"")</f>
        <v>RCR 95: Personas</v>
      </c>
      <c r="H334" s="157"/>
      <c r="I334" s="153" t="str">
        <f>IF(B327="Incluir",IF(OR(H334="",E334="",NOT(ISNUMBER(H334)),H334&lt;=0,H334&lt;=0.0000001,H334&gt;1000000000),"Rellene con un valor positivo","SI"),"")</f>
        <v/>
      </c>
      <c r="J334" s="115"/>
    </row>
    <row r="335" spans="1:10" x14ac:dyDescent="0.35">
      <c r="A335" s="106"/>
      <c r="B335" s="106"/>
      <c r="C335" s="106"/>
      <c r="D335" s="106"/>
      <c r="E335" s="106"/>
      <c r="F335" s="107"/>
      <c r="G335" s="106"/>
      <c r="H335" s="106"/>
      <c r="I335" s="107"/>
      <c r="J335" s="115"/>
    </row>
    <row r="336" spans="1:10" ht="15.5" x14ac:dyDescent="0.35">
      <c r="A336" s="4"/>
      <c r="B336" s="5" t="s">
        <v>310</v>
      </c>
      <c r="C336" s="5"/>
      <c r="D336" s="5"/>
      <c r="E336" s="5"/>
      <c r="F336" s="10"/>
      <c r="G336" s="5"/>
      <c r="H336" s="4"/>
      <c r="I336" s="67"/>
      <c r="J336" s="115"/>
    </row>
    <row r="337" spans="1:10" x14ac:dyDescent="0.35">
      <c r="A337" s="106"/>
      <c r="B337" s="106"/>
      <c r="C337" s="106"/>
      <c r="D337" s="106"/>
      <c r="E337" s="106"/>
      <c r="F337" s="107"/>
      <c r="G337" s="106"/>
      <c r="H337" s="106"/>
      <c r="I337" s="107"/>
      <c r="J337" s="115"/>
    </row>
    <row r="338" spans="1:10" ht="15" thickBot="1" x14ac:dyDescent="0.4">
      <c r="A338" s="106"/>
      <c r="B338" s="160" t="s">
        <v>311</v>
      </c>
      <c r="C338" s="109"/>
      <c r="D338" s="109"/>
      <c r="E338" s="109"/>
      <c r="F338" s="110"/>
      <c r="G338" s="109"/>
      <c r="H338" s="109"/>
      <c r="I338" s="110"/>
      <c r="J338" s="115"/>
    </row>
    <row r="339" spans="1:10" x14ac:dyDescent="0.35">
      <c r="A339" s="106"/>
      <c r="B339" s="106"/>
      <c r="C339" s="106"/>
      <c r="D339" s="106"/>
      <c r="E339" s="106"/>
      <c r="F339" s="107"/>
      <c r="G339" s="106"/>
      <c r="H339" s="106"/>
      <c r="I339" s="107"/>
      <c r="J339" s="115"/>
    </row>
    <row r="340" spans="1:10" ht="27" customHeight="1" x14ac:dyDescent="0.35">
      <c r="A340" s="106"/>
      <c r="B340" s="116" t="s">
        <v>400</v>
      </c>
      <c r="C340" s="106"/>
      <c r="D340" s="176" t="s">
        <v>312</v>
      </c>
      <c r="E340" s="176"/>
      <c r="F340" s="176"/>
      <c r="G340" s="176"/>
      <c r="H340" s="176"/>
      <c r="I340" s="176"/>
      <c r="J340" s="150"/>
    </row>
    <row r="341" spans="1:10" x14ac:dyDescent="0.35">
      <c r="A341" s="106"/>
      <c r="B341" s="106"/>
      <c r="C341" s="106"/>
      <c r="D341" s="106"/>
      <c r="E341" s="106"/>
      <c r="F341" s="107"/>
      <c r="G341" s="106"/>
      <c r="H341" s="106"/>
      <c r="I341" s="107"/>
      <c r="J341" s="115"/>
    </row>
    <row r="342" spans="1:10" x14ac:dyDescent="0.35">
      <c r="A342" s="106"/>
      <c r="B342" s="106"/>
      <c r="C342" s="106"/>
      <c r="D342" s="106" t="s">
        <v>6</v>
      </c>
      <c r="E342" s="162"/>
      <c r="F342" s="174" t="str">
        <f>IF(B340="Incluir",IF(OR(E342="",E342=0),"Rellene el presupuesto",IF(OR(NOT(ISNUMBER(E342)),E342&lt;=0),"Rellene con un valor positivo","")),
    IF(OR(E342="",E342=0),"",
        "No rellene el presupuesto sin seleccionar que quiere incluir el subtipo de acción"))</f>
        <v/>
      </c>
      <c r="G342" s="175"/>
      <c r="H342" s="175"/>
      <c r="I342" s="107"/>
      <c r="J342" s="115"/>
    </row>
    <row r="343" spans="1:10" x14ac:dyDescent="0.35">
      <c r="A343" s="106"/>
      <c r="B343" s="106"/>
      <c r="C343" s="106"/>
      <c r="D343" s="106"/>
      <c r="E343" s="106"/>
      <c r="F343" s="107"/>
      <c r="G343" s="106"/>
      <c r="H343" s="106"/>
      <c r="I343" s="107"/>
      <c r="J343" s="115"/>
    </row>
    <row r="344" spans="1:10" x14ac:dyDescent="0.35">
      <c r="A344" s="106"/>
      <c r="B344" s="106"/>
      <c r="C344" s="106"/>
      <c r="D344" s="106" t="s">
        <v>270</v>
      </c>
      <c r="E344" s="106"/>
      <c r="F344" s="107"/>
      <c r="G344" s="106"/>
      <c r="H344" s="106"/>
      <c r="I344" s="107"/>
      <c r="J344" s="115"/>
    </row>
    <row r="345" spans="1:10" x14ac:dyDescent="0.35">
      <c r="A345" s="106"/>
      <c r="B345" s="106"/>
      <c r="C345" s="106"/>
      <c r="D345" s="7" t="s">
        <v>271</v>
      </c>
      <c r="E345" s="7" t="s">
        <v>272</v>
      </c>
      <c r="F345" s="11" t="s">
        <v>156</v>
      </c>
      <c r="G345" s="11" t="s">
        <v>159</v>
      </c>
      <c r="H345" s="8" t="s">
        <v>273</v>
      </c>
      <c r="I345" s="11" t="s">
        <v>274</v>
      </c>
      <c r="J345" s="115"/>
    </row>
    <row r="346" spans="1:10" ht="29" x14ac:dyDescent="0.35">
      <c r="A346" s="106"/>
      <c r="B346" s="106"/>
      <c r="C346" s="106"/>
      <c r="D346" s="155" t="s">
        <v>160</v>
      </c>
      <c r="E346" s="156" t="s">
        <v>194</v>
      </c>
      <c r="F346" s="153" t="str">
        <f>IFERROR(VLOOKUP(E346,TablaIndicadores[[Código]:[Unidad de medida]],2,0),"")</f>
        <v>RCO 65: Capacidad de las viviendas sociales nuevas o modernizadas</v>
      </c>
      <c r="G346" s="153" t="str">
        <f>IFERROR(VLOOKUP(E346,TablaIndicadores[[Código]:[Unidad de medida]],3,0),"")</f>
        <v>RCO 65: Viviendas</v>
      </c>
      <c r="H346" s="116"/>
      <c r="I346" s="153" t="str">
        <f>IF(B340="Incluir",IF(OR(H346="",E346="",NOT(ISNUMBER(H346)),H346&lt;=0,H346&lt;=0.0000001,H346&gt;1000000000),"Rellene con un valor positivo","SI"),"")</f>
        <v/>
      </c>
      <c r="J346" s="115"/>
    </row>
    <row r="347" spans="1:10" ht="29" x14ac:dyDescent="0.35">
      <c r="A347" s="106"/>
      <c r="B347" s="106"/>
      <c r="C347" s="106"/>
      <c r="D347" s="153" t="s">
        <v>162</v>
      </c>
      <c r="E347" s="154" t="s">
        <v>195</v>
      </c>
      <c r="F347" s="153" t="str">
        <f>IFERROR(VLOOKUP(E347,TablaIndicadores[[Código]:[Unidad de medida]],2,0),"")</f>
        <v>RCR 67:Usuarios anuales de las viviendas sociales nuevas o modernizadas</v>
      </c>
      <c r="G347" s="153" t="str">
        <f>IFERROR(VLOOKUP(E347,TablaIndicadores[[Código]:[Unidad de medida]],3,0),"")</f>
        <v>RCR 67: Usuarios/año</v>
      </c>
      <c r="H347" s="157"/>
      <c r="I347" s="153" t="str">
        <f>IF(B340="Incluir",IF(OR(H347="",E347="",NOT(ISNUMBER(H347)),H347&lt;=0,H347&lt;=0.0000001,H347&gt;1000000000),"Rellene con un valor positivo","SI"),"")</f>
        <v/>
      </c>
      <c r="J347" s="115"/>
    </row>
    <row r="348" spans="1:10" x14ac:dyDescent="0.35">
      <c r="A348" s="106"/>
      <c r="B348" s="106"/>
      <c r="C348" s="106"/>
      <c r="D348" s="106"/>
      <c r="E348" s="106"/>
      <c r="F348" s="107"/>
      <c r="G348" s="106"/>
      <c r="H348" s="106"/>
      <c r="I348" s="107"/>
      <c r="J348" s="115"/>
    </row>
    <row r="349" spans="1:10" x14ac:dyDescent="0.35">
      <c r="A349" s="106"/>
      <c r="B349" s="116" t="s">
        <v>400</v>
      </c>
      <c r="C349" s="106"/>
      <c r="D349" s="112" t="s">
        <v>313</v>
      </c>
      <c r="E349" s="112"/>
      <c r="F349" s="113"/>
      <c r="G349" s="113"/>
      <c r="H349" s="113"/>
      <c r="I349" s="113"/>
      <c r="J349" s="115"/>
    </row>
    <row r="350" spans="1:10" x14ac:dyDescent="0.35">
      <c r="A350" s="106"/>
      <c r="B350" s="106"/>
      <c r="C350" s="106"/>
      <c r="D350" s="106"/>
      <c r="E350" s="106"/>
      <c r="F350" s="107"/>
      <c r="G350" s="106"/>
      <c r="H350" s="106"/>
      <c r="I350" s="107"/>
      <c r="J350" s="115"/>
    </row>
    <row r="351" spans="1:10" x14ac:dyDescent="0.35">
      <c r="A351" s="106"/>
      <c r="B351" s="106"/>
      <c r="C351" s="106"/>
      <c r="D351" s="106" t="s">
        <v>6</v>
      </c>
      <c r="E351" s="162"/>
      <c r="F351" s="174" t="str">
        <f>IF(B349="Incluir",IF(OR(E351="",E351=0),"Rellene el presupuesto",IF(OR(NOT(ISNUMBER(E351)),E351&lt;=0),"Rellene con un valor positivo","")),
    IF(OR(E351="",E351=0),"",
        "No rellene el presupuesto sin seleccionar que quiere incluir el subtipo de acción"))</f>
        <v/>
      </c>
      <c r="G351" s="175"/>
      <c r="H351" s="175"/>
      <c r="I351" s="107"/>
      <c r="J351" s="115"/>
    </row>
    <row r="352" spans="1:10" x14ac:dyDescent="0.35">
      <c r="A352" s="106"/>
      <c r="B352" s="106"/>
      <c r="C352" s="106"/>
      <c r="D352" s="106"/>
      <c r="E352" s="106"/>
      <c r="F352" s="107"/>
      <c r="G352" s="106"/>
      <c r="H352" s="106"/>
      <c r="I352" s="107"/>
      <c r="J352" s="115"/>
    </row>
    <row r="353" spans="1:10" x14ac:dyDescent="0.35">
      <c r="A353" s="106"/>
      <c r="B353" s="106"/>
      <c r="C353" s="106"/>
      <c r="D353" s="106" t="s">
        <v>270</v>
      </c>
      <c r="E353" s="106"/>
      <c r="F353" s="107"/>
      <c r="G353" s="106"/>
      <c r="H353" s="106"/>
      <c r="I353" s="107"/>
      <c r="J353" s="115"/>
    </row>
    <row r="354" spans="1:10" x14ac:dyDescent="0.35">
      <c r="A354" s="106"/>
      <c r="B354" s="106"/>
      <c r="C354" s="106"/>
      <c r="D354" s="7" t="s">
        <v>271</v>
      </c>
      <c r="E354" s="7" t="s">
        <v>272</v>
      </c>
      <c r="F354" s="11" t="s">
        <v>156</v>
      </c>
      <c r="G354" s="11" t="s">
        <v>159</v>
      </c>
      <c r="H354" s="8" t="s">
        <v>273</v>
      </c>
      <c r="I354" s="11" t="s">
        <v>274</v>
      </c>
      <c r="J354" s="115"/>
    </row>
    <row r="355" spans="1:10" ht="72.5" x14ac:dyDescent="0.35">
      <c r="A355" s="106"/>
      <c r="B355" s="106"/>
      <c r="C355" s="106"/>
      <c r="D355" s="155" t="s">
        <v>160</v>
      </c>
      <c r="E355" s="156" t="s">
        <v>196</v>
      </c>
      <c r="F355" s="153" t="str">
        <f>IFERROR(VLOOKUP(E355,TablaIndicadores[[Código]:[Unidad de medida]],2,0),"")</f>
        <v>RCO 113: Población cubierta por proyectos
en el marco de la inclusión socioeconómica
de las comunidades marginadas, las familias
con bajos ingresos y los colectivos menos
favorecidos*</v>
      </c>
      <c r="G355" s="153" t="str">
        <f>IFERROR(VLOOKUP(E355,TablaIndicadores[[Código]:[Unidad de medida]],3,0),"")</f>
        <v>RCO 113:Personas</v>
      </c>
      <c r="H355" s="116"/>
      <c r="I355" s="153" t="str">
        <f>IF(B349="Incluir",IF(OR(H355="",E355="",NOT(ISNUMBER(H355)),H355&lt;=0,H355&lt;=0.0000001,H355&gt;1000000000),"Rellene con un valor positivo","SI"),"")</f>
        <v/>
      </c>
      <c r="J355" s="115"/>
    </row>
    <row r="356" spans="1:10" ht="46.5" customHeight="1" x14ac:dyDescent="0.35">
      <c r="A356" s="106"/>
      <c r="B356" s="106"/>
      <c r="C356" s="106"/>
      <c r="D356" s="153" t="s">
        <v>162</v>
      </c>
      <c r="E356" s="154" t="s">
        <v>197</v>
      </c>
      <c r="F356" s="153" t="str">
        <f>IFERROR(VLOOKUP(E356,TablaIndicadores[[Código]:[Unidad de medida]],2,0),"")</f>
        <v xml:space="preserve">ESR113: Número de personas beneficiarias de actuaciones de inclusión social </v>
      </c>
      <c r="G356" s="153" t="str">
        <f>IFERROR(VLOOKUP(E356,TablaIndicadores[[Código]:[Unidad de medida]],3,0),"")</f>
        <v>ESR113:Personas</v>
      </c>
      <c r="H356" s="157"/>
      <c r="I356" s="153" t="str">
        <f>IF(B349="Incluir",IF(OR(H356="",E356="",NOT(ISNUMBER(H356)),H356&lt;=0,H356&lt;=0.0000001,H356&gt;1000000000),"Rellene con un valor positivo","SI"),"")</f>
        <v/>
      </c>
      <c r="J356" s="115"/>
    </row>
    <row r="357" spans="1:10" x14ac:dyDescent="0.35">
      <c r="A357" s="106"/>
      <c r="B357" s="106"/>
      <c r="C357" s="106"/>
      <c r="D357" s="106"/>
      <c r="E357" s="106"/>
      <c r="F357" s="107"/>
      <c r="G357" s="106"/>
      <c r="H357" s="106"/>
      <c r="I357" s="107"/>
      <c r="J357" s="115"/>
    </row>
    <row r="358" spans="1:10" ht="29.25" customHeight="1" x14ac:dyDescent="0.35">
      <c r="A358" s="106"/>
      <c r="B358" s="116" t="s">
        <v>400</v>
      </c>
      <c r="C358" s="106"/>
      <c r="D358" s="176" t="s">
        <v>314</v>
      </c>
      <c r="E358" s="176"/>
      <c r="F358" s="176"/>
      <c r="G358" s="176"/>
      <c r="H358" s="176"/>
      <c r="I358" s="176"/>
      <c r="J358" s="150"/>
    </row>
    <row r="359" spans="1:10" x14ac:dyDescent="0.35">
      <c r="A359" s="106"/>
      <c r="B359" s="106"/>
      <c r="C359" s="106"/>
      <c r="D359" s="106"/>
      <c r="E359" s="106"/>
      <c r="F359" s="107"/>
      <c r="G359" s="106"/>
      <c r="H359" s="106"/>
      <c r="I359" s="107"/>
      <c r="J359" s="115"/>
    </row>
    <row r="360" spans="1:10" x14ac:dyDescent="0.35">
      <c r="A360" s="106"/>
      <c r="B360" s="106"/>
      <c r="C360" s="106"/>
      <c r="D360" s="106" t="s">
        <v>6</v>
      </c>
      <c r="E360" s="162"/>
      <c r="F360" s="174" t="str">
        <f>IF(B358="Incluir",IF(OR(E360="",E360=0),"Rellene el presupuesto",IF(OR(NOT(ISNUMBER(E360)),E360&lt;=0),"Rellene con un valor positivo","")),
    IF(OR(E360="",E360=0),"",
        "No rellene el presupuesto sin seleccionar que quiere incluir el subtipo de acción"))</f>
        <v/>
      </c>
      <c r="G360" s="175"/>
      <c r="H360" s="175"/>
      <c r="I360" s="107"/>
      <c r="J360" s="115"/>
    </row>
    <row r="361" spans="1:10" x14ac:dyDescent="0.35">
      <c r="A361" s="106"/>
      <c r="B361" s="106"/>
      <c r="C361" s="106"/>
      <c r="D361" s="106"/>
      <c r="E361" s="106"/>
      <c r="F361" s="107"/>
      <c r="G361" s="106"/>
      <c r="H361" s="106"/>
      <c r="I361" s="107"/>
      <c r="J361" s="115"/>
    </row>
    <row r="362" spans="1:10" x14ac:dyDescent="0.35">
      <c r="A362" s="106"/>
      <c r="B362" s="106"/>
      <c r="C362" s="106"/>
      <c r="D362" s="106" t="s">
        <v>270</v>
      </c>
      <c r="E362" s="106"/>
      <c r="F362" s="107"/>
      <c r="G362" s="106"/>
      <c r="H362" s="106"/>
      <c r="I362" s="107"/>
      <c r="J362" s="115"/>
    </row>
    <row r="363" spans="1:10" x14ac:dyDescent="0.35">
      <c r="A363" s="106"/>
      <c r="B363" s="106"/>
      <c r="C363" s="106"/>
      <c r="D363" s="7" t="s">
        <v>271</v>
      </c>
      <c r="E363" s="7" t="s">
        <v>272</v>
      </c>
      <c r="F363" s="11" t="s">
        <v>156</v>
      </c>
      <c r="G363" s="11" t="s">
        <v>159</v>
      </c>
      <c r="H363" s="8" t="s">
        <v>273</v>
      </c>
      <c r="I363" s="11" t="s">
        <v>274</v>
      </c>
      <c r="J363" s="115"/>
    </row>
    <row r="364" spans="1:10" ht="72.5" x14ac:dyDescent="0.35">
      <c r="A364" s="106"/>
      <c r="B364" s="106"/>
      <c r="C364" s="106"/>
      <c r="D364" s="155" t="s">
        <v>160</v>
      </c>
      <c r="E364" s="156" t="s">
        <v>196</v>
      </c>
      <c r="F364" s="153" t="str">
        <f>IFERROR(VLOOKUP(E364,TablaIndicadores[[Código]:[Unidad de medida]],2,0),"")</f>
        <v>RCO 113: Población cubierta por proyectos
en el marco de la inclusión socioeconómica
de las comunidades marginadas, las familias
con bajos ingresos y los colectivos menos
favorecidos*</v>
      </c>
      <c r="G364" s="153" t="str">
        <f>IFERROR(VLOOKUP(E364,TablaIndicadores[[Código]:[Unidad de medida]],3,0),"")</f>
        <v>RCO 113:Personas</v>
      </c>
      <c r="H364" s="116"/>
      <c r="I364" s="153" t="str">
        <f>IF(B358="Incluir",IF(OR(H364="",E364="",NOT(ISNUMBER(H364)),H364&lt;=0,H364&lt;=0.0000001,H364&gt;1000000000),"Rellene con un valor positivo","SI"),"")</f>
        <v/>
      </c>
      <c r="J364" s="115"/>
    </row>
    <row r="365" spans="1:10" ht="45" customHeight="1" x14ac:dyDescent="0.35">
      <c r="A365" s="106"/>
      <c r="B365" s="106"/>
      <c r="C365" s="106"/>
      <c r="D365" s="153" t="s">
        <v>162</v>
      </c>
      <c r="E365" s="154" t="s">
        <v>197</v>
      </c>
      <c r="F365" s="153" t="str">
        <f>IFERROR(VLOOKUP(E365,TablaIndicadores[[Código]:[Unidad de medida]],2,0),"")</f>
        <v xml:space="preserve">ESR113: Número de personas beneficiarias de actuaciones de inclusión social </v>
      </c>
      <c r="G365" s="153" t="str">
        <f>IFERROR(VLOOKUP(E365,TablaIndicadores[[Código]:[Unidad de medida]],3,0),"")</f>
        <v>ESR113:Personas</v>
      </c>
      <c r="H365" s="157"/>
      <c r="I365" s="153" t="str">
        <f>IF(B358="Incluir",IF(OR(H365="",E365="",NOT(ISNUMBER(H365)),H365&lt;=0,H365&lt;=0.0000001,H365&gt;1000000000),"Rellene con un valor positivo","SI"),"")</f>
        <v/>
      </c>
      <c r="J365" s="115"/>
    </row>
    <row r="366" spans="1:10" x14ac:dyDescent="0.35">
      <c r="A366" s="106"/>
      <c r="B366" s="106"/>
      <c r="C366" s="106"/>
      <c r="D366" s="106"/>
      <c r="E366" s="106"/>
      <c r="F366" s="107"/>
      <c r="G366" s="106"/>
      <c r="H366" s="106"/>
      <c r="I366" s="107"/>
      <c r="J366" s="115"/>
    </row>
    <row r="367" spans="1:10" ht="15.5" x14ac:dyDescent="0.35">
      <c r="A367" s="4"/>
      <c r="B367" s="5" t="s">
        <v>315</v>
      </c>
      <c r="C367" s="5"/>
      <c r="D367" s="5"/>
      <c r="E367" s="5"/>
      <c r="F367" s="10"/>
      <c r="G367" s="5"/>
      <c r="H367" s="4"/>
      <c r="I367" s="67"/>
      <c r="J367" s="115"/>
    </row>
    <row r="368" spans="1:10" x14ac:dyDescent="0.35">
      <c r="A368" s="106"/>
      <c r="B368" s="106"/>
      <c r="C368" s="106"/>
      <c r="D368" s="106"/>
      <c r="E368" s="106"/>
      <c r="F368" s="107"/>
      <c r="G368" s="106"/>
      <c r="H368" s="106"/>
      <c r="I368" s="107"/>
      <c r="J368" s="115"/>
    </row>
    <row r="369" spans="1:10" ht="15" thickBot="1" x14ac:dyDescent="0.4">
      <c r="A369" s="106"/>
      <c r="B369" s="160" t="s">
        <v>58</v>
      </c>
      <c r="C369" s="109"/>
      <c r="D369" s="109"/>
      <c r="E369" s="109"/>
      <c r="F369" s="110"/>
      <c r="G369" s="109"/>
      <c r="H369" s="109"/>
      <c r="I369" s="110"/>
      <c r="J369" s="115"/>
    </row>
    <row r="370" spans="1:10" x14ac:dyDescent="0.35">
      <c r="A370" s="106"/>
      <c r="B370" s="106"/>
      <c r="C370" s="106"/>
      <c r="D370" s="106"/>
      <c r="E370" s="106"/>
      <c r="F370" s="107"/>
      <c r="G370" s="106"/>
      <c r="H370" s="106"/>
      <c r="I370" s="107"/>
      <c r="J370" s="115"/>
    </row>
    <row r="371" spans="1:10" x14ac:dyDescent="0.35">
      <c r="A371" s="106"/>
      <c r="B371" s="116" t="s">
        <v>400</v>
      </c>
      <c r="C371" s="106"/>
      <c r="D371" s="112" t="s">
        <v>316</v>
      </c>
      <c r="E371" s="112"/>
      <c r="F371" s="113"/>
      <c r="G371" s="113"/>
      <c r="H371" s="113"/>
      <c r="I371" s="113"/>
      <c r="J371" s="115"/>
    </row>
    <row r="372" spans="1:10" x14ac:dyDescent="0.35">
      <c r="A372" s="106"/>
      <c r="B372" s="106"/>
      <c r="C372" s="106"/>
      <c r="D372" s="106"/>
      <c r="E372" s="106"/>
      <c r="F372" s="107"/>
      <c r="G372" s="106"/>
      <c r="H372" s="106"/>
      <c r="I372" s="107"/>
      <c r="J372" s="115"/>
    </row>
    <row r="373" spans="1:10" x14ac:dyDescent="0.35">
      <c r="A373" s="106"/>
      <c r="B373" s="106"/>
      <c r="C373" s="106"/>
      <c r="D373" s="106" t="s">
        <v>6</v>
      </c>
      <c r="E373" s="162"/>
      <c r="F373" s="174" t="str">
        <f>IF(B371="Incluir",IF(OR(E373="",E373=0),"Rellene el presupuesto",IF(OR(NOT(ISNUMBER(E373)),E373&lt;=0),"Rellene con un valor positivo","")),
    IF(OR(E373="",E373=0),"",
        "No rellene el presupuesto sin seleccionar que quiere incluir el subtipo de acción"))</f>
        <v/>
      </c>
      <c r="G373" s="175"/>
      <c r="H373" s="175"/>
      <c r="I373" s="107"/>
      <c r="J373" s="115"/>
    </row>
    <row r="374" spans="1:10" x14ac:dyDescent="0.35">
      <c r="A374" s="106"/>
      <c r="B374" s="106"/>
      <c r="C374" s="106"/>
      <c r="D374" s="106"/>
      <c r="E374" s="106"/>
      <c r="F374" s="107"/>
      <c r="G374" s="106"/>
      <c r="H374" s="106"/>
      <c r="I374" s="107"/>
      <c r="J374" s="115"/>
    </row>
    <row r="375" spans="1:10" x14ac:dyDescent="0.35">
      <c r="A375" s="106"/>
      <c r="B375" s="106"/>
      <c r="C375" s="106"/>
      <c r="D375" s="106" t="s">
        <v>270</v>
      </c>
      <c r="E375" s="106"/>
      <c r="F375" s="107"/>
      <c r="G375" s="106"/>
      <c r="H375" s="106"/>
      <c r="I375" s="107"/>
      <c r="J375" s="115"/>
    </row>
    <row r="376" spans="1:10" x14ac:dyDescent="0.35">
      <c r="A376" s="106"/>
      <c r="B376" s="106"/>
      <c r="C376" s="106"/>
      <c r="D376" s="7" t="s">
        <v>271</v>
      </c>
      <c r="E376" s="7" t="s">
        <v>272</v>
      </c>
      <c r="F376" s="11" t="s">
        <v>156</v>
      </c>
      <c r="G376" s="11" t="s">
        <v>159</v>
      </c>
      <c r="H376" s="8" t="s">
        <v>273</v>
      </c>
      <c r="I376" s="11" t="s">
        <v>274</v>
      </c>
      <c r="J376" s="115"/>
    </row>
    <row r="377" spans="1:10" ht="29" x14ac:dyDescent="0.35">
      <c r="A377" s="106"/>
      <c r="B377" s="106"/>
      <c r="C377" s="106"/>
      <c r="D377" s="155" t="s">
        <v>160</v>
      </c>
      <c r="E377" s="156" t="s">
        <v>198</v>
      </c>
      <c r="F377" s="153" t="str">
        <f>IFERROR(VLOOKUP(E377,TablaIndicadores[[Código]:[Unidad de medida]],2,0),"")</f>
        <v>RCO 77: Número de infraestructuras
culturales y turísticas apoyadas*</v>
      </c>
      <c r="G377" s="153" t="str">
        <f>IFERROR(VLOOKUP(E377,TablaIndicadores[[Código]:[Unidad de medida]],3,0),"")</f>
        <v>RCO 77:Sitios culturales y turísticos</v>
      </c>
      <c r="H377" s="116"/>
      <c r="I377" s="153" t="str">
        <f>IF(B371="Incluir",IF(OR(H377="",E377="",NOT(ISNUMBER(H377)),H377&lt;=0,H377&lt;=0.0000001,H377&gt;1000000000),"Rellene con un valor positivo","SI"),"")</f>
        <v/>
      </c>
      <c r="J377" s="115"/>
    </row>
    <row r="378" spans="1:10" ht="29" x14ac:dyDescent="0.35">
      <c r="A378" s="106"/>
      <c r="B378" s="106"/>
      <c r="C378" s="106"/>
      <c r="D378" s="153" t="s">
        <v>162</v>
      </c>
      <c r="E378" s="154" t="s">
        <v>199</v>
      </c>
      <c r="F378" s="153" t="str">
        <f>IFERROR(VLOOKUP(E378,TablaIndicadores[[Código]:[Unidad de medida]],2,0),"")</f>
        <v>RCR 77: Visitantes de instalaciones culturales
y turísticas apoyadas*</v>
      </c>
      <c r="G378" s="153" t="str">
        <f>IFERROR(VLOOKUP(E378,TablaIndicadores[[Código]:[Unidad de medida]],3,0),"")</f>
        <v>Visitantes / año</v>
      </c>
      <c r="H378" s="157"/>
      <c r="I378" s="153" t="str">
        <f>IF(B371="Incluir",IF(OR(H378="",E378="",NOT(ISNUMBER(H378)),H378&lt;=0,H378&lt;=0.0000001,H378&gt;1000000000),"Rellene con un valor positivo","SI"),"")</f>
        <v/>
      </c>
      <c r="J378" s="115"/>
    </row>
    <row r="379" spans="1:10" x14ac:dyDescent="0.35">
      <c r="A379" s="106"/>
      <c r="B379" s="106"/>
      <c r="C379" s="106"/>
      <c r="D379" s="106"/>
      <c r="E379" s="106"/>
      <c r="F379" s="107"/>
      <c r="G379" s="106"/>
      <c r="H379" s="106"/>
      <c r="I379" s="107"/>
      <c r="J379" s="115"/>
    </row>
    <row r="380" spans="1:10" x14ac:dyDescent="0.35">
      <c r="A380" s="106"/>
      <c r="B380" s="116" t="s">
        <v>400</v>
      </c>
      <c r="C380" s="106"/>
      <c r="D380" s="112" t="s">
        <v>317</v>
      </c>
      <c r="E380" s="112"/>
      <c r="F380" s="113"/>
      <c r="G380" s="113"/>
      <c r="H380" s="113"/>
      <c r="I380" s="113"/>
      <c r="J380" s="115"/>
    </row>
    <row r="381" spans="1:10" x14ac:dyDescent="0.35">
      <c r="A381" s="106"/>
      <c r="B381" s="106"/>
      <c r="C381" s="106"/>
      <c r="D381" s="106"/>
      <c r="E381" s="106"/>
      <c r="F381" s="107"/>
      <c r="G381" s="106"/>
      <c r="H381" s="106"/>
      <c r="I381" s="107"/>
      <c r="J381" s="115"/>
    </row>
    <row r="382" spans="1:10" x14ac:dyDescent="0.35">
      <c r="A382" s="106"/>
      <c r="B382" s="106"/>
      <c r="C382" s="106"/>
      <c r="D382" s="106" t="s">
        <v>6</v>
      </c>
      <c r="E382" s="162"/>
      <c r="F382" s="174" t="str">
        <f>IF(B380="Incluir",IF(OR(E382="",E382=0),"Rellene el presupuesto",IF(OR(NOT(ISNUMBER(E382)),E382&lt;=0),"Rellene con un valor positivo","")),
    IF(OR(E382="",E382=0),"",
        "No rellene el presupuesto sin seleccionar que quiere incluir el subtipo de acción"))</f>
        <v/>
      </c>
      <c r="G382" s="175"/>
      <c r="H382" s="175"/>
      <c r="I382" s="107"/>
      <c r="J382" s="115"/>
    </row>
    <row r="383" spans="1:10" x14ac:dyDescent="0.35">
      <c r="A383" s="106"/>
      <c r="B383" s="106"/>
      <c r="C383" s="106"/>
      <c r="D383" s="106"/>
      <c r="E383" s="106"/>
      <c r="F383" s="107"/>
      <c r="G383" s="106"/>
      <c r="H383" s="106"/>
      <c r="I383" s="107"/>
      <c r="J383" s="115"/>
    </row>
    <row r="384" spans="1:10" x14ac:dyDescent="0.35">
      <c r="A384" s="106"/>
      <c r="B384" s="106"/>
      <c r="C384" s="106"/>
      <c r="D384" s="106" t="s">
        <v>270</v>
      </c>
      <c r="E384" s="106"/>
      <c r="F384" s="107"/>
      <c r="G384" s="106"/>
      <c r="H384" s="106"/>
      <c r="I384" s="107"/>
      <c r="J384" s="115"/>
    </row>
    <row r="385" spans="1:10" x14ac:dyDescent="0.35">
      <c r="A385" s="106"/>
      <c r="B385" s="106"/>
      <c r="C385" s="106"/>
      <c r="D385" s="7" t="s">
        <v>271</v>
      </c>
      <c r="E385" s="7" t="s">
        <v>272</v>
      </c>
      <c r="F385" s="11" t="s">
        <v>156</v>
      </c>
      <c r="G385" s="11" t="s">
        <v>159</v>
      </c>
      <c r="H385" s="8" t="s">
        <v>273</v>
      </c>
      <c r="I385" s="11" t="s">
        <v>274</v>
      </c>
      <c r="J385" s="115"/>
    </row>
    <row r="386" spans="1:10" ht="29" x14ac:dyDescent="0.35">
      <c r="A386" s="106"/>
      <c r="B386" s="106"/>
      <c r="C386" s="106"/>
      <c r="D386" s="155" t="s">
        <v>160</v>
      </c>
      <c r="E386" s="156" t="s">
        <v>198</v>
      </c>
      <c r="F386" s="153" t="str">
        <f>IFERROR(VLOOKUP(E386,TablaIndicadores[[Código]:[Unidad de medida]],2,0),"")</f>
        <v>RCO 77: Número de infraestructuras
culturales y turísticas apoyadas*</v>
      </c>
      <c r="G386" s="153" t="str">
        <f>IFERROR(VLOOKUP(E386,TablaIndicadores[[Código]:[Unidad de medida]],3,0),"")</f>
        <v>RCO 77:Sitios culturales y turísticos</v>
      </c>
      <c r="H386" s="116"/>
      <c r="I386" s="153" t="str">
        <f>IF(B380="Incluir",IF(OR(H386="",E386="",NOT(ISNUMBER(H386)),H386&lt;=0,H386&lt;=0.0000001,H386&gt;1000000000),"Rellene con un valor positivo","SI"),"")</f>
        <v/>
      </c>
      <c r="J386" s="115"/>
    </row>
    <row r="387" spans="1:10" ht="29" x14ac:dyDescent="0.35">
      <c r="A387" s="106"/>
      <c r="B387" s="106"/>
      <c r="C387" s="106"/>
      <c r="D387" s="153" t="s">
        <v>162</v>
      </c>
      <c r="E387" s="154" t="s">
        <v>199</v>
      </c>
      <c r="F387" s="153" t="str">
        <f>IFERROR(VLOOKUP(E387,TablaIndicadores[[Código]:[Unidad de medida]],2,0),"")</f>
        <v>RCR 77: Visitantes de instalaciones culturales
y turísticas apoyadas*</v>
      </c>
      <c r="G387" s="153" t="str">
        <f>IFERROR(VLOOKUP(E387,TablaIndicadores[[Código]:[Unidad de medida]],3,0),"")</f>
        <v>Visitantes / año</v>
      </c>
      <c r="H387" s="157"/>
      <c r="I387" s="153" t="str">
        <f>IF(B380="Incluir",IF(OR(H387="",E387="",NOT(ISNUMBER(H387)),H387&lt;=0,H387&lt;=0.0000001,H387&gt;1000000000),"Rellene con un valor positivo","SI"),"")</f>
        <v/>
      </c>
      <c r="J387" s="115"/>
    </row>
    <row r="388" spans="1:10" x14ac:dyDescent="0.35">
      <c r="A388" s="106"/>
      <c r="B388" s="106"/>
      <c r="C388" s="106"/>
      <c r="D388" s="106"/>
      <c r="E388" s="106"/>
      <c r="F388" s="107"/>
      <c r="G388" s="106"/>
      <c r="H388" s="106"/>
      <c r="I388" s="107"/>
      <c r="J388" s="115"/>
    </row>
    <row r="389" spans="1:10" x14ac:dyDescent="0.35">
      <c r="A389" s="106"/>
      <c r="B389" s="116" t="s">
        <v>400</v>
      </c>
      <c r="C389" s="106"/>
      <c r="D389" s="112" t="s">
        <v>318</v>
      </c>
      <c r="E389" s="112"/>
      <c r="F389" s="113"/>
      <c r="G389" s="151"/>
      <c r="H389" s="151"/>
      <c r="I389" s="151"/>
      <c r="J389" s="115"/>
    </row>
    <row r="390" spans="1:10" x14ac:dyDescent="0.35">
      <c r="A390" s="106"/>
      <c r="B390" s="106"/>
      <c r="C390" s="106"/>
      <c r="D390" s="106"/>
      <c r="E390" s="106"/>
      <c r="F390" s="107"/>
      <c r="G390" s="106"/>
      <c r="H390" s="106"/>
      <c r="I390" s="107"/>
      <c r="J390" s="115"/>
    </row>
    <row r="391" spans="1:10" x14ac:dyDescent="0.35">
      <c r="A391" s="106"/>
      <c r="B391" s="106"/>
      <c r="C391" s="106"/>
      <c r="D391" s="106" t="s">
        <v>6</v>
      </c>
      <c r="E391" s="162"/>
      <c r="F391" s="174" t="str">
        <f>IF(B389="Incluir",IF(OR(E391="",E391=0),"Rellene el presupuesto",IF(OR(NOT(ISNUMBER(E391)),E391&lt;=0),"Rellene con un valor positivo","")),
    IF(OR(E391="",E391=0),"",
        "No rellene el presupuesto sin seleccionar que quiere incluir el subtipo de acción"))</f>
        <v/>
      </c>
      <c r="G391" s="175"/>
      <c r="H391" s="175"/>
      <c r="I391" s="107"/>
      <c r="J391" s="115"/>
    </row>
    <row r="392" spans="1:10" x14ac:dyDescent="0.35">
      <c r="A392" s="106"/>
      <c r="B392" s="106"/>
      <c r="C392" s="106"/>
      <c r="D392" s="106"/>
      <c r="E392" s="106"/>
      <c r="F392" s="107"/>
      <c r="G392" s="106"/>
      <c r="H392" s="106"/>
      <c r="I392" s="107"/>
      <c r="J392" s="115"/>
    </row>
    <row r="393" spans="1:10" x14ac:dyDescent="0.35">
      <c r="A393" s="106"/>
      <c r="B393" s="106"/>
      <c r="C393" s="106"/>
      <c r="D393" s="106" t="s">
        <v>270</v>
      </c>
      <c r="E393" s="106"/>
      <c r="F393" s="107"/>
      <c r="G393" s="106"/>
      <c r="H393" s="106"/>
      <c r="I393" s="107"/>
      <c r="J393" s="115"/>
    </row>
    <row r="394" spans="1:10" x14ac:dyDescent="0.35">
      <c r="A394" s="106"/>
      <c r="B394" s="106"/>
      <c r="C394" s="106"/>
      <c r="D394" s="7" t="s">
        <v>271</v>
      </c>
      <c r="E394" s="7" t="s">
        <v>272</v>
      </c>
      <c r="F394" s="11" t="s">
        <v>156</v>
      </c>
      <c r="G394" s="11" t="s">
        <v>159</v>
      </c>
      <c r="H394" s="8" t="s">
        <v>273</v>
      </c>
      <c r="I394" s="11" t="s">
        <v>274</v>
      </c>
      <c r="J394" s="115"/>
    </row>
    <row r="395" spans="1:10" ht="29" x14ac:dyDescent="0.35">
      <c r="A395" s="106"/>
      <c r="B395" s="106"/>
      <c r="C395" s="106"/>
      <c r="D395" s="155" t="s">
        <v>160</v>
      </c>
      <c r="E395" s="156" t="s">
        <v>200</v>
      </c>
      <c r="F395" s="153" t="str">
        <f>IFERROR(VLOOKUP(E395,TablaIndicadores[[Código]:[Unidad de medida]],2,0),"")</f>
        <v>RCO 114: Espacios abiertos creados o rehabilitados en zonas urbanas</v>
      </c>
      <c r="G395" s="153" t="str">
        <f>IFERROR(VLOOKUP(E395,TablaIndicadores[[Código]:[Unidad de medida]],3,0),"")</f>
        <v>RCO 114: Metros cuadrados</v>
      </c>
      <c r="H395" s="116"/>
      <c r="I395" s="153" t="str">
        <f>IF(B389="Incluir",IF(OR(H395="",E395="",NOT(ISNUMBER(H395)),H395&lt;=0,H395&lt;=0.0000001,H395&gt;1000000000),"Rellene con un valor positivo","SI"),"")</f>
        <v/>
      </c>
      <c r="J395" s="115"/>
    </row>
    <row r="396" spans="1:10" ht="29" x14ac:dyDescent="0.35">
      <c r="A396" s="106"/>
      <c r="B396" s="106"/>
      <c r="C396" s="106"/>
      <c r="D396" s="153" t="s">
        <v>162</v>
      </c>
      <c r="E396" s="154" t="s">
        <v>199</v>
      </c>
      <c r="F396" s="153" t="str">
        <f>IFERROR(VLOOKUP(E396,TablaIndicadores[[Código]:[Unidad de medida]],2,0),"")</f>
        <v>RCR 77: Visitantes de instalaciones culturales
y turísticas apoyadas*</v>
      </c>
      <c r="G396" s="153" t="str">
        <f>IFERROR(VLOOKUP(E396,TablaIndicadores[[Código]:[Unidad de medida]],3,0),"")</f>
        <v>Visitantes / año</v>
      </c>
      <c r="H396" s="157"/>
      <c r="I396" s="153" t="str">
        <f>IF(B389="Incluir",IF(OR(H396="",E396="",NOT(ISNUMBER(H396)),H396&lt;=0,H396&lt;=0.0000001,H396&gt;1000000000),"Rellene con un valor positivo","SI"),"")</f>
        <v/>
      </c>
      <c r="J396" s="115"/>
    </row>
    <row r="397" spans="1:10" x14ac:dyDescent="0.35">
      <c r="A397" s="106"/>
      <c r="B397" s="106"/>
      <c r="C397" s="106"/>
      <c r="D397" s="106"/>
      <c r="E397" s="106"/>
      <c r="F397" s="107"/>
      <c r="G397" s="106"/>
      <c r="H397" s="106"/>
      <c r="I397" s="107"/>
      <c r="J397" s="115"/>
    </row>
    <row r="398" spans="1:10" x14ac:dyDescent="0.35">
      <c r="A398" s="106"/>
      <c r="B398" s="116" t="s">
        <v>400</v>
      </c>
      <c r="C398" s="106"/>
      <c r="D398" s="112" t="s">
        <v>319</v>
      </c>
      <c r="E398" s="112"/>
      <c r="F398" s="113"/>
      <c r="G398" s="113"/>
      <c r="H398" s="113"/>
      <c r="I398" s="113"/>
      <c r="J398" s="115"/>
    </row>
    <row r="399" spans="1:10" x14ac:dyDescent="0.35">
      <c r="A399" s="106"/>
      <c r="B399" s="106"/>
      <c r="C399" s="106"/>
      <c r="D399" s="106"/>
      <c r="E399" s="106"/>
      <c r="F399" s="107"/>
      <c r="G399" s="106"/>
      <c r="H399" s="106"/>
      <c r="I399" s="107"/>
      <c r="J399" s="115"/>
    </row>
    <row r="400" spans="1:10" x14ac:dyDescent="0.35">
      <c r="A400" s="106"/>
      <c r="B400" s="106"/>
      <c r="C400" s="106"/>
      <c r="D400" s="106" t="s">
        <v>6</v>
      </c>
      <c r="E400" s="162"/>
      <c r="F400" s="174" t="str">
        <f>IF(B398="Incluir",IF(OR(E400="",E400=0),"Rellene el presupuesto",IF(OR(NOT(ISNUMBER(E400)),E400&lt;=0),"Rellene con un valor positivo","")),
    IF(OR(E400="",E400=0),"",
        "No rellene el presupuesto sin seleccionar que quiere incluir el subtipo de acción"))</f>
        <v/>
      </c>
      <c r="G400" s="175"/>
      <c r="H400" s="175"/>
      <c r="I400" s="107"/>
      <c r="J400" s="115"/>
    </row>
    <row r="401" spans="1:10" x14ac:dyDescent="0.35">
      <c r="A401" s="106"/>
      <c r="B401" s="106"/>
      <c r="C401" s="106"/>
      <c r="D401" s="106"/>
      <c r="E401" s="106"/>
      <c r="F401" s="107"/>
      <c r="G401" s="106"/>
      <c r="H401" s="106"/>
      <c r="I401" s="107"/>
      <c r="J401" s="115"/>
    </row>
    <row r="402" spans="1:10" x14ac:dyDescent="0.35">
      <c r="A402" s="106"/>
      <c r="B402" s="106"/>
      <c r="C402" s="106"/>
      <c r="D402" s="106" t="s">
        <v>270</v>
      </c>
      <c r="E402" s="106"/>
      <c r="F402" s="107"/>
      <c r="G402" s="106"/>
      <c r="H402" s="106"/>
      <c r="I402" s="107"/>
      <c r="J402" s="115"/>
    </row>
    <row r="403" spans="1:10" x14ac:dyDescent="0.35">
      <c r="A403" s="106"/>
      <c r="B403" s="106"/>
      <c r="C403" s="106"/>
      <c r="D403" s="7" t="s">
        <v>271</v>
      </c>
      <c r="E403" s="7" t="s">
        <v>272</v>
      </c>
      <c r="F403" s="11" t="s">
        <v>156</v>
      </c>
      <c r="G403" s="11" t="s">
        <v>159</v>
      </c>
      <c r="H403" s="8" t="s">
        <v>273</v>
      </c>
      <c r="I403" s="11" t="s">
        <v>274</v>
      </c>
      <c r="J403" s="115"/>
    </row>
    <row r="404" spans="1:10" ht="29" x14ac:dyDescent="0.35">
      <c r="A404" s="106"/>
      <c r="B404" s="106"/>
      <c r="C404" s="106"/>
      <c r="D404" s="155" t="s">
        <v>160</v>
      </c>
      <c r="E404" s="156" t="s">
        <v>198</v>
      </c>
      <c r="F404" s="153" t="str">
        <f>IFERROR(VLOOKUP(E404,TablaIndicadores[[Código]:[Unidad de medida]],2,0),"")</f>
        <v>RCO 77: Número de infraestructuras
culturales y turísticas apoyadas*</v>
      </c>
      <c r="G404" s="153" t="str">
        <f>IFERROR(VLOOKUP(E404,TablaIndicadores[[Código]:[Unidad de medida]],3,0),"")</f>
        <v>RCO 77:Sitios culturales y turísticos</v>
      </c>
      <c r="H404" s="116"/>
      <c r="I404" s="153" t="str">
        <f>IF(B398="Incluir",IF(OR(H404="",E404="",NOT(ISNUMBER(H404)),H404&lt;=0,H404&lt;=0.0000001,H404&gt;1000000000),"Rellene con un valor positivo","SI"),"")</f>
        <v/>
      </c>
      <c r="J404" s="115"/>
    </row>
    <row r="405" spans="1:10" ht="29" x14ac:dyDescent="0.35">
      <c r="A405" s="106"/>
      <c r="B405" s="106"/>
      <c r="C405" s="106"/>
      <c r="D405" s="153" t="s">
        <v>162</v>
      </c>
      <c r="E405" s="154" t="s">
        <v>199</v>
      </c>
      <c r="F405" s="153" t="str">
        <f>IFERROR(VLOOKUP(E405,TablaIndicadores[[Código]:[Unidad de medida]],2,0),"")</f>
        <v>RCR 77: Visitantes de instalaciones culturales
y turísticas apoyadas*</v>
      </c>
      <c r="G405" s="153" t="str">
        <f>IFERROR(VLOOKUP(E405,TablaIndicadores[[Código]:[Unidad de medida]],3,0),"")</f>
        <v>Visitantes / año</v>
      </c>
      <c r="H405" s="157"/>
      <c r="I405" s="153" t="str">
        <f>IF(B398="Incluir",IF(OR(H405="",E405="",NOT(ISNUMBER(H405)),H405&lt;=0,H405&lt;=0.0000001,H405&gt;1000000000),"Rellene con un valor positivo","SI"),"")</f>
        <v/>
      </c>
      <c r="J405" s="115"/>
    </row>
    <row r="406" spans="1:10" x14ac:dyDescent="0.35">
      <c r="A406" s="119"/>
      <c r="B406" s="119"/>
      <c r="C406" s="119"/>
      <c r="D406" s="119"/>
      <c r="E406" s="119"/>
      <c r="F406" s="120"/>
      <c r="G406" s="119"/>
      <c r="H406" s="119"/>
      <c r="I406" s="120"/>
      <c r="J406" s="115"/>
    </row>
    <row r="407" spans="1:10" ht="15.5" x14ac:dyDescent="0.35">
      <c r="A407" s="4"/>
      <c r="B407" s="5" t="s">
        <v>791</v>
      </c>
      <c r="C407" s="5"/>
      <c r="D407" s="5"/>
      <c r="E407" s="5"/>
      <c r="F407" s="10"/>
      <c r="G407" s="5"/>
      <c r="H407" s="4"/>
      <c r="I407" s="67"/>
      <c r="J407" s="115"/>
    </row>
    <row r="408" spans="1:10" x14ac:dyDescent="0.35">
      <c r="A408" s="106"/>
      <c r="B408" s="106"/>
      <c r="C408" s="106"/>
      <c r="D408" s="158"/>
      <c r="E408" s="158"/>
      <c r="F408" s="158"/>
      <c r="G408" s="158"/>
      <c r="H408" s="158"/>
      <c r="I408" s="158"/>
      <c r="J408" s="115"/>
    </row>
    <row r="409" spans="1:10" ht="15.5" x14ac:dyDescent="0.35">
      <c r="A409" s="106"/>
      <c r="B409" s="106"/>
      <c r="C409" s="106"/>
      <c r="D409" s="158"/>
      <c r="E409" s="158"/>
      <c r="F409" s="158"/>
      <c r="G409" s="179" t="s">
        <v>792</v>
      </c>
      <c r="H409" s="180"/>
      <c r="I409" s="159">
        <f ca="1">TablaRPresupuestoAI[[#Totals],[Proyecto10]]</f>
        <v>0</v>
      </c>
      <c r="J409" s="115"/>
    </row>
    <row r="410" spans="1:10" x14ac:dyDescent="0.35">
      <c r="A410" s="121"/>
      <c r="B410" s="121"/>
      <c r="C410" s="121"/>
      <c r="D410" s="121"/>
      <c r="E410" s="121"/>
      <c r="F410" s="122"/>
      <c r="G410" s="121"/>
      <c r="H410" s="121"/>
      <c r="I410" s="122"/>
      <c r="J410" s="123"/>
    </row>
  </sheetData>
  <sheetProtection algorithmName="SHA-512" hashValue="c4SB+PY0R7NBAr/rWLZT19jM4RSiLn5Zh8rq2+YlmQIS0UYBKGbLnUXnKc6qKmzFGekDEACwcbAVItHSRU024Q==" saltValue="uph7ftPGun0++SieAJxi0A==" spinCount="100000" sheet="1" objects="1" scenarios="1" selectLockedCells="1"/>
  <mergeCells count="57">
    <mergeCell ref="G409:H409"/>
    <mergeCell ref="F391:H391"/>
    <mergeCell ref="F400:H400"/>
    <mergeCell ref="F342:H342"/>
    <mergeCell ref="F351:H351"/>
    <mergeCell ref="D358:I358"/>
    <mergeCell ref="F360:H360"/>
    <mergeCell ref="F373:H373"/>
    <mergeCell ref="F382:H382"/>
    <mergeCell ref="D340:I340"/>
    <mergeCell ref="F244:H244"/>
    <mergeCell ref="F253:H253"/>
    <mergeCell ref="F264:H264"/>
    <mergeCell ref="F273:H273"/>
    <mergeCell ref="F282:H282"/>
    <mergeCell ref="F291:H291"/>
    <mergeCell ref="F300:H300"/>
    <mergeCell ref="F311:H311"/>
    <mergeCell ref="F320:H320"/>
    <mergeCell ref="D327:I327"/>
    <mergeCell ref="F329:H329"/>
    <mergeCell ref="F235:H235"/>
    <mergeCell ref="D186:I186"/>
    <mergeCell ref="F188:H188"/>
    <mergeCell ref="D195:I195"/>
    <mergeCell ref="F197:H197"/>
    <mergeCell ref="D204:I204"/>
    <mergeCell ref="F206:H206"/>
    <mergeCell ref="D215:I215"/>
    <mergeCell ref="F217:H217"/>
    <mergeCell ref="D224:I224"/>
    <mergeCell ref="F226:H226"/>
    <mergeCell ref="D233:I233"/>
    <mergeCell ref="F177:H177"/>
    <mergeCell ref="F85:H85"/>
    <mergeCell ref="F94:H94"/>
    <mergeCell ref="F103:H103"/>
    <mergeCell ref="F112:H112"/>
    <mergeCell ref="F121:H121"/>
    <mergeCell ref="F130:H130"/>
    <mergeCell ref="F141:H141"/>
    <mergeCell ref="F150:H150"/>
    <mergeCell ref="F159:H159"/>
    <mergeCell ref="F168:H168"/>
    <mergeCell ref="D175:I175"/>
    <mergeCell ref="F76:H76"/>
    <mergeCell ref="E3:I3"/>
    <mergeCell ref="E4:I5"/>
    <mergeCell ref="F14:H14"/>
    <mergeCell ref="F23:H23"/>
    <mergeCell ref="D32:I32"/>
    <mergeCell ref="F34:H34"/>
    <mergeCell ref="F43:H43"/>
    <mergeCell ref="D54:I54"/>
    <mergeCell ref="F56:H56"/>
    <mergeCell ref="D63:I63"/>
    <mergeCell ref="F65:H65"/>
  </mergeCells>
  <conditionalFormatting sqref="I18:I19">
    <cfRule type="containsText" dxfId="41" priority="41" operator="containsText" text="Rellene con">
      <formula>NOT(ISERROR(SEARCH("Rellene con",I18)))</formula>
    </cfRule>
  </conditionalFormatting>
  <conditionalFormatting sqref="I27:I28">
    <cfRule type="containsText" dxfId="40" priority="40" operator="containsText" text="Rellene con">
      <formula>NOT(ISERROR(SEARCH("Rellene con",I27)))</formula>
    </cfRule>
  </conditionalFormatting>
  <conditionalFormatting sqref="I38:I39">
    <cfRule type="containsText" dxfId="39" priority="39" operator="containsText" text="Rellene con">
      <formula>NOT(ISERROR(SEARCH("Rellene con",I38)))</formula>
    </cfRule>
  </conditionalFormatting>
  <conditionalFormatting sqref="I47:I48">
    <cfRule type="containsText" dxfId="38" priority="38" operator="containsText" text="Rellene con">
      <formula>NOT(ISERROR(SEARCH("Rellene con",I47)))</formula>
    </cfRule>
  </conditionalFormatting>
  <conditionalFormatting sqref="I60:I61">
    <cfRule type="containsText" dxfId="37" priority="37" operator="containsText" text="Rellene con">
      <formula>NOT(ISERROR(SEARCH("Rellene con",I60)))</formula>
    </cfRule>
  </conditionalFormatting>
  <conditionalFormatting sqref="I69:I70">
    <cfRule type="containsText" dxfId="36" priority="36" operator="containsText" text="Rellene con">
      <formula>NOT(ISERROR(SEARCH("Rellene con",I69)))</formula>
    </cfRule>
  </conditionalFormatting>
  <conditionalFormatting sqref="I80:I81">
    <cfRule type="containsText" dxfId="35" priority="35" operator="containsText" text="Rellene con">
      <formula>NOT(ISERROR(SEARCH("Rellene con",I80)))</formula>
    </cfRule>
  </conditionalFormatting>
  <conditionalFormatting sqref="I89:I90">
    <cfRule type="containsText" dxfId="34" priority="34" operator="containsText" text="Rellene con">
      <formula>NOT(ISERROR(SEARCH("Rellene con",I89)))</formula>
    </cfRule>
  </conditionalFormatting>
  <conditionalFormatting sqref="I98:I99">
    <cfRule type="containsText" dxfId="33" priority="33" operator="containsText" text="Rellene con">
      <formula>NOT(ISERROR(SEARCH("Rellene con",I98)))</formula>
    </cfRule>
  </conditionalFormatting>
  <conditionalFormatting sqref="I107:I108">
    <cfRule type="containsText" dxfId="32" priority="32" operator="containsText" text="Rellene con">
      <formula>NOT(ISERROR(SEARCH("Rellene con",I107)))</formula>
    </cfRule>
  </conditionalFormatting>
  <conditionalFormatting sqref="I116:I117">
    <cfRule type="containsText" dxfId="31" priority="31" operator="containsText" text="Rellene con">
      <formula>NOT(ISERROR(SEARCH("Rellene con",I116)))</formula>
    </cfRule>
  </conditionalFormatting>
  <conditionalFormatting sqref="I125:I126">
    <cfRule type="containsText" dxfId="30" priority="30" operator="containsText" text="Rellene con">
      <formula>NOT(ISERROR(SEARCH("Rellene con",I125)))</formula>
    </cfRule>
  </conditionalFormatting>
  <conditionalFormatting sqref="I134:I135">
    <cfRule type="containsText" dxfId="29" priority="29" operator="containsText" text="Rellene con">
      <formula>NOT(ISERROR(SEARCH("Rellene con",I134)))</formula>
    </cfRule>
  </conditionalFormatting>
  <conditionalFormatting sqref="I145:I146">
    <cfRule type="containsText" dxfId="28" priority="28" operator="containsText" text="Rellene con">
      <formula>NOT(ISERROR(SEARCH("Rellene con",I145)))</formula>
    </cfRule>
  </conditionalFormatting>
  <conditionalFormatting sqref="I154:I155">
    <cfRule type="containsText" dxfId="27" priority="27" operator="containsText" text="Rellene con">
      <formula>NOT(ISERROR(SEARCH("Rellene con",I154)))</formula>
    </cfRule>
  </conditionalFormatting>
  <conditionalFormatting sqref="I163:I164">
    <cfRule type="containsText" dxfId="26" priority="26" operator="containsText" text="Rellene con">
      <formula>NOT(ISERROR(SEARCH("Rellene con",I163)))</formula>
    </cfRule>
  </conditionalFormatting>
  <conditionalFormatting sqref="I172:I173">
    <cfRule type="containsText" dxfId="25" priority="25" operator="containsText" text="Rellene con">
      <formula>NOT(ISERROR(SEARCH("Rellene con",I172)))</formula>
    </cfRule>
  </conditionalFormatting>
  <conditionalFormatting sqref="I181:I182">
    <cfRule type="containsText" dxfId="24" priority="24" operator="containsText" text="Rellene con">
      <formula>NOT(ISERROR(SEARCH("Rellene con",I181)))</formula>
    </cfRule>
  </conditionalFormatting>
  <conditionalFormatting sqref="I192:I193">
    <cfRule type="containsText" dxfId="23" priority="23" operator="containsText" text="Rellene con">
      <formula>NOT(ISERROR(SEARCH("Rellene con",I192)))</formula>
    </cfRule>
  </conditionalFormatting>
  <conditionalFormatting sqref="I201:I202">
    <cfRule type="containsText" dxfId="22" priority="22" operator="containsText" text="Rellene con">
      <formula>NOT(ISERROR(SEARCH("Rellene con",I201)))</formula>
    </cfRule>
  </conditionalFormatting>
  <conditionalFormatting sqref="I210:I211">
    <cfRule type="containsText" dxfId="21" priority="21" operator="containsText" text="Rellene con">
      <formula>NOT(ISERROR(SEARCH("Rellene con",I210)))</formula>
    </cfRule>
  </conditionalFormatting>
  <conditionalFormatting sqref="I221:I222">
    <cfRule type="containsText" dxfId="20" priority="20" operator="containsText" text="Rellene con">
      <formula>NOT(ISERROR(SEARCH("Rellene con",I221)))</formula>
    </cfRule>
  </conditionalFormatting>
  <conditionalFormatting sqref="I230:I231">
    <cfRule type="containsText" dxfId="19" priority="19" operator="containsText" text="Rellene con">
      <formula>NOT(ISERROR(SEARCH("Rellene con",I230)))</formula>
    </cfRule>
  </conditionalFormatting>
  <conditionalFormatting sqref="I239:I240">
    <cfRule type="containsText" dxfId="18" priority="18" operator="containsText" text="Rellene con">
      <formula>NOT(ISERROR(SEARCH("Rellene con",I239)))</formula>
    </cfRule>
  </conditionalFormatting>
  <conditionalFormatting sqref="I248:I249">
    <cfRule type="containsText" dxfId="17" priority="17" operator="containsText" text="Rellene con">
      <formula>NOT(ISERROR(SEARCH("Rellene con",I248)))</formula>
    </cfRule>
  </conditionalFormatting>
  <conditionalFormatting sqref="I257:I258">
    <cfRule type="containsText" dxfId="16" priority="16" operator="containsText" text="Rellene con">
      <formula>NOT(ISERROR(SEARCH("Rellene con",I257)))</formula>
    </cfRule>
  </conditionalFormatting>
  <conditionalFormatting sqref="I268:I269">
    <cfRule type="containsText" dxfId="15" priority="15" operator="containsText" text="Rellene con">
      <formula>NOT(ISERROR(SEARCH("Rellene con",I268)))</formula>
    </cfRule>
  </conditionalFormatting>
  <conditionalFormatting sqref="I277:I278">
    <cfRule type="containsText" dxfId="14" priority="14" operator="containsText" text="Rellene con">
      <formula>NOT(ISERROR(SEARCH("Rellene con",I277)))</formula>
    </cfRule>
  </conditionalFormatting>
  <conditionalFormatting sqref="I286:I287">
    <cfRule type="containsText" dxfId="13" priority="13" operator="containsText" text="Rellene con">
      <formula>NOT(ISERROR(SEARCH("Rellene con",I286)))</formula>
    </cfRule>
  </conditionalFormatting>
  <conditionalFormatting sqref="I295:I296">
    <cfRule type="containsText" dxfId="12" priority="12" operator="containsText" text="Rellene con">
      <formula>NOT(ISERROR(SEARCH("Rellene con",I295)))</formula>
    </cfRule>
  </conditionalFormatting>
  <conditionalFormatting sqref="I304:I305">
    <cfRule type="containsText" dxfId="11" priority="11" operator="containsText" text="Rellene con">
      <formula>NOT(ISERROR(SEARCH("Rellene con",I304)))</formula>
    </cfRule>
  </conditionalFormatting>
  <conditionalFormatting sqref="I315:I316">
    <cfRule type="containsText" dxfId="10" priority="10" operator="containsText" text="Rellene con">
      <formula>NOT(ISERROR(SEARCH("Rellene con",I315)))</formula>
    </cfRule>
  </conditionalFormatting>
  <conditionalFormatting sqref="I324:I325">
    <cfRule type="containsText" dxfId="9" priority="9" operator="containsText" text="Rellene con">
      <formula>NOT(ISERROR(SEARCH("Rellene con",I324)))</formula>
    </cfRule>
  </conditionalFormatting>
  <conditionalFormatting sqref="I333:I334">
    <cfRule type="containsText" dxfId="8" priority="8" operator="containsText" text="Rellene con">
      <formula>NOT(ISERROR(SEARCH("Rellene con",I333)))</formula>
    </cfRule>
  </conditionalFormatting>
  <conditionalFormatting sqref="I346:I347">
    <cfRule type="containsText" dxfId="7" priority="7" operator="containsText" text="Rellene con">
      <formula>NOT(ISERROR(SEARCH("Rellene con",I346)))</formula>
    </cfRule>
  </conditionalFormatting>
  <conditionalFormatting sqref="I355:I356">
    <cfRule type="containsText" dxfId="6" priority="6" operator="containsText" text="Rellene con">
      <formula>NOT(ISERROR(SEARCH("Rellene con",I355)))</formula>
    </cfRule>
  </conditionalFormatting>
  <conditionalFormatting sqref="I364:I365">
    <cfRule type="containsText" dxfId="5" priority="5" operator="containsText" text="Rellene con">
      <formula>NOT(ISERROR(SEARCH("Rellene con",I364)))</formula>
    </cfRule>
  </conditionalFormatting>
  <conditionalFormatting sqref="I377:I378">
    <cfRule type="containsText" dxfId="4" priority="4" operator="containsText" text="Rellene con">
      <formula>NOT(ISERROR(SEARCH("Rellene con",I377)))</formula>
    </cfRule>
  </conditionalFormatting>
  <conditionalFormatting sqref="I386:I387">
    <cfRule type="containsText" dxfId="3" priority="3" operator="containsText" text="Rellene con">
      <formula>NOT(ISERROR(SEARCH("Rellene con",I386)))</formula>
    </cfRule>
  </conditionalFormatting>
  <conditionalFormatting sqref="I395:I396">
    <cfRule type="containsText" dxfId="2" priority="2" operator="containsText" text="Rellene con">
      <formula>NOT(ISERROR(SEARCH("Rellene con",I395)))</formula>
    </cfRule>
  </conditionalFormatting>
  <conditionalFormatting sqref="I404:I405">
    <cfRule type="containsText" dxfId="1" priority="1" operator="containsText" text="Rellene con">
      <formula>NOT(ISERROR(SEARCH("Rellene con",I404)))</formula>
    </cfRule>
  </conditionalFormatting>
  <conditionalFormatting sqref="I408">
    <cfRule type="containsText" dxfId="0" priority="42" operator="containsText" text="Rellene un indicador">
      <formula>NOT(ISERROR(SEARCH("Rellene un indicador",I408)))</formula>
    </cfRule>
  </conditionalFormatting>
  <dataValidations count="52">
    <dataValidation type="list" showInputMessage="1" showErrorMessage="1" sqref="E347" xr:uid="{FF02EF67-5283-46FF-9DB8-E94E056264D3}">
      <formula1>"RCR67"</formula1>
    </dataValidation>
    <dataValidation type="list" showInputMessage="1" showErrorMessage="1" sqref="E346" xr:uid="{79646AD6-0A48-49D2-9D25-CA4AF75E9AD0}">
      <formula1>"RCO65"</formula1>
    </dataValidation>
    <dataValidation type="list" showInputMessage="1" showErrorMessage="1" sqref="E395 E404" xr:uid="{B8A1A865-D392-44EC-B431-1F215C88CB15}">
      <formula1>"RCO77,RCO114"</formula1>
    </dataValidation>
    <dataValidation type="list" showInputMessage="1" showErrorMessage="1" sqref="E378 E387 E396 E405" xr:uid="{E02A0BEA-9E48-4524-A475-926D91C3357E}">
      <formula1>"RCR77"</formula1>
    </dataValidation>
    <dataValidation type="list" showInputMessage="1" showErrorMessage="1" sqref="E377 E386" xr:uid="{33E6F132-CC4D-44F0-87C7-2D7A7122099C}">
      <formula1>"RCO77"</formula1>
    </dataValidation>
    <dataValidation type="list" showInputMessage="1" showErrorMessage="1" sqref="E365 E356" xr:uid="{CD1D7666-8611-4193-AB50-13E90E06BCBC}">
      <formula1>"ESR113"</formula1>
    </dataValidation>
    <dataValidation type="list" showInputMessage="1" showErrorMessage="1" sqref="E364 E355" xr:uid="{F1455C31-2B92-4333-A252-A79E848E104D}">
      <formula1>"RCO113"</formula1>
    </dataValidation>
    <dataValidation type="list" showInputMessage="1" showErrorMessage="1" sqref="E334" xr:uid="{3CA8448C-B616-4B21-B1BA-02035CE3EBCB}">
      <formula1>"RCR50,RCR95"</formula1>
    </dataValidation>
    <dataValidation type="list" allowBlank="1" showInputMessage="1" showErrorMessage="1" sqref="E333" xr:uid="{FE2E7B5F-B9E5-4F23-BB8F-4A7272472E60}">
      <formula1>"RCO38"</formula1>
    </dataValidation>
    <dataValidation type="list" showInputMessage="1" showErrorMessage="1" sqref="E325" xr:uid="{E5A71645-04CD-4DBA-AA8C-C6C41B1402CE}">
      <formula1>"RCR95"</formula1>
    </dataValidation>
    <dataValidation type="list" showInputMessage="1" showErrorMessage="1" sqref="E316" xr:uid="{A538BB0A-9E87-4A68-BE0F-401447D675DD}">
      <formula1>"RCR50"</formula1>
    </dataValidation>
    <dataValidation type="list" showInputMessage="1" showErrorMessage="1" sqref="E296 E305" xr:uid="{1A6908C7-8EAB-47EF-B365-1B8C8E8DD17D}">
      <formula1>"RCR52"</formula1>
    </dataValidation>
    <dataValidation type="list" showInputMessage="1" showErrorMessage="1" sqref="E295 E304 E315 E324" xr:uid="{E2CB33AA-A0DD-4459-A8A1-145CC56DE0A0}">
      <formula1>"RCO38"</formula1>
    </dataValidation>
    <dataValidation type="list" showInputMessage="1" showErrorMessage="1" sqref="E269 E278 E287" xr:uid="{72353A6D-5778-4880-8716-FF879E7CD7BA}">
      <formula1>"RCR47,RCR103"</formula1>
    </dataValidation>
    <dataValidation type="list" showInputMessage="1" showErrorMessage="1" sqref="E268 E277 E286" xr:uid="{99215E8C-20D3-465C-8EAA-1D306A54E2D6}">
      <formula1>"RCO34,RCO107"</formula1>
    </dataValidation>
    <dataValidation type="list" showInputMessage="1" showErrorMessage="1" sqref="E249 E258" xr:uid="{3668A46C-9981-4910-867C-F93B6BE5BBC5}">
      <formula1>"RCR42"</formula1>
    </dataValidation>
    <dataValidation type="list" showInputMessage="1" showErrorMessage="1" sqref="E248 E257" xr:uid="{6BCCA989-9D22-445B-8F2B-B79756F372CE}">
      <formula1>"RCO31,RCO32"</formula1>
    </dataValidation>
    <dataValidation type="list" showInputMessage="1" showErrorMessage="1" sqref="E240" xr:uid="{0280C858-9413-44C2-82F2-BE0385BFF4A6}">
      <formula1>"RCR41,RCR42"</formula1>
    </dataValidation>
    <dataValidation type="list" showInputMessage="1" showErrorMessage="1" sqref="E239" xr:uid="{EE072B6A-AB80-4C66-B83B-58941F7362DB}">
      <formula1>"RCO30,RCO31,RCO32"</formula1>
    </dataValidation>
    <dataValidation type="list" showInputMessage="1" showErrorMessage="1" sqref="E222 E231" xr:uid="{CC0259E9-8249-4982-888C-2F2BD27BDA1F}">
      <formula1>"RCR41"</formula1>
    </dataValidation>
    <dataValidation type="list" showInputMessage="1" showErrorMessage="1" sqref="E221 E230" xr:uid="{DBA6AF9D-1049-4BBC-BE80-6990780F8212}">
      <formula1>"RCO30"</formula1>
    </dataValidation>
    <dataValidation type="list" showInputMessage="1" showErrorMessage="1" sqref="E211" xr:uid="{D8E524CA-7CFA-4512-97C8-A6D9C6693061}">
      <formula1>"RCR37"</formula1>
    </dataValidation>
    <dataValidation type="list" showInputMessage="1" showErrorMessage="1" sqref="E202" xr:uid="{33BFA61C-EEA0-4B41-9B14-4A12002DABE0}">
      <formula1>"RCR36"</formula1>
    </dataValidation>
    <dataValidation type="list" showInputMessage="1" showErrorMessage="1" sqref="E193" xr:uid="{74B94E29-3A14-403D-9106-21644A518585}">
      <formula1>"RCR35"</formula1>
    </dataValidation>
    <dataValidation type="list" showInputMessage="1" showErrorMessage="1" sqref="E192 E201 E210" xr:uid="{CD2CDB8C-8201-43D3-9A4A-01B7F2E7AB08}">
      <formula1>"RCO24,RCO26"</formula1>
    </dataValidation>
    <dataValidation type="list" showInputMessage="1" showErrorMessage="1" sqref="E172 E181" xr:uid="{02AC3EA8-63B7-4E14-822F-A6299D2102E8}">
      <formula1>"RCO54,RCO57"</formula1>
    </dataValidation>
    <dataValidation type="list" showInputMessage="1" showErrorMessage="1" sqref="E164" xr:uid="{89E90464-1B24-4138-AD83-5131A86D058A}">
      <formula1>"RCR64"</formula1>
    </dataValidation>
    <dataValidation type="list" showInputMessage="1" showErrorMessage="1" sqref="E163" xr:uid="{3CB50A88-C605-48AC-B53A-72218EEFBE93}">
      <formula1>"RCO58"</formula1>
    </dataValidation>
    <dataValidation type="list" showInputMessage="1" showErrorMessage="1" sqref="E154" xr:uid="{DCF7B20E-3069-4E8E-8C8E-F0E3EEA2DBE9}">
      <formula1>"RCO57"</formula1>
    </dataValidation>
    <dataValidation type="list" showInputMessage="1" showErrorMessage="1" sqref="E146 E155 E173 E182" xr:uid="{4B5F970D-1E16-4CA1-A72E-7B6EBE20D276}">
      <formula1>"RCR62"</formula1>
    </dataValidation>
    <dataValidation type="list" showInputMessage="1" showErrorMessage="1" sqref="E145" xr:uid="{39187C6C-BE9B-447D-9F3B-770AAAA05C54}">
      <formula1>"RCO54,RCO57,RCO59"</formula1>
    </dataValidation>
    <dataValidation type="list" showInputMessage="1" showErrorMessage="1" sqref="E81 E90 E99 E108 E117 E126 E135" xr:uid="{C9A7F8E3-5194-4B0C-8898-46239053E11E}">
      <formula1>"RCR32"</formula1>
    </dataValidation>
    <dataValidation type="list" showInputMessage="1" showErrorMessage="1" sqref="E80 E89 E98 E107 E116 E125 E134" xr:uid="{9387A818-F414-4816-A94B-D8E60674CA79}">
      <formula1>"RCO22"</formula1>
    </dataValidation>
    <dataValidation type="list" showInputMessage="1" showErrorMessage="1" sqref="E61 E70" xr:uid="{7D267711-4976-4268-80E6-A20D8AE0D94F}">
      <formula1>"RCR26"</formula1>
    </dataValidation>
    <dataValidation type="list" showInputMessage="1" showErrorMessage="1" sqref="E60 E69" xr:uid="{2FEE3158-5072-48C3-98D3-F0584815C933}">
      <formula1>"RCO19"</formula1>
    </dataValidation>
    <dataValidation type="list" showInputMessage="1" showErrorMessage="1" sqref="E39 E48" xr:uid="{EEAFE1BE-CB94-40D7-BB2B-786C7D4613CD}">
      <formula1>"RCR19"</formula1>
    </dataValidation>
    <dataValidation type="list" showInputMessage="1" showErrorMessage="1" sqref="E38 E47" xr:uid="{CBF5E0D6-1265-4097-90CF-27BB7BF6FFF7}">
      <formula1>"RCO01"</formula1>
    </dataValidation>
    <dataValidation type="list" showInputMessage="1" showErrorMessage="1" sqref="E19 E28" xr:uid="{14BF038A-CFF1-4904-A173-3F561F44B303}">
      <formula1>"RCR11"</formula1>
    </dataValidation>
    <dataValidation type="list" showInputMessage="1" showErrorMessage="1" sqref="E18 E27" xr:uid="{B185E3FF-C9A0-4C4E-8A88-B109DB57DB8D}">
      <formula1>"RCO14"</formula1>
    </dataValidation>
    <dataValidation type="custom" operator="greaterThanOrEqual" showInputMessage="1" showErrorMessage="1" errorTitle="Subtipo no incluido" error="Seleccione a la izquierda del título que SÍ desea incluir este Ámbito de Intervención antes de completar el presupuesto." sqref="E400 E14 E23 E34 E43 E56 E65 E76 E85 E94 E103 E112 E121 E130 E141 E150 E159 E168 E177 E188 E197 E206 E217 E226 E235 E244 E253 E264 E273 E282 E291 E300 E311 E320 E329 E342 E351 E360 E373 E382 E391" xr:uid="{0D812E00-FA79-4ADD-A042-E557BCF4319D}">
      <formula1>IF(B12="Incluir",E14&gt;=0,OR(E14="",E14=0))</formula1>
    </dataValidation>
    <dataValidation type="list" allowBlank="1" showInputMessage="1" showErrorMessage="1" sqref="E8 E50 E336 E367" xr:uid="{40C62A30-1DAC-4D51-91EB-CEF246742540}">
      <formula1>#REF!</formula1>
    </dataValidation>
    <dataValidation type="custom" operator="greaterThanOrEqual" showInputMessage="1" showErrorMessage="1" errorTitle="Subtipo no incluido" error="Seleccione a la izquierda del título si que desea incluir este subtipo de acción antes de completar el presupuesto" sqref="E207" xr:uid="{326A2477-AAAF-46E6-86FC-F61362D78948}">
      <formula1>IF(B216="Incluir",E207&gt;=0,E207="")</formula1>
    </dataValidation>
    <dataValidation type="custom" operator="greaterThanOrEqual" showInputMessage="1" showErrorMessage="1" errorTitle="Subtipo no incluido" error="Seleccione a la izquierda del título si que desea incluir este subtipo de acción antes de completar el presupuesto" sqref="E35 E44" xr:uid="{A3AFCBC5-FCC9-4EF4-B482-CC2090F426A2}">
      <formula1>IF(B29="Incluir",E35&gt;=0,E35="")</formula1>
    </dataValidation>
    <dataValidation type="custom" operator="greaterThanOrEqual" showInputMessage="1" showErrorMessage="1" errorTitle="Subtipo no incluido" error="Seleccione a la izquierda del título si que desea incluir este subtipo de acción antes de completar el presupuesto" sqref="E392 E15 E57 E77 E142 E151 E160 E169 E178 E189 E198 E218 E227 E236 E245 E254 E265 E274 E283 E292 E301 E312 E321 E330 E343 E352 E361 E374 E383 E401" xr:uid="{FA8D0653-F148-4A5A-86FC-FA709138CBB1}">
      <formula1>IF(B22="Incluir",E15&gt;=0,E15="")</formula1>
    </dataValidation>
    <dataValidation type="custom" allowBlank="1" showInputMessage="1" showErrorMessage="1" sqref="H82 H20 H29 H62 H71" xr:uid="{B391460F-C4C6-44C2-9FE1-DB4FD2364B3D}">
      <formula1>IF(C12="No Incluir",H20="",TRUE)</formula1>
    </dataValidation>
    <dataValidation type="custom" operator="greaterThanOrEqual" showInputMessage="1" showErrorMessage="1" errorTitle="Subtipo no incluido" error="Seleccione a la izquierda del título si que desea incluir este subtipo de acción antes de completar el presupuesto" sqref="E122 E24 E66 E86 E95 E104 E113 E131" xr:uid="{56EF2107-ACEB-4D60-99D3-575180566993}">
      <formula1>IF(B20="Incluir",E24&gt;=0,E24="")</formula1>
    </dataValidation>
    <dataValidation type="custom" allowBlank="1" showInputMessage="1" showErrorMessage="1" sqref="G165" xr:uid="{C10FA794-125E-4BA1-BC74-3BFE203B1A78}">
      <formula1>IF(B159="No Incluir",G165="",TRUE)</formula1>
    </dataValidation>
    <dataValidation type="custom" allowBlank="1" showInputMessage="1" showErrorMessage="1" sqref="G109" xr:uid="{E326381F-C581-461E-8749-CB55D1CC4B6D}">
      <formula1>IF(B105="No Incluir",G109="",TRUE)</formula1>
    </dataValidation>
    <dataValidation type="custom" allowBlank="1" showInputMessage="1" showErrorMessage="1" sqref="G40" xr:uid="{6CF2332F-C3EF-495F-A6AB-6CA81D6DFF6D}">
      <formula1>IF(B35="No Incluir",G40="",TRUE)</formula1>
    </dataValidation>
    <dataValidation type="list" allowBlank="1" showInputMessage="1" showErrorMessage="1" sqref="E12:E13 E21:E22 E398:E399 E41:E42 E309 E33 E74:E75 E83:E84 E92:E93 E101:E102 E110:E111 E119:E120 E128:E129 E139:E140 E148:E149 E157:E158 E166:E167 E55 E187 E196 E205 E216 E225 E234 E242:E243 E251:E252 E262:E263 E271:E272 E280:E281 E289:E290 E298:E299 E64 E318:E319 E176 E328 E349:E350 E341 E371:E372 E380:E381 E389:E390 E359" xr:uid="{41BF7F40-C5D3-4687-88DE-EEE1EB763209}">
      <formula1>INDIRECT($E$8)</formula1>
    </dataValidation>
    <dataValidation type="list" allowBlank="1" showInputMessage="1" showErrorMessage="1" sqref="E407" xr:uid="{746D1313-6EA5-4099-B067-92C754EB5A3D}">
      <formula1>#REF!</formula1>
    </dataValidation>
    <dataValidation type="decimal" allowBlank="1" showInputMessage="1" showErrorMessage="1" errorTitle="Cantidad" error="Rellene con un valor positivo." sqref="H18:H19 H27:H28 H38:H39 H47:H48 H60:H61 H69:H70 H80:H81 H89:H90 H98:H99 H107:H108 H116:H117 H125:H126 H134:H135 H145:H146 H154:H155 H163:H164 H172:H173 H181:H182 H192:H193 H201:H202 H210:H211 H221:H222 H230:H231 H239:H240 H248:H249 H257:H258 H268:H269 H277:H278 H286:H287 H295:H296 H304:H305 H315:H316 H324:H325 H333:H334 H346:H347 H355:H356 H364:H365 H377:H378 H386:H387 H395:H396 H404:H405" xr:uid="{314D51EA-B376-4A1A-B55B-5292C71BBAFB}">
      <formula1>0.0000001</formula1>
      <formula2>1000000000</formula2>
    </dataValidation>
  </dataValidations>
  <printOptions headings="1"/>
  <pageMargins left="0.7" right="0.7" top="0.75" bottom="0.75" header="0.3" footer="0.3"/>
  <pageSetup paperSize="9" scale="31" fitToHeight="0" orientation="portrait" r:id="rId1"/>
  <drawing r:id="rId2"/>
  <tableParts count="41">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 r:id="rId23"/>
    <tablePart r:id="rId24"/>
    <tablePart r:id="rId25"/>
    <tablePart r:id="rId26"/>
    <tablePart r:id="rId27"/>
    <tablePart r:id="rId28"/>
    <tablePart r:id="rId29"/>
    <tablePart r:id="rId30"/>
    <tablePart r:id="rId31"/>
    <tablePart r:id="rId32"/>
    <tablePart r:id="rId33"/>
    <tablePart r:id="rId34"/>
    <tablePart r:id="rId35"/>
    <tablePart r:id="rId36"/>
    <tablePart r:id="rId37"/>
    <tablePart r:id="rId38"/>
    <tablePart r:id="rId39"/>
    <tablePart r:id="rId40"/>
    <tablePart r:id="rId41"/>
    <tablePart r:id="rId42"/>
    <tablePart r:id="rId43"/>
  </tableParts>
  <extLst>
    <ext xmlns:x14="http://schemas.microsoft.com/office/spreadsheetml/2009/9/main" uri="{CCE6A557-97BC-4b89-ADB6-D9C93CAAB3DF}">
      <x14:dataValidations xmlns:xm="http://schemas.microsoft.com/office/excel/2006/main" count="1">
        <x14:dataValidation type="list" allowBlank="1" showInputMessage="1" showErrorMessage="1" xr:uid="{BEBAE1D9-E3EB-465A-8519-4BD8C1433367}">
          <x14:formula1>
            <xm:f>'Listas de valores2'!$B$2:$B$3</xm:f>
          </x14:formula1>
          <xm:sqref>B12 B21 B32 B41 B54 B63 B74 B83 B92 B101 B110 B119 B128 B139 B148 B157 B166 B175 B186 B195 B204 B215 B224 B233 B242 B251 B262 B271 B280 B289 B298 B309 B318 B327 B340 B349 B358 B371 B380 B389 B398</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ECDE54-F09B-4792-A6A6-C4566F43F236}">
  <dimension ref="B2:N41"/>
  <sheetViews>
    <sheetView zoomScale="85" zoomScaleNormal="85" workbookViewId="0"/>
  </sheetViews>
  <sheetFormatPr baseColWidth="10" defaultColWidth="11.453125" defaultRowHeight="14.5" x14ac:dyDescent="0.35"/>
  <cols>
    <col min="2" max="2" width="14.26953125" customWidth="1"/>
    <col min="3" max="3" width="23.453125" customWidth="1"/>
    <col min="4" max="4" width="32.1796875" customWidth="1"/>
    <col min="5" max="5" width="19.81640625" customWidth="1"/>
    <col min="6" max="6" width="50" customWidth="1"/>
    <col min="7" max="7" width="33.26953125" customWidth="1"/>
    <col min="8" max="8" width="25" customWidth="1"/>
    <col min="9" max="9" width="17.54296875" bestFit="1" customWidth="1"/>
    <col min="10" max="10" width="18.81640625" bestFit="1" customWidth="1"/>
    <col min="11" max="11" width="25" customWidth="1"/>
    <col min="12" max="12" width="25" bestFit="1" customWidth="1"/>
    <col min="13" max="13" width="25" customWidth="1"/>
    <col min="14" max="14" width="25.7265625" customWidth="1"/>
  </cols>
  <sheetData>
    <row r="2" spans="2:14" x14ac:dyDescent="0.35">
      <c r="B2" s="31" t="s">
        <v>155</v>
      </c>
      <c r="C2" s="82" t="s">
        <v>27</v>
      </c>
      <c r="D2" s="31" t="s">
        <v>153</v>
      </c>
      <c r="E2" s="31" t="s">
        <v>320</v>
      </c>
      <c r="F2" s="31" t="s">
        <v>156</v>
      </c>
      <c r="G2" s="31" t="s">
        <v>159</v>
      </c>
      <c r="H2" s="3"/>
      <c r="I2" s="3"/>
      <c r="J2" s="3"/>
      <c r="K2" s="3"/>
      <c r="L2" s="3"/>
      <c r="M2" s="3"/>
      <c r="N2" s="3"/>
    </row>
    <row r="3" spans="2:14" ht="72.5" x14ac:dyDescent="0.35">
      <c r="B3" t="s">
        <v>160</v>
      </c>
      <c r="C3" s="70" t="s">
        <v>28</v>
      </c>
      <c r="D3" s="71" t="s">
        <v>38</v>
      </c>
      <c r="E3" s="71" t="s">
        <v>161</v>
      </c>
      <c r="F3" s="71" t="s">
        <v>321</v>
      </c>
      <c r="G3" s="71" t="s">
        <v>322</v>
      </c>
      <c r="H3" s="1"/>
      <c r="I3" s="68"/>
      <c r="J3" s="68"/>
      <c r="K3" s="68"/>
      <c r="L3" s="68"/>
      <c r="M3" s="68"/>
      <c r="N3" s="69"/>
    </row>
    <row r="4" spans="2:14" ht="72.5" x14ac:dyDescent="0.35">
      <c r="B4" t="s">
        <v>160</v>
      </c>
      <c r="C4" s="72" t="s">
        <v>28</v>
      </c>
      <c r="D4" s="73" t="s">
        <v>40</v>
      </c>
      <c r="E4" s="73" t="s">
        <v>164</v>
      </c>
      <c r="F4" s="73" t="s">
        <v>323</v>
      </c>
      <c r="G4" s="73" t="s">
        <v>324</v>
      </c>
      <c r="H4" s="1"/>
      <c r="L4" s="68"/>
      <c r="M4" s="68"/>
      <c r="N4" s="69"/>
    </row>
    <row r="5" spans="2:14" ht="58" x14ac:dyDescent="0.35">
      <c r="B5" t="s">
        <v>160</v>
      </c>
      <c r="C5" s="72" t="s">
        <v>29</v>
      </c>
      <c r="D5" s="71" t="s">
        <v>42</v>
      </c>
      <c r="E5" s="74" t="s">
        <v>166</v>
      </c>
      <c r="F5" s="71" t="s">
        <v>325</v>
      </c>
      <c r="G5" s="71" t="s">
        <v>326</v>
      </c>
      <c r="H5" s="1"/>
      <c r="L5" s="68"/>
      <c r="M5" s="68"/>
      <c r="N5" s="69"/>
    </row>
    <row r="6" spans="2:14" ht="58" x14ac:dyDescent="0.35">
      <c r="B6" t="s">
        <v>160</v>
      </c>
      <c r="C6" s="72" t="s">
        <v>29</v>
      </c>
      <c r="D6" s="75" t="s">
        <v>44</v>
      </c>
      <c r="E6" s="76" t="s">
        <v>168</v>
      </c>
      <c r="F6" s="75" t="s">
        <v>327</v>
      </c>
      <c r="G6" s="75" t="s">
        <v>328</v>
      </c>
      <c r="L6" s="68"/>
      <c r="M6" s="68"/>
      <c r="N6" s="69"/>
    </row>
    <row r="7" spans="2:14" ht="58" x14ac:dyDescent="0.35">
      <c r="B7" t="s">
        <v>160</v>
      </c>
      <c r="C7" s="70" t="s">
        <v>29</v>
      </c>
      <c r="D7" s="77" t="s">
        <v>46</v>
      </c>
      <c r="E7" s="74" t="s">
        <v>170</v>
      </c>
      <c r="F7" s="71" t="s">
        <v>329</v>
      </c>
      <c r="G7" s="71" t="s">
        <v>330</v>
      </c>
      <c r="L7" s="68"/>
      <c r="M7" s="68"/>
      <c r="N7" s="68"/>
    </row>
    <row r="8" spans="2:14" ht="58" x14ac:dyDescent="0.35">
      <c r="B8" t="s">
        <v>160</v>
      </c>
      <c r="C8" s="70" t="s">
        <v>29</v>
      </c>
      <c r="D8" s="77" t="s">
        <v>46</v>
      </c>
      <c r="E8" s="74" t="s">
        <v>171</v>
      </c>
      <c r="F8" s="71" t="s">
        <v>331</v>
      </c>
      <c r="G8" s="71" t="s">
        <v>332</v>
      </c>
      <c r="L8" s="68"/>
      <c r="M8" s="68"/>
      <c r="N8" s="68"/>
    </row>
    <row r="9" spans="2:14" ht="58" x14ac:dyDescent="0.35">
      <c r="B9" t="s">
        <v>160</v>
      </c>
      <c r="C9" s="70" t="s">
        <v>29</v>
      </c>
      <c r="D9" s="77" t="s">
        <v>46</v>
      </c>
      <c r="E9" s="74" t="s">
        <v>174</v>
      </c>
      <c r="F9" s="71" t="s">
        <v>333</v>
      </c>
      <c r="G9" s="71" t="s">
        <v>334</v>
      </c>
      <c r="L9" s="68"/>
      <c r="M9" s="68"/>
      <c r="N9" s="68"/>
    </row>
    <row r="10" spans="2:14" ht="58" x14ac:dyDescent="0.35">
      <c r="B10" t="s">
        <v>160</v>
      </c>
      <c r="C10" s="78" t="s">
        <v>29</v>
      </c>
      <c r="D10" s="79" t="s">
        <v>46</v>
      </c>
      <c r="E10" s="80" t="s">
        <v>172</v>
      </c>
      <c r="F10" s="73" t="s">
        <v>335</v>
      </c>
      <c r="G10" s="73" t="s">
        <v>336</v>
      </c>
      <c r="L10" s="68"/>
      <c r="M10" s="68"/>
      <c r="N10" s="68"/>
    </row>
    <row r="11" spans="2:14" ht="58" x14ac:dyDescent="0.35">
      <c r="B11" t="s">
        <v>160</v>
      </c>
      <c r="C11" s="72" t="s">
        <v>29</v>
      </c>
      <c r="D11" s="73" t="s">
        <v>48</v>
      </c>
      <c r="E11" s="80" t="s">
        <v>176</v>
      </c>
      <c r="F11" s="73" t="s">
        <v>337</v>
      </c>
      <c r="G11" s="73" t="s">
        <v>338</v>
      </c>
      <c r="L11" s="68"/>
      <c r="M11" s="68"/>
      <c r="N11" s="68"/>
    </row>
    <row r="12" spans="2:14" ht="58" x14ac:dyDescent="0.35">
      <c r="B12" t="s">
        <v>160</v>
      </c>
      <c r="C12" s="72" t="s">
        <v>29</v>
      </c>
      <c r="D12" s="73" t="s">
        <v>48</v>
      </c>
      <c r="E12" s="80" t="s">
        <v>177</v>
      </c>
      <c r="F12" s="73" t="s">
        <v>339</v>
      </c>
      <c r="G12" s="73" t="s">
        <v>340</v>
      </c>
      <c r="H12" s="1"/>
      <c r="L12" s="68"/>
      <c r="M12" s="68"/>
      <c r="N12" s="68"/>
    </row>
    <row r="13" spans="2:14" ht="58" x14ac:dyDescent="0.35">
      <c r="B13" t="s">
        <v>160</v>
      </c>
      <c r="C13" s="72" t="s">
        <v>29</v>
      </c>
      <c r="D13" s="73" t="s">
        <v>50</v>
      </c>
      <c r="E13" s="80" t="s">
        <v>181</v>
      </c>
      <c r="F13" s="73" t="s">
        <v>341</v>
      </c>
      <c r="G13" s="73" t="s">
        <v>342</v>
      </c>
      <c r="H13" s="1"/>
      <c r="L13" s="68"/>
      <c r="M13" s="68"/>
      <c r="N13" s="68"/>
    </row>
    <row r="14" spans="2:14" ht="58" x14ac:dyDescent="0.35">
      <c r="B14" t="s">
        <v>160</v>
      </c>
      <c r="C14" s="72" t="s">
        <v>29</v>
      </c>
      <c r="D14" s="73" t="s">
        <v>50</v>
      </c>
      <c r="E14" s="80" t="s">
        <v>183</v>
      </c>
      <c r="F14" s="73" t="s">
        <v>343</v>
      </c>
      <c r="G14" s="73" t="s">
        <v>344</v>
      </c>
      <c r="L14" s="68"/>
      <c r="M14" s="68"/>
      <c r="N14" s="69"/>
    </row>
    <row r="15" spans="2:14" ht="58" x14ac:dyDescent="0.35">
      <c r="B15" t="s">
        <v>160</v>
      </c>
      <c r="C15" s="72" t="s">
        <v>29</v>
      </c>
      <c r="D15" s="73" t="s">
        <v>50</v>
      </c>
      <c r="E15" s="80" t="s">
        <v>184</v>
      </c>
      <c r="F15" s="73" t="s">
        <v>345</v>
      </c>
      <c r="G15" s="73" t="s">
        <v>346</v>
      </c>
      <c r="L15" s="68"/>
      <c r="M15" s="68"/>
      <c r="N15" s="69"/>
    </row>
    <row r="16" spans="2:14" ht="58" x14ac:dyDescent="0.35">
      <c r="B16" t="s">
        <v>160</v>
      </c>
      <c r="C16" s="72" t="s">
        <v>29</v>
      </c>
      <c r="D16" s="71" t="s">
        <v>347</v>
      </c>
      <c r="E16" s="74" t="s">
        <v>187</v>
      </c>
      <c r="F16" s="71" t="s">
        <v>348</v>
      </c>
      <c r="G16" s="71" t="s">
        <v>349</v>
      </c>
      <c r="H16" s="1"/>
      <c r="L16" s="68"/>
      <c r="M16" s="68"/>
      <c r="N16" s="69"/>
    </row>
    <row r="17" spans="2:14" ht="58" x14ac:dyDescent="0.35">
      <c r="B17" t="s">
        <v>160</v>
      </c>
      <c r="C17" s="72" t="s">
        <v>29</v>
      </c>
      <c r="D17" s="71" t="s">
        <v>347</v>
      </c>
      <c r="E17" s="74" t="s">
        <v>186</v>
      </c>
      <c r="F17" s="71" t="s">
        <v>350</v>
      </c>
      <c r="G17" s="71" t="s">
        <v>351</v>
      </c>
      <c r="L17" s="68"/>
      <c r="M17" s="68"/>
      <c r="N17" s="69"/>
    </row>
    <row r="18" spans="2:14" ht="58" x14ac:dyDescent="0.35">
      <c r="B18" t="s">
        <v>160</v>
      </c>
      <c r="C18" s="72" t="s">
        <v>29</v>
      </c>
      <c r="D18" s="73" t="s">
        <v>54</v>
      </c>
      <c r="E18" s="80" t="s">
        <v>190</v>
      </c>
      <c r="F18" s="73" t="s">
        <v>352</v>
      </c>
      <c r="G18" s="73" t="s">
        <v>353</v>
      </c>
      <c r="L18" s="68"/>
      <c r="M18" s="68"/>
      <c r="N18" s="69"/>
    </row>
    <row r="19" spans="2:14" ht="72.5" x14ac:dyDescent="0.35">
      <c r="B19" t="s">
        <v>160</v>
      </c>
      <c r="C19" s="78" t="s">
        <v>30</v>
      </c>
      <c r="D19" s="77" t="s">
        <v>56</v>
      </c>
      <c r="E19" s="71" t="s">
        <v>194</v>
      </c>
      <c r="F19" s="71" t="s">
        <v>354</v>
      </c>
      <c r="G19" s="83" t="s">
        <v>355</v>
      </c>
      <c r="L19" s="68"/>
      <c r="M19" s="68"/>
      <c r="N19" s="69"/>
    </row>
    <row r="20" spans="2:14" ht="72.5" x14ac:dyDescent="0.35">
      <c r="B20" t="s">
        <v>160</v>
      </c>
      <c r="C20" s="70" t="s">
        <v>30</v>
      </c>
      <c r="D20" s="71" t="s">
        <v>56</v>
      </c>
      <c r="E20" s="74" t="s">
        <v>196</v>
      </c>
      <c r="F20" s="71" t="s">
        <v>356</v>
      </c>
      <c r="G20" s="71" t="s">
        <v>357</v>
      </c>
      <c r="H20" s="1"/>
    </row>
    <row r="21" spans="2:14" ht="72.5" x14ac:dyDescent="0.35">
      <c r="B21" t="s">
        <v>160</v>
      </c>
      <c r="C21" s="70" t="s">
        <v>31</v>
      </c>
      <c r="D21" s="71" t="s">
        <v>58</v>
      </c>
      <c r="E21" s="74" t="s">
        <v>200</v>
      </c>
      <c r="F21" s="71" t="s">
        <v>358</v>
      </c>
      <c r="G21" s="71" t="s">
        <v>359</v>
      </c>
    </row>
    <row r="22" spans="2:14" ht="72.5" x14ac:dyDescent="0.35">
      <c r="B22" t="s">
        <v>160</v>
      </c>
      <c r="C22" s="72" t="s">
        <v>31</v>
      </c>
      <c r="D22" s="75" t="s">
        <v>58</v>
      </c>
      <c r="E22" s="76" t="s">
        <v>198</v>
      </c>
      <c r="F22" s="75" t="s">
        <v>360</v>
      </c>
      <c r="G22" s="75" t="s">
        <v>361</v>
      </c>
    </row>
    <row r="23" spans="2:14" ht="72.5" x14ac:dyDescent="0.35">
      <c r="B23" t="s">
        <v>162</v>
      </c>
      <c r="C23" s="72" t="s">
        <v>28</v>
      </c>
      <c r="D23" s="73" t="s">
        <v>38</v>
      </c>
      <c r="E23" s="73" t="s">
        <v>163</v>
      </c>
      <c r="F23" s="73" t="s">
        <v>362</v>
      </c>
      <c r="G23" s="73" t="s">
        <v>363</v>
      </c>
    </row>
    <row r="24" spans="2:14" ht="72.5" x14ac:dyDescent="0.35">
      <c r="B24" t="s">
        <v>162</v>
      </c>
      <c r="C24" s="72" t="s">
        <v>28</v>
      </c>
      <c r="D24" s="73" t="s">
        <v>40</v>
      </c>
      <c r="E24" s="73" t="s">
        <v>165</v>
      </c>
      <c r="F24" s="73" t="s">
        <v>364</v>
      </c>
      <c r="G24" s="73" t="s">
        <v>324</v>
      </c>
    </row>
    <row r="25" spans="2:14" ht="58" x14ac:dyDescent="0.35">
      <c r="B25" t="s">
        <v>162</v>
      </c>
      <c r="C25" s="72" t="s">
        <v>29</v>
      </c>
      <c r="D25" s="71" t="s">
        <v>42</v>
      </c>
      <c r="E25" s="81" t="s">
        <v>167</v>
      </c>
      <c r="F25" s="71" t="s">
        <v>365</v>
      </c>
      <c r="G25" s="71" t="s">
        <v>366</v>
      </c>
    </row>
    <row r="26" spans="2:14" ht="58" x14ac:dyDescent="0.35">
      <c r="B26" t="s">
        <v>162</v>
      </c>
      <c r="C26" s="70" t="s">
        <v>29</v>
      </c>
      <c r="D26" s="77" t="s">
        <v>44</v>
      </c>
      <c r="E26" s="74" t="s">
        <v>169</v>
      </c>
      <c r="F26" s="71" t="s">
        <v>367</v>
      </c>
      <c r="G26" s="71" t="s">
        <v>368</v>
      </c>
    </row>
    <row r="27" spans="2:14" ht="58" x14ac:dyDescent="0.35">
      <c r="B27" t="s">
        <v>162</v>
      </c>
      <c r="C27" s="70" t="s">
        <v>29</v>
      </c>
      <c r="D27" s="79" t="s">
        <v>46</v>
      </c>
      <c r="E27" s="80" t="s">
        <v>173</v>
      </c>
      <c r="F27" s="73" t="s">
        <v>369</v>
      </c>
      <c r="G27" s="73" t="s">
        <v>370</v>
      </c>
    </row>
    <row r="28" spans="2:14" ht="58" x14ac:dyDescent="0.35">
      <c r="B28" t="s">
        <v>162</v>
      </c>
      <c r="C28" s="78" t="s">
        <v>29</v>
      </c>
      <c r="D28" s="79" t="s">
        <v>46</v>
      </c>
      <c r="E28" s="80" t="s">
        <v>175</v>
      </c>
      <c r="F28" s="73" t="s">
        <v>371</v>
      </c>
      <c r="G28" s="73" t="s">
        <v>372</v>
      </c>
    </row>
    <row r="29" spans="2:14" ht="58" x14ac:dyDescent="0.35">
      <c r="B29" t="s">
        <v>162</v>
      </c>
      <c r="C29" s="70" t="s">
        <v>29</v>
      </c>
      <c r="D29" s="71" t="s">
        <v>48</v>
      </c>
      <c r="E29" s="74" t="s">
        <v>178</v>
      </c>
      <c r="F29" s="71" t="s">
        <v>373</v>
      </c>
      <c r="G29" s="71" t="s">
        <v>374</v>
      </c>
    </row>
    <row r="30" spans="2:14" ht="58" x14ac:dyDescent="0.35">
      <c r="B30" t="s">
        <v>162</v>
      </c>
      <c r="C30" s="70" t="s">
        <v>29</v>
      </c>
      <c r="D30" s="71" t="s">
        <v>48</v>
      </c>
      <c r="E30" s="74" t="s">
        <v>179</v>
      </c>
      <c r="F30" s="71" t="s">
        <v>375</v>
      </c>
      <c r="G30" s="71" t="s">
        <v>376</v>
      </c>
    </row>
    <row r="31" spans="2:14" ht="72.5" x14ac:dyDescent="0.35">
      <c r="B31" t="s">
        <v>162</v>
      </c>
      <c r="C31" s="70" t="s">
        <v>29</v>
      </c>
      <c r="D31" s="71" t="s">
        <v>48</v>
      </c>
      <c r="E31" s="74" t="s">
        <v>180</v>
      </c>
      <c r="F31" s="71" t="s">
        <v>377</v>
      </c>
      <c r="G31" s="71" t="s">
        <v>378</v>
      </c>
    </row>
    <row r="32" spans="2:14" ht="58" x14ac:dyDescent="0.35">
      <c r="B32" t="s">
        <v>162</v>
      </c>
      <c r="C32" s="72" t="s">
        <v>29</v>
      </c>
      <c r="D32" s="73" t="s">
        <v>50</v>
      </c>
      <c r="E32" s="80" t="s">
        <v>182</v>
      </c>
      <c r="F32" s="73" t="s">
        <v>379</v>
      </c>
      <c r="G32" s="73" t="s">
        <v>380</v>
      </c>
    </row>
    <row r="33" spans="2:7" ht="58" x14ac:dyDescent="0.35">
      <c r="B33" t="s">
        <v>162</v>
      </c>
      <c r="C33" s="72" t="s">
        <v>29</v>
      </c>
      <c r="D33" s="73" t="s">
        <v>50</v>
      </c>
      <c r="E33" s="80" t="s">
        <v>185</v>
      </c>
      <c r="F33" s="73" t="s">
        <v>381</v>
      </c>
      <c r="G33" s="73" t="s">
        <v>382</v>
      </c>
    </row>
    <row r="34" spans="2:7" ht="58" x14ac:dyDescent="0.35">
      <c r="B34" t="s">
        <v>162</v>
      </c>
      <c r="C34" s="72" t="s">
        <v>29</v>
      </c>
      <c r="D34" s="71" t="s">
        <v>347</v>
      </c>
      <c r="E34" s="74" t="s">
        <v>191</v>
      </c>
      <c r="F34" s="71" t="s">
        <v>383</v>
      </c>
      <c r="G34" s="71" t="s">
        <v>384</v>
      </c>
    </row>
    <row r="35" spans="2:7" ht="58" x14ac:dyDescent="0.35">
      <c r="B35" t="s">
        <v>162</v>
      </c>
      <c r="C35" s="72" t="s">
        <v>29</v>
      </c>
      <c r="D35" s="71" t="s">
        <v>347</v>
      </c>
      <c r="E35" s="74" t="s">
        <v>189</v>
      </c>
      <c r="F35" s="71" t="s">
        <v>385</v>
      </c>
      <c r="G35" s="71" t="s">
        <v>386</v>
      </c>
    </row>
    <row r="36" spans="2:7" ht="58" x14ac:dyDescent="0.35">
      <c r="B36" t="s">
        <v>162</v>
      </c>
      <c r="C36" s="72" t="s">
        <v>29</v>
      </c>
      <c r="D36" s="73" t="s">
        <v>347</v>
      </c>
      <c r="E36" s="80" t="s">
        <v>188</v>
      </c>
      <c r="F36" s="73" t="s">
        <v>387</v>
      </c>
      <c r="G36" s="73" t="s">
        <v>388</v>
      </c>
    </row>
    <row r="37" spans="2:7" ht="58" x14ac:dyDescent="0.35">
      <c r="B37" t="s">
        <v>162</v>
      </c>
      <c r="C37" s="72" t="s">
        <v>29</v>
      </c>
      <c r="D37" s="73" t="s">
        <v>54</v>
      </c>
      <c r="E37" s="80" t="s">
        <v>192</v>
      </c>
      <c r="F37" s="73" t="s">
        <v>389</v>
      </c>
      <c r="G37" s="73" t="s">
        <v>390</v>
      </c>
    </row>
    <row r="38" spans="2:7" ht="58" x14ac:dyDescent="0.35">
      <c r="B38" t="s">
        <v>162</v>
      </c>
      <c r="C38" s="72" t="s">
        <v>29</v>
      </c>
      <c r="D38" s="77" t="s">
        <v>54</v>
      </c>
      <c r="E38" s="74" t="s">
        <v>193</v>
      </c>
      <c r="F38" s="71" t="s">
        <v>391</v>
      </c>
      <c r="G38" s="71" t="s">
        <v>392</v>
      </c>
    </row>
    <row r="39" spans="2:7" ht="72.5" x14ac:dyDescent="0.35">
      <c r="B39" t="s">
        <v>162</v>
      </c>
      <c r="C39" s="72" t="s">
        <v>30</v>
      </c>
      <c r="D39" s="75" t="s">
        <v>56</v>
      </c>
      <c r="E39" s="76" t="s">
        <v>197</v>
      </c>
      <c r="F39" s="75" t="s">
        <v>393</v>
      </c>
      <c r="G39" s="75" t="s">
        <v>394</v>
      </c>
    </row>
    <row r="40" spans="2:7" ht="72.5" x14ac:dyDescent="0.35">
      <c r="B40" t="s">
        <v>162</v>
      </c>
      <c r="C40" s="72" t="s">
        <v>30</v>
      </c>
      <c r="D40" s="75" t="s">
        <v>56</v>
      </c>
      <c r="E40" s="76" t="s">
        <v>195</v>
      </c>
      <c r="F40" s="75" t="s">
        <v>395</v>
      </c>
      <c r="G40" s="75" t="s">
        <v>396</v>
      </c>
    </row>
    <row r="41" spans="2:7" ht="72.5" x14ac:dyDescent="0.35">
      <c r="B41" t="s">
        <v>162</v>
      </c>
      <c r="C41" s="72" t="s">
        <v>31</v>
      </c>
      <c r="D41" s="68" t="s">
        <v>58</v>
      </c>
      <c r="E41" s="69" t="s">
        <v>199</v>
      </c>
      <c r="F41" s="68" t="s">
        <v>397</v>
      </c>
      <c r="G41" s="68" t="s">
        <v>398</v>
      </c>
    </row>
  </sheetData>
  <pageMargins left="0.7" right="0.7" top="0.75" bottom="0.75" header="0.3" footer="0.3"/>
  <pageSetup paperSize="8" orientation="landscape" r:id="rId1"/>
  <tableParts count="1">
    <tablePart r:id="rId2"/>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8C15A4-1D38-4642-AC45-82F75631B644}">
  <dimension ref="B1:B3"/>
  <sheetViews>
    <sheetView workbookViewId="0">
      <selection activeCell="B2" sqref="B2"/>
    </sheetView>
  </sheetViews>
  <sheetFormatPr baseColWidth="10" defaultColWidth="11.453125" defaultRowHeight="14.5" x14ac:dyDescent="0.35"/>
  <cols>
    <col min="2" max="2" width="38.1796875" customWidth="1"/>
    <col min="4" max="4" width="34.26953125" customWidth="1"/>
    <col min="6" max="6" width="34.26953125" customWidth="1"/>
    <col min="8" max="8" width="34.26953125" customWidth="1"/>
    <col min="10" max="10" width="34.26953125" customWidth="1"/>
  </cols>
  <sheetData>
    <row r="1" spans="2:2" x14ac:dyDescent="0.35">
      <c r="B1" t="s">
        <v>399</v>
      </c>
    </row>
    <row r="2" spans="2:2" x14ac:dyDescent="0.35">
      <c r="B2" t="s">
        <v>400</v>
      </c>
    </row>
    <row r="3" spans="2:2" x14ac:dyDescent="0.35">
      <c r="B3" t="s">
        <v>268</v>
      </c>
    </row>
  </sheetData>
  <pageMargins left="0.7" right="0.7" top="0.75" bottom="0.75" header="0.3" footer="0.3"/>
  <pageSetup paperSize="9" orientation="portrait" r:id="rId1"/>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4CF678-6911-42E3-B8CF-F61692E4DD5F}">
  <dimension ref="B1:P20"/>
  <sheetViews>
    <sheetView zoomScale="85" zoomScaleNormal="85" workbookViewId="0"/>
  </sheetViews>
  <sheetFormatPr baseColWidth="10" defaultColWidth="11.453125" defaultRowHeight="14.5" x14ac:dyDescent="0.35"/>
  <cols>
    <col min="2" max="2" width="38.453125" style="1" customWidth="1"/>
    <col min="3" max="3" width="12.7265625" customWidth="1"/>
    <col min="4" max="4" width="39.26953125" customWidth="1"/>
    <col min="5" max="5" width="23.81640625" customWidth="1"/>
    <col min="6" max="15" width="18" customWidth="1"/>
    <col min="16" max="16" width="23.81640625" customWidth="1"/>
  </cols>
  <sheetData>
    <row r="1" spans="2:16" x14ac:dyDescent="0.35">
      <c r="D1" t="s">
        <v>27</v>
      </c>
      <c r="E1" s="64" t="s">
        <v>6</v>
      </c>
      <c r="F1" s="14" t="s">
        <v>8</v>
      </c>
      <c r="G1" s="14" t="s">
        <v>10</v>
      </c>
      <c r="H1" s="14" t="s">
        <v>12</v>
      </c>
      <c r="I1" s="14" t="s">
        <v>14</v>
      </c>
      <c r="J1" s="14" t="s">
        <v>16</v>
      </c>
      <c r="K1" s="14" t="s">
        <v>18</v>
      </c>
      <c r="L1" s="14" t="s">
        <v>20</v>
      </c>
      <c r="M1" s="14" t="s">
        <v>22</v>
      </c>
      <c r="N1" s="14" t="s">
        <v>24</v>
      </c>
      <c r="O1" s="14" t="s">
        <v>26</v>
      </c>
    </row>
    <row r="2" spans="2:16" ht="43.5" x14ac:dyDescent="0.35">
      <c r="D2" s="12" t="s">
        <v>28</v>
      </c>
      <c r="E2" s="84">
        <f ca="1">SUM($E$9:$E$10)</f>
        <v>0</v>
      </c>
      <c r="F2" s="85">
        <f t="shared" ref="F2:O2" ca="1" si="0">SUM(F9:F10)</f>
        <v>0</v>
      </c>
      <c r="G2" s="85">
        <f t="shared" ca="1" si="0"/>
        <v>0</v>
      </c>
      <c r="H2" s="85">
        <f t="shared" ca="1" si="0"/>
        <v>0</v>
      </c>
      <c r="I2" s="85">
        <f t="shared" ca="1" si="0"/>
        <v>0</v>
      </c>
      <c r="J2" s="85">
        <f t="shared" ca="1" si="0"/>
        <v>0</v>
      </c>
      <c r="K2" s="85">
        <f t="shared" ca="1" si="0"/>
        <v>0</v>
      </c>
      <c r="L2" s="85">
        <f t="shared" ca="1" si="0"/>
        <v>0</v>
      </c>
      <c r="M2" s="85">
        <f t="shared" ca="1" si="0"/>
        <v>0</v>
      </c>
      <c r="N2" s="85">
        <f t="shared" ca="1" si="0"/>
        <v>0</v>
      </c>
      <c r="O2" s="85">
        <f t="shared" ca="1" si="0"/>
        <v>0</v>
      </c>
    </row>
    <row r="3" spans="2:16" ht="29" x14ac:dyDescent="0.35">
      <c r="D3" s="12" t="s">
        <v>29</v>
      </c>
      <c r="E3" s="84">
        <f t="shared" ref="E3" ca="1" si="1">SUM($E$11:$E$17)</f>
        <v>0</v>
      </c>
      <c r="F3" s="85">
        <f ca="1">SUM(F$11:F$17)</f>
        <v>0</v>
      </c>
      <c r="G3" s="85">
        <f t="shared" ref="G3:O3" ca="1" si="2">SUM(G$11:G$17)</f>
        <v>0</v>
      </c>
      <c r="H3" s="85">
        <f t="shared" ca="1" si="2"/>
        <v>0</v>
      </c>
      <c r="I3" s="85">
        <f t="shared" ca="1" si="2"/>
        <v>0</v>
      </c>
      <c r="J3" s="85">
        <f t="shared" ca="1" si="2"/>
        <v>0</v>
      </c>
      <c r="K3" s="85">
        <f t="shared" ca="1" si="2"/>
        <v>0</v>
      </c>
      <c r="L3" s="85">
        <f t="shared" ca="1" si="2"/>
        <v>0</v>
      </c>
      <c r="M3" s="85">
        <f t="shared" ca="1" si="2"/>
        <v>0</v>
      </c>
      <c r="N3" s="85">
        <f t="shared" ca="1" si="2"/>
        <v>0</v>
      </c>
      <c r="O3" s="85">
        <f t="shared" ca="1" si="2"/>
        <v>0</v>
      </c>
    </row>
    <row r="4" spans="2:16" ht="43.5" x14ac:dyDescent="0.35">
      <c r="D4" s="12" t="s">
        <v>30</v>
      </c>
      <c r="E4" s="84">
        <f ca="1">SUM($E$18)</f>
        <v>0</v>
      </c>
      <c r="F4" s="85">
        <f ca="1">SUM(F$18)</f>
        <v>0</v>
      </c>
      <c r="G4" s="85">
        <f t="shared" ref="G4:O4" ca="1" si="3">SUM(G$18)</f>
        <v>0</v>
      </c>
      <c r="H4" s="85">
        <f t="shared" ca="1" si="3"/>
        <v>0</v>
      </c>
      <c r="I4" s="85">
        <f t="shared" ca="1" si="3"/>
        <v>0</v>
      </c>
      <c r="J4" s="85">
        <f t="shared" ca="1" si="3"/>
        <v>0</v>
      </c>
      <c r="K4" s="85">
        <f t="shared" ca="1" si="3"/>
        <v>0</v>
      </c>
      <c r="L4" s="85">
        <f t="shared" ca="1" si="3"/>
        <v>0</v>
      </c>
      <c r="M4" s="85">
        <f t="shared" ca="1" si="3"/>
        <v>0</v>
      </c>
      <c r="N4" s="85">
        <f t="shared" ca="1" si="3"/>
        <v>0</v>
      </c>
      <c r="O4" s="85">
        <f t="shared" ca="1" si="3"/>
        <v>0</v>
      </c>
    </row>
    <row r="5" spans="2:16" ht="43.5" x14ac:dyDescent="0.35">
      <c r="D5" s="12" t="s">
        <v>31</v>
      </c>
      <c r="E5" s="84">
        <f ca="1">SUM($E$19)</f>
        <v>0</v>
      </c>
      <c r="F5" s="85">
        <f ca="1">SUM(F$19)</f>
        <v>0</v>
      </c>
      <c r="G5" s="85">
        <f t="shared" ref="G5:O5" ca="1" si="4">SUM(G$19)</f>
        <v>0</v>
      </c>
      <c r="H5" s="85">
        <f t="shared" ca="1" si="4"/>
        <v>0</v>
      </c>
      <c r="I5" s="85">
        <f t="shared" ca="1" si="4"/>
        <v>0</v>
      </c>
      <c r="J5" s="85">
        <f t="shared" ca="1" si="4"/>
        <v>0</v>
      </c>
      <c r="K5" s="85">
        <f t="shared" ca="1" si="4"/>
        <v>0</v>
      </c>
      <c r="L5" s="85">
        <f t="shared" ca="1" si="4"/>
        <v>0</v>
      </c>
      <c r="M5" s="85">
        <f t="shared" ca="1" si="4"/>
        <v>0</v>
      </c>
      <c r="N5" s="85">
        <f t="shared" ca="1" si="4"/>
        <v>0</v>
      </c>
      <c r="O5" s="85">
        <f t="shared" ca="1" si="4"/>
        <v>0</v>
      </c>
    </row>
    <row r="8" spans="2:16" x14ac:dyDescent="0.35">
      <c r="B8" s="62" t="s">
        <v>32</v>
      </c>
      <c r="C8" s="13" t="s">
        <v>33</v>
      </c>
      <c r="D8" s="13" t="s">
        <v>34</v>
      </c>
      <c r="E8" s="14" t="s">
        <v>35</v>
      </c>
      <c r="F8" s="14" t="s">
        <v>8</v>
      </c>
      <c r="G8" s="14" t="s">
        <v>10</v>
      </c>
      <c r="H8" s="14" t="s">
        <v>12</v>
      </c>
      <c r="I8" s="14" t="s">
        <v>14</v>
      </c>
      <c r="J8" s="14" t="s">
        <v>16</v>
      </c>
      <c r="K8" s="14" t="s">
        <v>18</v>
      </c>
      <c r="L8" s="14" t="s">
        <v>20</v>
      </c>
      <c r="M8" s="14" t="s">
        <v>22</v>
      </c>
      <c r="N8" s="14" t="s">
        <v>24</v>
      </c>
      <c r="O8" s="63" t="s">
        <v>26</v>
      </c>
      <c r="P8" s="63" t="s">
        <v>36</v>
      </c>
    </row>
    <row r="9" spans="2:16" ht="43.5" x14ac:dyDescent="0.35">
      <c r="B9" s="6" t="s">
        <v>28</v>
      </c>
      <c r="C9" s="2" t="s">
        <v>37</v>
      </c>
      <c r="D9" s="12" t="s">
        <v>38</v>
      </c>
      <c r="E9" s="84">
        <f ca="1">SUMIFS(TablaDatosCompletos[PresupuestoAI],TablaDatosCompletos[Subtipo de acción],Tabla91[[#This Row],[SubtipodeAccion]])</f>
        <v>0</v>
      </c>
      <c r="F9" s="86">
        <f ca="1">SUMIFS(TablaDatosCompletos[PresupuestoAI],TablaDatosCompletos[CodigoProyecto],Tabla91[[#Headers],[Proyecto1]],TablaDatosCompletos[Subtipo de acción],Tabla91[[#This Row],[SubtipodeAccion]])</f>
        <v>0</v>
      </c>
      <c r="G9" s="86">
        <f ca="1">SUMIFS(TablaDatosCompletos[PresupuestoAI],TablaDatosCompletos[CodigoProyecto],Tabla91[[#Headers],[Proyecto2]],TablaDatosCompletos[Subtipo de acción],Tabla91[[#This Row],[SubtipodeAccion]])</f>
        <v>0</v>
      </c>
      <c r="H9" s="86">
        <f ca="1">SUMIFS(TablaDatosCompletos[PresupuestoAI],TablaDatosCompletos[CodigoProyecto],Tabla91[[#Headers],[Proyecto3]],TablaDatosCompletos[Subtipo de acción],Tabla91[[#This Row],[SubtipodeAccion]])</f>
        <v>0</v>
      </c>
      <c r="I9" s="86">
        <f ca="1">SUMIFS(TablaDatosCompletos[PresupuestoAI],TablaDatosCompletos[CodigoProyecto],Tabla91[[#Headers],[Proyecto4]],TablaDatosCompletos[Subtipo de acción],Tabla91[[#This Row],[SubtipodeAccion]])</f>
        <v>0</v>
      </c>
      <c r="J9" s="86">
        <f ca="1">SUMIFS(TablaDatosCompletos[PresupuestoAI],TablaDatosCompletos[CodigoProyecto],Tabla91[[#Headers],[Proyecto5]],TablaDatosCompletos[Subtipo de acción],Tabla91[[#This Row],[SubtipodeAccion]])</f>
        <v>0</v>
      </c>
      <c r="K9" s="86">
        <f ca="1">SUMIFS(TablaDatosCompletos[PresupuestoAI],TablaDatosCompletos[CodigoProyecto],Tabla91[[#Headers],[Proyecto6]],TablaDatosCompletos[Subtipo de acción],Tabla91[[#This Row],[SubtipodeAccion]])</f>
        <v>0</v>
      </c>
      <c r="L9" s="86">
        <f ca="1">SUMIFS(TablaDatosCompletos[PresupuestoAI],TablaDatosCompletos[CodigoProyecto],Tabla91[[#Headers],[Proyecto7]],TablaDatosCompletos[Subtipo de acción],Tabla91[[#This Row],[SubtipodeAccion]])</f>
        <v>0</v>
      </c>
      <c r="M9" s="86">
        <f ca="1">SUMIFS(TablaDatosCompletos[PresupuestoAI],TablaDatosCompletos[CodigoProyecto],Tabla91[[#Headers],[Proyecto8]],TablaDatosCompletos[Subtipo de acción],Tabla91[[#This Row],[SubtipodeAccion]])</f>
        <v>0</v>
      </c>
      <c r="N9" s="86">
        <f ca="1">SUMIFS(TablaDatosCompletos[PresupuestoAI],TablaDatosCompletos[CodigoProyecto],Tabla91[[#Headers],[Proyecto9]],TablaDatosCompletos[Subtipo de acción],Tabla91[[#This Row],[SubtipodeAccion]])</f>
        <v>0</v>
      </c>
      <c r="O9" s="86">
        <f ca="1">SUMIFS(TablaDatosCompletos[PresupuestoAI],TablaDatosCompletos[CodigoProyecto],Tabla91[[#Headers],[Proyecto10]],TablaDatosCompletos[Subtipo de acción],Tabla91[[#This Row],[SubtipodeAccion]])</f>
        <v>0</v>
      </c>
      <c r="P9" s="87">
        <f ca="1">SUM(Tabla91[[#This Row],[Proyecto1]:[Proyecto10]])</f>
        <v>0</v>
      </c>
    </row>
    <row r="10" spans="2:16" ht="43.5" x14ac:dyDescent="0.35">
      <c r="B10" s="6" t="s">
        <v>28</v>
      </c>
      <c r="C10" s="2" t="s">
        <v>39</v>
      </c>
      <c r="D10" s="12" t="s">
        <v>40</v>
      </c>
      <c r="E10" s="84">
        <f ca="1">SUMIFS(TablaDatosCompletos[PresupuestoAI],TablaDatosCompletos[Subtipo de acción],Tabla91[[#This Row],[SubtipodeAccion]])</f>
        <v>0</v>
      </c>
      <c r="F10" s="86">
        <f ca="1">SUMIFS(TablaDatosCompletos[PresupuestoAI],TablaDatosCompletos[CodigoProyecto],Tabla91[[#Headers],[Proyecto1]],TablaDatosCompletos[Subtipo de acción],Tabla91[[#This Row],[SubtipodeAccion]])</f>
        <v>0</v>
      </c>
      <c r="G10" s="86">
        <f ca="1">SUMIFS(TablaDatosCompletos[PresupuestoAI],TablaDatosCompletos[CodigoProyecto],Tabla91[[#Headers],[Proyecto2]],TablaDatosCompletos[Subtipo de acción],Tabla91[[#This Row],[SubtipodeAccion]])</f>
        <v>0</v>
      </c>
      <c r="H10" s="86">
        <f ca="1">SUMIFS(TablaDatosCompletos[PresupuestoAI],TablaDatosCompletos[CodigoProyecto],Tabla91[[#Headers],[Proyecto3]],TablaDatosCompletos[Subtipo de acción],Tabla91[[#This Row],[SubtipodeAccion]])</f>
        <v>0</v>
      </c>
      <c r="I10" s="86">
        <f ca="1">SUMIFS(TablaDatosCompletos[PresupuestoAI],TablaDatosCompletos[CodigoProyecto],Tabla91[[#Headers],[Proyecto4]],TablaDatosCompletos[Subtipo de acción],Tabla91[[#This Row],[SubtipodeAccion]])</f>
        <v>0</v>
      </c>
      <c r="J10" s="86">
        <f ca="1">SUMIFS(TablaDatosCompletos[PresupuestoAI],TablaDatosCompletos[CodigoProyecto],Tabla91[[#Headers],[Proyecto5]],TablaDatosCompletos[Subtipo de acción],Tabla91[[#This Row],[SubtipodeAccion]])</f>
        <v>0</v>
      </c>
      <c r="K10" s="86">
        <f ca="1">SUMIFS(TablaDatosCompletos[PresupuestoAI],TablaDatosCompletos[CodigoProyecto],Tabla91[[#Headers],[Proyecto6]],TablaDatosCompletos[Subtipo de acción],Tabla91[[#This Row],[SubtipodeAccion]])</f>
        <v>0</v>
      </c>
      <c r="L10" s="86">
        <f ca="1">SUMIFS(TablaDatosCompletos[PresupuestoAI],TablaDatosCompletos[CodigoProyecto],Tabla91[[#Headers],[Proyecto7]],TablaDatosCompletos[Subtipo de acción],Tabla91[[#This Row],[SubtipodeAccion]])</f>
        <v>0</v>
      </c>
      <c r="M10" s="86">
        <f ca="1">SUMIFS(TablaDatosCompletos[PresupuestoAI],TablaDatosCompletos[CodigoProyecto],Tabla91[[#Headers],[Proyecto8]],TablaDatosCompletos[Subtipo de acción],Tabla91[[#This Row],[SubtipodeAccion]])</f>
        <v>0</v>
      </c>
      <c r="N10" s="86">
        <f ca="1">SUMIFS(TablaDatosCompletos[PresupuestoAI],TablaDatosCompletos[CodigoProyecto],Tabla91[[#Headers],[Proyecto9]],TablaDatosCompletos[Subtipo de acción],Tabla91[[#This Row],[SubtipodeAccion]])</f>
        <v>0</v>
      </c>
      <c r="O10" s="88">
        <f ca="1">SUMIFS(TablaDatosCompletos[PresupuestoAI],TablaDatosCompletos[CodigoProyecto],Tabla91[[#Headers],[Proyecto10]],TablaDatosCompletos[Subtipo de acción],Tabla91[[#This Row],[SubtipodeAccion]])</f>
        <v>0</v>
      </c>
      <c r="P10" s="86">
        <f ca="1">SUM(Tabla91[[#This Row],[Proyecto1]:[Proyecto10]])</f>
        <v>0</v>
      </c>
    </row>
    <row r="11" spans="2:16" ht="29" x14ac:dyDescent="0.35">
      <c r="B11" s="6" t="s">
        <v>29</v>
      </c>
      <c r="C11" s="2" t="s">
        <v>41</v>
      </c>
      <c r="D11" s="89" t="s">
        <v>42</v>
      </c>
      <c r="E11" s="84">
        <f ca="1">SUMIFS(TablaDatosCompletos[PresupuestoAI],TablaDatosCompletos[Subtipo de acción],Tabla91[[#This Row],[SubtipodeAccion]])</f>
        <v>0</v>
      </c>
      <c r="F11" s="86">
        <f ca="1">SUMIFS(TablaDatosCompletos[PresupuestoAI],TablaDatosCompletos[CodigoProyecto],Tabla91[[#Headers],[Proyecto1]],TablaDatosCompletos[Subtipo de acción],Tabla91[[#This Row],[SubtipodeAccion]])</f>
        <v>0</v>
      </c>
      <c r="G11" s="86">
        <f ca="1">SUMIFS(TablaDatosCompletos[PresupuestoAI],TablaDatosCompletos[CodigoProyecto],Tabla91[[#Headers],[Proyecto2]],TablaDatosCompletos[Subtipo de acción],Tabla91[[#This Row],[SubtipodeAccion]])</f>
        <v>0</v>
      </c>
      <c r="H11" s="86">
        <f ca="1">SUMIFS(TablaDatosCompletos[PresupuestoAI],TablaDatosCompletos[CodigoProyecto],Tabla91[[#Headers],[Proyecto3]],TablaDatosCompletos[Subtipo de acción],Tabla91[[#This Row],[SubtipodeAccion]])</f>
        <v>0</v>
      </c>
      <c r="I11" s="86">
        <f ca="1">SUMIFS(TablaDatosCompletos[PresupuestoAI],TablaDatosCompletos[CodigoProyecto],Tabla91[[#Headers],[Proyecto4]],TablaDatosCompletos[Subtipo de acción],Tabla91[[#This Row],[SubtipodeAccion]])</f>
        <v>0</v>
      </c>
      <c r="J11" s="86">
        <f ca="1">SUMIFS(TablaDatosCompletos[PresupuestoAI],TablaDatosCompletos[CodigoProyecto],Tabla91[[#Headers],[Proyecto5]],TablaDatosCompletos[Subtipo de acción],Tabla91[[#This Row],[SubtipodeAccion]])</f>
        <v>0</v>
      </c>
      <c r="K11" s="86">
        <f ca="1">SUMIFS(TablaDatosCompletos[PresupuestoAI],TablaDatosCompletos[CodigoProyecto],Tabla91[[#Headers],[Proyecto6]],TablaDatosCompletos[Subtipo de acción],Tabla91[[#This Row],[SubtipodeAccion]])</f>
        <v>0</v>
      </c>
      <c r="L11" s="86">
        <f ca="1">SUMIFS(TablaDatosCompletos[PresupuestoAI],TablaDatosCompletos[CodigoProyecto],Tabla91[[#Headers],[Proyecto7]],TablaDatosCompletos[Subtipo de acción],Tabla91[[#This Row],[SubtipodeAccion]])</f>
        <v>0</v>
      </c>
      <c r="M11" s="86">
        <f ca="1">SUMIFS(TablaDatosCompletos[PresupuestoAI],TablaDatosCompletos[CodigoProyecto],Tabla91[[#Headers],[Proyecto8]],TablaDatosCompletos[Subtipo de acción],Tabla91[[#This Row],[SubtipodeAccion]])</f>
        <v>0</v>
      </c>
      <c r="N11" s="86">
        <f ca="1">SUMIFS(TablaDatosCompletos[PresupuestoAI],TablaDatosCompletos[CodigoProyecto],Tabla91[[#Headers],[Proyecto9]],TablaDatosCompletos[Subtipo de acción],Tabla91[[#This Row],[SubtipodeAccion]])</f>
        <v>0</v>
      </c>
      <c r="O11" s="88">
        <f ca="1">SUMIFS(TablaDatosCompletos[PresupuestoAI],TablaDatosCompletos[CodigoProyecto],Tabla91[[#Headers],[Proyecto10]],TablaDatosCompletos[Subtipo de acción],Tabla91[[#This Row],[SubtipodeAccion]])</f>
        <v>0</v>
      </c>
      <c r="P11" s="86">
        <f ca="1">SUM(Tabla91[[#This Row],[Proyecto1]:[Proyecto10]])</f>
        <v>0</v>
      </c>
    </row>
    <row r="12" spans="2:16" ht="29" x14ac:dyDescent="0.35">
      <c r="B12" s="6" t="s">
        <v>29</v>
      </c>
      <c r="C12" s="2" t="s">
        <v>43</v>
      </c>
      <c r="D12" s="89" t="s">
        <v>44</v>
      </c>
      <c r="E12" s="84">
        <f ca="1">SUMIFS(TablaDatosCompletos[PresupuestoAI],TablaDatosCompletos[Subtipo de acción],Tabla91[[#This Row],[SubtipodeAccion]])</f>
        <v>0</v>
      </c>
      <c r="F12" s="86">
        <f ca="1">SUMIFS(TablaDatosCompletos[PresupuestoAI],TablaDatosCompletos[CodigoProyecto],Tabla91[[#Headers],[Proyecto1]],TablaDatosCompletos[Subtipo de acción],Tabla91[[#This Row],[SubtipodeAccion]])</f>
        <v>0</v>
      </c>
      <c r="G12" s="86">
        <f ca="1">SUMIFS(TablaDatosCompletos[PresupuestoAI],TablaDatosCompletos[CodigoProyecto],Tabla91[[#Headers],[Proyecto2]],TablaDatosCompletos[Subtipo de acción],Tabla91[[#This Row],[SubtipodeAccion]])</f>
        <v>0</v>
      </c>
      <c r="H12" s="86">
        <f ca="1">SUMIFS(TablaDatosCompletos[PresupuestoAI],TablaDatosCompletos[CodigoProyecto],Tabla91[[#Headers],[Proyecto3]],TablaDatosCompletos[Subtipo de acción],Tabla91[[#This Row],[SubtipodeAccion]])</f>
        <v>0</v>
      </c>
      <c r="I12" s="86">
        <f ca="1">SUMIFS(TablaDatosCompletos[PresupuestoAI],TablaDatosCompletos[CodigoProyecto],Tabla91[[#Headers],[Proyecto4]],TablaDatosCompletos[Subtipo de acción],Tabla91[[#This Row],[SubtipodeAccion]])</f>
        <v>0</v>
      </c>
      <c r="J12" s="86">
        <f ca="1">SUMIFS(TablaDatosCompletos[PresupuestoAI],TablaDatosCompletos[CodigoProyecto],Tabla91[[#Headers],[Proyecto5]],TablaDatosCompletos[Subtipo de acción],Tabla91[[#This Row],[SubtipodeAccion]])</f>
        <v>0</v>
      </c>
      <c r="K12" s="86">
        <f ca="1">SUMIFS(TablaDatosCompletos[PresupuestoAI],TablaDatosCompletos[CodigoProyecto],Tabla91[[#Headers],[Proyecto6]],TablaDatosCompletos[Subtipo de acción],Tabla91[[#This Row],[SubtipodeAccion]])</f>
        <v>0</v>
      </c>
      <c r="L12" s="86">
        <f ca="1">SUMIFS(TablaDatosCompletos[PresupuestoAI],TablaDatosCompletos[CodigoProyecto],Tabla91[[#Headers],[Proyecto7]],TablaDatosCompletos[Subtipo de acción],Tabla91[[#This Row],[SubtipodeAccion]])</f>
        <v>0</v>
      </c>
      <c r="M12" s="86">
        <f ca="1">SUMIFS(TablaDatosCompletos[PresupuestoAI],TablaDatosCompletos[CodigoProyecto],Tabla91[[#Headers],[Proyecto8]],TablaDatosCompletos[Subtipo de acción],Tabla91[[#This Row],[SubtipodeAccion]])</f>
        <v>0</v>
      </c>
      <c r="N12" s="86">
        <f ca="1">SUMIFS(TablaDatosCompletos[PresupuestoAI],TablaDatosCompletos[CodigoProyecto],Tabla91[[#Headers],[Proyecto9]],TablaDatosCompletos[Subtipo de acción],Tabla91[[#This Row],[SubtipodeAccion]])</f>
        <v>0</v>
      </c>
      <c r="O12" s="88">
        <f ca="1">SUMIFS(TablaDatosCompletos[PresupuestoAI],TablaDatosCompletos[CodigoProyecto],Tabla91[[#Headers],[Proyecto10]],TablaDatosCompletos[Subtipo de acción],Tabla91[[#This Row],[SubtipodeAccion]])</f>
        <v>0</v>
      </c>
      <c r="P12" s="86">
        <f ca="1">SUM(Tabla91[[#This Row],[Proyecto1]:[Proyecto10]])</f>
        <v>0</v>
      </c>
    </row>
    <row r="13" spans="2:16" ht="29" x14ac:dyDescent="0.35">
      <c r="B13" s="6" t="s">
        <v>29</v>
      </c>
      <c r="C13" s="2" t="s">
        <v>45</v>
      </c>
      <c r="D13" s="89" t="s">
        <v>46</v>
      </c>
      <c r="E13" s="84">
        <f ca="1">SUMIFS(TablaDatosCompletos[PresupuestoAI],TablaDatosCompletos[Subtipo de acción],Tabla91[[#This Row],[SubtipodeAccion]])</f>
        <v>0</v>
      </c>
      <c r="F13" s="86">
        <f ca="1">SUMIFS(TablaDatosCompletos[PresupuestoAI],TablaDatosCompletos[CodigoProyecto],Tabla91[[#Headers],[Proyecto1]],TablaDatosCompletos[Subtipo de acción],Tabla91[[#This Row],[SubtipodeAccion]])</f>
        <v>0</v>
      </c>
      <c r="G13" s="86">
        <f ca="1">SUMIFS(TablaDatosCompletos[PresupuestoAI],TablaDatosCompletos[CodigoProyecto],Tabla91[[#Headers],[Proyecto2]],TablaDatosCompletos[Subtipo de acción],Tabla91[[#This Row],[SubtipodeAccion]])</f>
        <v>0</v>
      </c>
      <c r="H13" s="86">
        <f ca="1">SUMIFS(TablaDatosCompletos[PresupuestoAI],TablaDatosCompletos[CodigoProyecto],Tabla91[[#Headers],[Proyecto3]],TablaDatosCompletos[Subtipo de acción],Tabla91[[#This Row],[SubtipodeAccion]])</f>
        <v>0</v>
      </c>
      <c r="I13" s="86">
        <f ca="1">SUMIFS(TablaDatosCompletos[PresupuestoAI],TablaDatosCompletos[CodigoProyecto],Tabla91[[#Headers],[Proyecto4]],TablaDatosCompletos[Subtipo de acción],Tabla91[[#This Row],[SubtipodeAccion]])</f>
        <v>0</v>
      </c>
      <c r="J13" s="86">
        <f ca="1">SUMIFS(TablaDatosCompletos[PresupuestoAI],TablaDatosCompletos[CodigoProyecto],Tabla91[[#Headers],[Proyecto5]],TablaDatosCompletos[Subtipo de acción],Tabla91[[#This Row],[SubtipodeAccion]])</f>
        <v>0</v>
      </c>
      <c r="K13" s="86">
        <f ca="1">SUMIFS(TablaDatosCompletos[PresupuestoAI],TablaDatosCompletos[CodigoProyecto],Tabla91[[#Headers],[Proyecto6]],TablaDatosCompletos[Subtipo de acción],Tabla91[[#This Row],[SubtipodeAccion]])</f>
        <v>0</v>
      </c>
      <c r="L13" s="86">
        <f ca="1">SUMIFS(TablaDatosCompletos[PresupuestoAI],TablaDatosCompletos[CodigoProyecto],Tabla91[[#Headers],[Proyecto7]],TablaDatosCompletos[Subtipo de acción],Tabla91[[#This Row],[SubtipodeAccion]])</f>
        <v>0</v>
      </c>
      <c r="M13" s="86">
        <f ca="1">SUMIFS(TablaDatosCompletos[PresupuestoAI],TablaDatosCompletos[CodigoProyecto],Tabla91[[#Headers],[Proyecto8]],TablaDatosCompletos[Subtipo de acción],Tabla91[[#This Row],[SubtipodeAccion]])</f>
        <v>0</v>
      </c>
      <c r="N13" s="86">
        <f ca="1">SUMIFS(TablaDatosCompletos[PresupuestoAI],TablaDatosCompletos[CodigoProyecto],Tabla91[[#Headers],[Proyecto9]],TablaDatosCompletos[Subtipo de acción],Tabla91[[#This Row],[SubtipodeAccion]])</f>
        <v>0</v>
      </c>
      <c r="O13" s="88">
        <f ca="1">SUMIFS(TablaDatosCompletos[PresupuestoAI],TablaDatosCompletos[CodigoProyecto],Tabla91[[#Headers],[Proyecto10]],TablaDatosCompletos[Subtipo de acción],Tabla91[[#This Row],[SubtipodeAccion]])</f>
        <v>0</v>
      </c>
      <c r="P13" s="86">
        <f ca="1">SUM(Tabla91[[#This Row],[Proyecto1]:[Proyecto10]])</f>
        <v>0</v>
      </c>
    </row>
    <row r="14" spans="2:16" ht="43.5" x14ac:dyDescent="0.35">
      <c r="B14" s="6" t="s">
        <v>29</v>
      </c>
      <c r="C14" s="2" t="s">
        <v>47</v>
      </c>
      <c r="D14" s="12" t="s">
        <v>48</v>
      </c>
      <c r="E14" s="84">
        <f ca="1">SUMIFS(TablaDatosCompletos[PresupuestoAI],TablaDatosCompletos[Subtipo de acción],Tabla91[[#This Row],[SubtipodeAccion]])</f>
        <v>0</v>
      </c>
      <c r="F14" s="86">
        <f ca="1">SUMIFS(TablaDatosCompletos[PresupuestoAI],TablaDatosCompletos[CodigoProyecto],Tabla91[[#Headers],[Proyecto1]],TablaDatosCompletos[Subtipo de acción],Tabla91[[#This Row],[SubtipodeAccion]])</f>
        <v>0</v>
      </c>
      <c r="G14" s="86">
        <f ca="1">SUMIFS(TablaDatosCompletos[PresupuestoAI],TablaDatosCompletos[CodigoProyecto],Tabla91[[#Headers],[Proyecto2]],TablaDatosCompletos[Subtipo de acción],Tabla91[[#This Row],[SubtipodeAccion]])</f>
        <v>0</v>
      </c>
      <c r="H14" s="86">
        <f ca="1">SUMIFS(TablaDatosCompletos[PresupuestoAI],TablaDatosCompletos[CodigoProyecto],Tabla91[[#Headers],[Proyecto3]],TablaDatosCompletos[Subtipo de acción],Tabla91[[#This Row],[SubtipodeAccion]])</f>
        <v>0</v>
      </c>
      <c r="I14" s="86">
        <f ca="1">SUMIFS(TablaDatosCompletos[PresupuestoAI],TablaDatosCompletos[CodigoProyecto],Tabla91[[#Headers],[Proyecto4]],TablaDatosCompletos[Subtipo de acción],Tabla91[[#This Row],[SubtipodeAccion]])</f>
        <v>0</v>
      </c>
      <c r="J14" s="86">
        <f ca="1">SUMIFS(TablaDatosCompletos[PresupuestoAI],TablaDatosCompletos[CodigoProyecto],Tabla91[[#Headers],[Proyecto5]],TablaDatosCompletos[Subtipo de acción],Tabla91[[#This Row],[SubtipodeAccion]])</f>
        <v>0</v>
      </c>
      <c r="K14" s="86">
        <f ca="1">SUMIFS(TablaDatosCompletos[PresupuestoAI],TablaDatosCompletos[CodigoProyecto],Tabla91[[#Headers],[Proyecto6]],TablaDatosCompletos[Subtipo de acción],Tabla91[[#This Row],[SubtipodeAccion]])</f>
        <v>0</v>
      </c>
      <c r="L14" s="86">
        <f ca="1">SUMIFS(TablaDatosCompletos[PresupuestoAI],TablaDatosCompletos[CodigoProyecto],Tabla91[[#Headers],[Proyecto7]],TablaDatosCompletos[Subtipo de acción],Tabla91[[#This Row],[SubtipodeAccion]])</f>
        <v>0</v>
      </c>
      <c r="M14" s="86">
        <f ca="1">SUMIFS(TablaDatosCompletos[PresupuestoAI],TablaDatosCompletos[CodigoProyecto],Tabla91[[#Headers],[Proyecto8]],TablaDatosCompletos[Subtipo de acción],Tabla91[[#This Row],[SubtipodeAccion]])</f>
        <v>0</v>
      </c>
      <c r="N14" s="86">
        <f ca="1">SUMIFS(TablaDatosCompletos[PresupuestoAI],TablaDatosCompletos[CodigoProyecto],Tabla91[[#Headers],[Proyecto9]],TablaDatosCompletos[Subtipo de acción],Tabla91[[#This Row],[SubtipodeAccion]])</f>
        <v>0</v>
      </c>
      <c r="O14" s="88">
        <f ca="1">SUMIFS(TablaDatosCompletos[PresupuestoAI],TablaDatosCompletos[CodigoProyecto],Tabla91[[#Headers],[Proyecto10]],TablaDatosCompletos[Subtipo de acción],Tabla91[[#This Row],[SubtipodeAccion]])</f>
        <v>0</v>
      </c>
      <c r="P14" s="86">
        <f ca="1">SUM(Tabla91[[#This Row],[Proyecto1]:[Proyecto10]])</f>
        <v>0</v>
      </c>
    </row>
    <row r="15" spans="2:16" ht="29" x14ac:dyDescent="0.35">
      <c r="B15" s="6" t="s">
        <v>29</v>
      </c>
      <c r="C15" s="2" t="s">
        <v>49</v>
      </c>
      <c r="D15" s="12" t="s">
        <v>50</v>
      </c>
      <c r="E15" s="84">
        <f ca="1">SUMIFS(TablaDatosCompletos[PresupuestoAI],TablaDatosCompletos[Subtipo de acción],Tabla91[[#This Row],[SubtipodeAccion]])</f>
        <v>0</v>
      </c>
      <c r="F15" s="86">
        <f ca="1">SUMIFS(TablaDatosCompletos[PresupuestoAI],TablaDatosCompletos[CodigoProyecto],Tabla91[[#Headers],[Proyecto1]],TablaDatosCompletos[Subtipo de acción],Tabla91[[#This Row],[SubtipodeAccion]])</f>
        <v>0</v>
      </c>
      <c r="G15" s="86">
        <f ca="1">SUMIFS(TablaDatosCompletos[PresupuestoAI],TablaDatosCompletos[CodigoProyecto],Tabla91[[#Headers],[Proyecto2]],TablaDatosCompletos[Subtipo de acción],Tabla91[[#This Row],[SubtipodeAccion]])</f>
        <v>0</v>
      </c>
      <c r="H15" s="86">
        <f ca="1">SUMIFS(TablaDatosCompletos[PresupuestoAI],TablaDatosCompletos[CodigoProyecto],Tabla91[[#Headers],[Proyecto3]],TablaDatosCompletos[Subtipo de acción],Tabla91[[#This Row],[SubtipodeAccion]])</f>
        <v>0</v>
      </c>
      <c r="I15" s="86">
        <f ca="1">SUMIFS(TablaDatosCompletos[PresupuestoAI],TablaDatosCompletos[CodigoProyecto],Tabla91[[#Headers],[Proyecto4]],TablaDatosCompletos[Subtipo de acción],Tabla91[[#This Row],[SubtipodeAccion]])</f>
        <v>0</v>
      </c>
      <c r="J15" s="86">
        <f ca="1">SUMIFS(TablaDatosCompletos[PresupuestoAI],TablaDatosCompletos[CodigoProyecto],Tabla91[[#Headers],[Proyecto5]],TablaDatosCompletos[Subtipo de acción],Tabla91[[#This Row],[SubtipodeAccion]])</f>
        <v>0</v>
      </c>
      <c r="K15" s="86">
        <f ca="1">SUMIFS(TablaDatosCompletos[PresupuestoAI],TablaDatosCompletos[CodigoProyecto],Tabla91[[#Headers],[Proyecto6]],TablaDatosCompletos[Subtipo de acción],Tabla91[[#This Row],[SubtipodeAccion]])</f>
        <v>0</v>
      </c>
      <c r="L15" s="86">
        <f ca="1">SUMIFS(TablaDatosCompletos[PresupuestoAI],TablaDatosCompletos[CodigoProyecto],Tabla91[[#Headers],[Proyecto7]],TablaDatosCompletos[Subtipo de acción],Tabla91[[#This Row],[SubtipodeAccion]])</f>
        <v>0</v>
      </c>
      <c r="M15" s="86">
        <f ca="1">SUMIFS(TablaDatosCompletos[PresupuestoAI],TablaDatosCompletos[CodigoProyecto],Tabla91[[#Headers],[Proyecto8]],TablaDatosCompletos[Subtipo de acción],Tabla91[[#This Row],[SubtipodeAccion]])</f>
        <v>0</v>
      </c>
      <c r="N15" s="86">
        <f ca="1">SUMIFS(TablaDatosCompletos[PresupuestoAI],TablaDatosCompletos[CodigoProyecto],Tabla91[[#Headers],[Proyecto9]],TablaDatosCompletos[Subtipo de acción],Tabla91[[#This Row],[SubtipodeAccion]])</f>
        <v>0</v>
      </c>
      <c r="O15" s="88">
        <f ca="1">SUMIFS(TablaDatosCompletos[PresupuestoAI],TablaDatosCompletos[CodigoProyecto],Tabla91[[#Headers],[Proyecto10]],TablaDatosCompletos[Subtipo de acción],Tabla91[[#This Row],[SubtipodeAccion]])</f>
        <v>0</v>
      </c>
      <c r="P15" s="86">
        <f ca="1">SUM(Tabla91[[#This Row],[Proyecto1]:[Proyecto10]])</f>
        <v>0</v>
      </c>
    </row>
    <row r="16" spans="2:16" ht="29" x14ac:dyDescent="0.35">
      <c r="B16" s="6" t="s">
        <v>29</v>
      </c>
      <c r="C16" s="2" t="s">
        <v>51</v>
      </c>
      <c r="D16" s="12" t="s">
        <v>52</v>
      </c>
      <c r="E16" s="84">
        <f ca="1">SUMIFS(TablaDatosCompletos[PresupuestoAI],TablaDatosCompletos[Subtipo de acción],Tabla91[[#This Row],[SubtipodeAccion]])</f>
        <v>0</v>
      </c>
      <c r="F16" s="86">
        <f ca="1">SUMIFS(TablaDatosCompletos[PresupuestoAI],TablaDatosCompletos[CodigoProyecto],Tabla91[[#Headers],[Proyecto1]],TablaDatosCompletos[Subtipo de acción],Tabla91[[#This Row],[SubtipodeAccion]])</f>
        <v>0</v>
      </c>
      <c r="G16" s="86">
        <f ca="1">SUMIFS(TablaDatosCompletos[PresupuestoAI],TablaDatosCompletos[CodigoProyecto],Tabla91[[#Headers],[Proyecto2]],TablaDatosCompletos[Subtipo de acción],Tabla91[[#This Row],[SubtipodeAccion]])</f>
        <v>0</v>
      </c>
      <c r="H16" s="86">
        <f ca="1">SUMIFS(TablaDatosCompletos[PresupuestoAI],TablaDatosCompletos[CodigoProyecto],Tabla91[[#Headers],[Proyecto3]],TablaDatosCompletos[Subtipo de acción],Tabla91[[#This Row],[SubtipodeAccion]])</f>
        <v>0</v>
      </c>
      <c r="I16" s="86">
        <f ca="1">SUMIFS(TablaDatosCompletos[PresupuestoAI],TablaDatosCompletos[CodigoProyecto],Tabla91[[#Headers],[Proyecto4]],TablaDatosCompletos[Subtipo de acción],Tabla91[[#This Row],[SubtipodeAccion]])</f>
        <v>0</v>
      </c>
      <c r="J16" s="86">
        <f ca="1">SUMIFS(TablaDatosCompletos[PresupuestoAI],TablaDatosCompletos[CodigoProyecto],Tabla91[[#Headers],[Proyecto5]],TablaDatosCompletos[Subtipo de acción],Tabla91[[#This Row],[SubtipodeAccion]])</f>
        <v>0</v>
      </c>
      <c r="K16" s="86">
        <f ca="1">SUMIFS(TablaDatosCompletos[PresupuestoAI],TablaDatosCompletos[CodigoProyecto],Tabla91[[#Headers],[Proyecto6]],TablaDatosCompletos[Subtipo de acción],Tabla91[[#This Row],[SubtipodeAccion]])</f>
        <v>0</v>
      </c>
      <c r="L16" s="86">
        <f ca="1">SUMIFS(TablaDatosCompletos[PresupuestoAI],TablaDatosCompletos[CodigoProyecto],Tabla91[[#Headers],[Proyecto7]],TablaDatosCompletos[Subtipo de acción],Tabla91[[#This Row],[SubtipodeAccion]])</f>
        <v>0</v>
      </c>
      <c r="M16" s="86">
        <f ca="1">SUMIFS(TablaDatosCompletos[PresupuestoAI],TablaDatosCompletos[CodigoProyecto],Tabla91[[#Headers],[Proyecto8]],TablaDatosCompletos[Subtipo de acción],Tabla91[[#This Row],[SubtipodeAccion]])</f>
        <v>0</v>
      </c>
      <c r="N16" s="86">
        <f ca="1">SUMIFS(TablaDatosCompletos[PresupuestoAI],TablaDatosCompletos[CodigoProyecto],Tabla91[[#Headers],[Proyecto9]],TablaDatosCompletos[Subtipo de acción],Tabla91[[#This Row],[SubtipodeAccion]])</f>
        <v>0</v>
      </c>
      <c r="O16" s="88">
        <f ca="1">SUMIFS(TablaDatosCompletos[PresupuestoAI],TablaDatosCompletos[CodigoProyecto],Tabla91[[#Headers],[Proyecto10]],TablaDatosCompletos[Subtipo de acción],Tabla91[[#This Row],[SubtipodeAccion]])</f>
        <v>0</v>
      </c>
      <c r="P16" s="86">
        <f ca="1">SUM(Tabla91[[#This Row],[Proyecto1]:[Proyecto10]])</f>
        <v>0</v>
      </c>
    </row>
    <row r="17" spans="2:16" ht="43.5" x14ac:dyDescent="0.35">
      <c r="B17" s="6" t="s">
        <v>29</v>
      </c>
      <c r="C17" s="2" t="s">
        <v>53</v>
      </c>
      <c r="D17" s="12" t="s">
        <v>54</v>
      </c>
      <c r="E17" s="84">
        <f ca="1">SUMIFS(TablaDatosCompletos[PresupuestoAI],TablaDatosCompletos[Subtipo de acción],Tabla91[[#This Row],[SubtipodeAccion]])</f>
        <v>0</v>
      </c>
      <c r="F17" s="86">
        <f ca="1">SUMIFS(TablaDatosCompletos[PresupuestoAI],TablaDatosCompletos[CodigoProyecto],Tabla91[[#Headers],[Proyecto1]],TablaDatosCompletos[Subtipo de acción],Tabla91[[#This Row],[SubtipodeAccion]])</f>
        <v>0</v>
      </c>
      <c r="G17" s="86">
        <f ca="1">SUMIFS(TablaDatosCompletos[PresupuestoAI],TablaDatosCompletos[CodigoProyecto],Tabla91[[#Headers],[Proyecto2]],TablaDatosCompletos[Subtipo de acción],Tabla91[[#This Row],[SubtipodeAccion]])</f>
        <v>0</v>
      </c>
      <c r="H17" s="86">
        <f ca="1">SUMIFS(TablaDatosCompletos[PresupuestoAI],TablaDatosCompletos[CodigoProyecto],Tabla91[[#Headers],[Proyecto3]],TablaDatosCompletos[Subtipo de acción],Tabla91[[#This Row],[SubtipodeAccion]])</f>
        <v>0</v>
      </c>
      <c r="I17" s="86">
        <f ca="1">SUMIFS(TablaDatosCompletos[PresupuestoAI],TablaDatosCompletos[CodigoProyecto],Tabla91[[#Headers],[Proyecto4]],TablaDatosCompletos[Subtipo de acción],Tabla91[[#This Row],[SubtipodeAccion]])</f>
        <v>0</v>
      </c>
      <c r="J17" s="86">
        <f ca="1">SUMIFS(TablaDatosCompletos[PresupuestoAI],TablaDatosCompletos[CodigoProyecto],Tabla91[[#Headers],[Proyecto5]],TablaDatosCompletos[Subtipo de acción],Tabla91[[#This Row],[SubtipodeAccion]])</f>
        <v>0</v>
      </c>
      <c r="K17" s="86">
        <f ca="1">SUMIFS(TablaDatosCompletos[PresupuestoAI],TablaDatosCompletos[CodigoProyecto],Tabla91[[#Headers],[Proyecto6]],TablaDatosCompletos[Subtipo de acción],Tabla91[[#This Row],[SubtipodeAccion]])</f>
        <v>0</v>
      </c>
      <c r="L17" s="86">
        <f ca="1">SUMIFS(TablaDatosCompletos[PresupuestoAI],TablaDatosCompletos[CodigoProyecto],Tabla91[[#Headers],[Proyecto7]],TablaDatosCompletos[Subtipo de acción],Tabla91[[#This Row],[SubtipodeAccion]])</f>
        <v>0</v>
      </c>
      <c r="M17" s="86">
        <f ca="1">SUMIFS(TablaDatosCompletos[PresupuestoAI],TablaDatosCompletos[CodigoProyecto],Tabla91[[#Headers],[Proyecto8]],TablaDatosCompletos[Subtipo de acción],Tabla91[[#This Row],[SubtipodeAccion]])</f>
        <v>0</v>
      </c>
      <c r="N17" s="86">
        <f ca="1">SUMIFS(TablaDatosCompletos[PresupuestoAI],TablaDatosCompletos[CodigoProyecto],Tabla91[[#Headers],[Proyecto9]],TablaDatosCompletos[Subtipo de acción],Tabla91[[#This Row],[SubtipodeAccion]])</f>
        <v>0</v>
      </c>
      <c r="O17" s="88">
        <f ca="1">SUMIFS(TablaDatosCompletos[PresupuestoAI],TablaDatosCompletos[CodigoProyecto],Tabla91[[#Headers],[Proyecto10]],TablaDatosCompletos[Subtipo de acción],Tabla91[[#This Row],[SubtipodeAccion]])</f>
        <v>0</v>
      </c>
      <c r="P17" s="86">
        <f ca="1">SUM(Tabla91[[#This Row],[Proyecto1]:[Proyecto10]])</f>
        <v>0</v>
      </c>
    </row>
    <row r="18" spans="2:16" ht="43.5" x14ac:dyDescent="0.35">
      <c r="B18" s="6" t="s">
        <v>30</v>
      </c>
      <c r="C18" s="2" t="s">
        <v>55</v>
      </c>
      <c r="D18" s="12" t="s">
        <v>56</v>
      </c>
      <c r="E18" s="84">
        <f ca="1">SUMIFS(TablaDatosCompletos[PresupuestoAI],TablaDatosCompletos[Subtipo de acción],Tabla91[[#This Row],[SubtipodeAccion]])</f>
        <v>0</v>
      </c>
      <c r="F18" s="86">
        <f ca="1">SUMIFS(TablaDatosCompletos[PresupuestoAI],TablaDatosCompletos[CodigoProyecto],Tabla91[[#Headers],[Proyecto1]],TablaDatosCompletos[Subtipo de acción],Tabla91[[#This Row],[SubtipodeAccion]])</f>
        <v>0</v>
      </c>
      <c r="G18" s="86">
        <f ca="1">SUMIFS(TablaDatosCompletos[PresupuestoAI],TablaDatosCompletos[CodigoProyecto],Tabla91[[#Headers],[Proyecto2]],TablaDatosCompletos[Subtipo de acción],Tabla91[[#This Row],[SubtipodeAccion]])</f>
        <v>0</v>
      </c>
      <c r="H18" s="86">
        <f ca="1">SUMIFS(TablaDatosCompletos[PresupuestoAI],TablaDatosCompletos[CodigoProyecto],Tabla91[[#Headers],[Proyecto3]],TablaDatosCompletos[Subtipo de acción],Tabla91[[#This Row],[SubtipodeAccion]])</f>
        <v>0</v>
      </c>
      <c r="I18" s="86">
        <f ca="1">SUMIFS(TablaDatosCompletos[PresupuestoAI],TablaDatosCompletos[CodigoProyecto],Tabla91[[#Headers],[Proyecto4]],TablaDatosCompletos[Subtipo de acción],Tabla91[[#This Row],[SubtipodeAccion]])</f>
        <v>0</v>
      </c>
      <c r="J18" s="86">
        <f ca="1">SUMIFS(TablaDatosCompletos[PresupuestoAI],TablaDatosCompletos[CodigoProyecto],Tabla91[[#Headers],[Proyecto5]],TablaDatosCompletos[Subtipo de acción],Tabla91[[#This Row],[SubtipodeAccion]])</f>
        <v>0</v>
      </c>
      <c r="K18" s="86">
        <f ca="1">SUMIFS(TablaDatosCompletos[PresupuestoAI],TablaDatosCompletos[CodigoProyecto],Tabla91[[#Headers],[Proyecto6]],TablaDatosCompletos[Subtipo de acción],Tabla91[[#This Row],[SubtipodeAccion]])</f>
        <v>0</v>
      </c>
      <c r="L18" s="86">
        <f ca="1">SUMIFS(TablaDatosCompletos[PresupuestoAI],TablaDatosCompletos[CodigoProyecto],Tabla91[[#Headers],[Proyecto7]],TablaDatosCompletos[Subtipo de acción],Tabla91[[#This Row],[SubtipodeAccion]])</f>
        <v>0</v>
      </c>
      <c r="M18" s="86">
        <f ca="1">SUMIFS(TablaDatosCompletos[PresupuestoAI],TablaDatosCompletos[CodigoProyecto],Tabla91[[#Headers],[Proyecto8]],TablaDatosCompletos[Subtipo de acción],Tabla91[[#This Row],[SubtipodeAccion]])</f>
        <v>0</v>
      </c>
      <c r="N18" s="86">
        <f ca="1">SUMIFS(TablaDatosCompletos[PresupuestoAI],TablaDatosCompletos[CodigoProyecto],Tabla91[[#Headers],[Proyecto9]],TablaDatosCompletos[Subtipo de acción],Tabla91[[#This Row],[SubtipodeAccion]])</f>
        <v>0</v>
      </c>
      <c r="O18" s="88">
        <f ca="1">SUMIFS(TablaDatosCompletos[PresupuestoAI],TablaDatosCompletos[CodigoProyecto],Tabla91[[#Headers],[Proyecto10]],TablaDatosCompletos[Subtipo de acción],Tabla91[[#This Row],[SubtipodeAccion]])</f>
        <v>0</v>
      </c>
      <c r="P18" s="86">
        <f ca="1">SUM(Tabla91[[#This Row],[Proyecto1]:[Proyecto10]])</f>
        <v>0</v>
      </c>
    </row>
    <row r="19" spans="2:16" ht="43.5" x14ac:dyDescent="0.35">
      <c r="B19" s="9" t="s">
        <v>31</v>
      </c>
      <c r="C19" s="90" t="s">
        <v>57</v>
      </c>
      <c r="D19" s="91" t="s">
        <v>58</v>
      </c>
      <c r="E19" s="92">
        <f ca="1">SUMIFS(TablaDatosCompletos[PresupuestoAI],TablaDatosCompletos[Subtipo de acción],Tabla91[[#This Row],[SubtipodeAccion]])</f>
        <v>0</v>
      </c>
      <c r="F19" s="93">
        <f ca="1">SUMIFS(TablaDatosCompletos[PresupuestoAI],TablaDatosCompletos[CodigoProyecto],Tabla91[[#Headers],[Proyecto1]],TablaDatosCompletos[Subtipo de acción],Tabla91[[#This Row],[SubtipodeAccion]])</f>
        <v>0</v>
      </c>
      <c r="G19" s="93">
        <f ca="1">SUMIFS(TablaDatosCompletos[PresupuestoAI],TablaDatosCompletos[CodigoProyecto],Tabla91[[#Headers],[Proyecto2]],TablaDatosCompletos[Subtipo de acción],Tabla91[[#This Row],[SubtipodeAccion]])</f>
        <v>0</v>
      </c>
      <c r="H19" s="93">
        <f ca="1">SUMIFS(TablaDatosCompletos[PresupuestoAI],TablaDatosCompletos[CodigoProyecto],Tabla91[[#Headers],[Proyecto3]],TablaDatosCompletos[Subtipo de acción],Tabla91[[#This Row],[SubtipodeAccion]])</f>
        <v>0</v>
      </c>
      <c r="I19" s="93">
        <f ca="1">SUMIFS(TablaDatosCompletos[PresupuestoAI],TablaDatosCompletos[CodigoProyecto],Tabla91[[#Headers],[Proyecto4]],TablaDatosCompletos[Subtipo de acción],Tabla91[[#This Row],[SubtipodeAccion]])</f>
        <v>0</v>
      </c>
      <c r="J19" s="93">
        <f ca="1">SUMIFS(TablaDatosCompletos[PresupuestoAI],TablaDatosCompletos[CodigoProyecto],Tabla91[[#Headers],[Proyecto5]],TablaDatosCompletos[Subtipo de acción],Tabla91[[#This Row],[SubtipodeAccion]])</f>
        <v>0</v>
      </c>
      <c r="K19" s="93">
        <f ca="1">SUMIFS(TablaDatosCompletos[PresupuestoAI],TablaDatosCompletos[CodigoProyecto],Tabla91[[#Headers],[Proyecto6]],TablaDatosCompletos[Subtipo de acción],Tabla91[[#This Row],[SubtipodeAccion]])</f>
        <v>0</v>
      </c>
      <c r="L19" s="93">
        <f ca="1">SUMIFS(TablaDatosCompletos[PresupuestoAI],TablaDatosCompletos[CodigoProyecto],Tabla91[[#Headers],[Proyecto7]],TablaDatosCompletos[Subtipo de acción],Tabla91[[#This Row],[SubtipodeAccion]])</f>
        <v>0</v>
      </c>
      <c r="M19" s="93">
        <f ca="1">SUMIFS(TablaDatosCompletos[PresupuestoAI],TablaDatosCompletos[CodigoProyecto],Tabla91[[#Headers],[Proyecto8]],TablaDatosCompletos[Subtipo de acción],Tabla91[[#This Row],[SubtipodeAccion]])</f>
        <v>0</v>
      </c>
      <c r="N19" s="93">
        <f ca="1">SUMIFS(TablaDatosCompletos[PresupuestoAI],TablaDatosCompletos[CodigoProyecto],Tabla91[[#Headers],[Proyecto9]],TablaDatosCompletos[Subtipo de acción],Tabla91[[#This Row],[SubtipodeAccion]])</f>
        <v>0</v>
      </c>
      <c r="O19" s="94">
        <f ca="1">SUMIFS(TablaDatosCompletos[PresupuestoAI],TablaDatosCompletos[CodigoProyecto],Tabla91[[#Headers],[Proyecto10]],TablaDatosCompletos[Subtipo de acción],Tabla91[[#This Row],[SubtipodeAccion]])</f>
        <v>0</v>
      </c>
      <c r="P19" s="93">
        <f ca="1">SUM(Tabla91[[#This Row],[Proyecto1]:[Proyecto10]])</f>
        <v>0</v>
      </c>
    </row>
    <row r="20" spans="2:16" x14ac:dyDescent="0.35">
      <c r="G20" s="21"/>
    </row>
  </sheetData>
  <sheetProtection algorithmName="SHA-512" hashValue="Do9KPr+mc2Yjnapp3I7GBAx9ZDUis2ayRZpwZJ1Roa1FcR5pHgBdES8QfyLbGB2T6i6HX5a+1SE077IwKAMiIw==" saltValue="aR9Z+FM8DQxSUXugSC9ikg==" spinCount="100000" sheet="1" objects="1" scenarios="1" selectLockedCells="1"/>
  <phoneticPr fontId="7" type="noConversion"/>
  <pageMargins left="0.7" right="0.7" top="0.75" bottom="0.75" header="0.3" footer="0.3"/>
  <pageSetup paperSize="9" orientation="portrait" r:id="rId1"/>
  <tableParts count="2">
    <tablePart r:id="rId2"/>
    <tablePart r:id="rId3"/>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C35A9B-342E-4DF6-AFFB-A553C6CD2DB2}">
  <dimension ref="A1:O49"/>
  <sheetViews>
    <sheetView zoomScale="85" zoomScaleNormal="85" workbookViewId="0">
      <pane ySplit="3" topLeftCell="A4" activePane="bottomLeft" state="frozen"/>
      <selection pane="bottomLeft"/>
    </sheetView>
  </sheetViews>
  <sheetFormatPr baseColWidth="10" defaultColWidth="11.453125" defaultRowHeight="14.5" x14ac:dyDescent="0.35"/>
  <cols>
    <col min="1" max="1" width="35.54296875" style="30" customWidth="1"/>
    <col min="2" max="2" width="30" style="1" customWidth="1"/>
    <col min="3" max="3" width="17.81640625" style="1" customWidth="1"/>
    <col min="4" max="4" width="80" style="1" customWidth="1"/>
    <col min="5" max="5" width="15.26953125" style="61" bestFit="1" customWidth="1"/>
    <col min="6" max="15" width="15.26953125" style="39" customWidth="1"/>
  </cols>
  <sheetData>
    <row r="1" spans="1:15" ht="30" customHeight="1" x14ac:dyDescent="0.35">
      <c r="D1" s="171" t="s">
        <v>771</v>
      </c>
      <c r="E1" s="172"/>
      <c r="F1" s="172"/>
      <c r="G1" s="172"/>
      <c r="H1" s="172"/>
      <c r="I1" s="172"/>
      <c r="J1" s="172"/>
      <c r="K1" s="173"/>
    </row>
    <row r="2" spans="1:15" ht="15" thickBot="1" x14ac:dyDescent="0.4">
      <c r="E2" s="56"/>
      <c r="F2" s="57"/>
      <c r="G2" s="58"/>
      <c r="H2" s="56"/>
      <c r="I2" s="57"/>
      <c r="J2" s="58"/>
    </row>
    <row r="3" spans="1:15" x14ac:dyDescent="0.35">
      <c r="A3" s="50" t="s">
        <v>59</v>
      </c>
      <c r="B3" s="22" t="s">
        <v>60</v>
      </c>
      <c r="C3" s="22" t="s">
        <v>61</v>
      </c>
      <c r="D3" s="32" t="s">
        <v>62</v>
      </c>
      <c r="E3" s="59" t="s">
        <v>63</v>
      </c>
      <c r="F3" s="59" t="s">
        <v>8</v>
      </c>
      <c r="G3" s="59" t="s">
        <v>10</v>
      </c>
      <c r="H3" s="59" t="s">
        <v>12</v>
      </c>
      <c r="I3" s="59" t="s">
        <v>14</v>
      </c>
      <c r="J3" s="59" t="s">
        <v>16</v>
      </c>
      <c r="K3" s="59" t="s">
        <v>18</v>
      </c>
      <c r="L3" s="59" t="s">
        <v>20</v>
      </c>
      <c r="M3" s="59" t="s">
        <v>22</v>
      </c>
      <c r="N3" s="59" t="s">
        <v>24</v>
      </c>
      <c r="O3" s="59" t="s">
        <v>26</v>
      </c>
    </row>
    <row r="4" spans="1:15" ht="70" x14ac:dyDescent="0.35">
      <c r="A4" s="51" t="s">
        <v>64</v>
      </c>
      <c r="B4" s="45" t="s">
        <v>38</v>
      </c>
      <c r="C4" s="23" t="s">
        <v>65</v>
      </c>
      <c r="D4" s="33" t="s">
        <v>66</v>
      </c>
      <c r="E4" s="99">
        <f ca="1">SUM(TablaRPresupuestoAI[[#This Row],[Proyecto1]:[Proyecto10]])</f>
        <v>0</v>
      </c>
      <c r="F4" s="60">
        <f ca="1">SUMIFS(TablaDatosCompletos[PresupuestoAI],TablaDatosCompletos[CodigoProyecto],TablaRPresupuestoAI[[#Headers],[Proyecto1]],TablaDatosCompletos[Código AI],TablaRPresupuestoAI[[#This Row],[CÓDIGO DEL AI]])</f>
        <v>0</v>
      </c>
      <c r="G4" s="60">
        <f ca="1">SUMIFS(TablaDatosCompletos[PresupuestoAI],TablaDatosCompletos[CodigoProyecto],TablaRPresupuestoAI[[#Headers],[Proyecto2]],TablaDatosCompletos[Código AI],TablaRPresupuestoAI[[#This Row],[CÓDIGO DEL AI]])</f>
        <v>0</v>
      </c>
      <c r="H4" s="60">
        <f ca="1">SUMIFS(TablaDatosCompletos[PresupuestoAI],TablaDatosCompletos[CodigoProyecto],TablaRPresupuestoAI[[#Headers],[Proyecto3]],TablaDatosCompletos[Código AI],TablaRPresupuestoAI[[#This Row],[CÓDIGO DEL AI]])</f>
        <v>0</v>
      </c>
      <c r="I4" s="60">
        <f ca="1">SUMIFS(TablaDatosCompletos[PresupuestoAI],TablaDatosCompletos[CodigoProyecto],TablaRPresupuestoAI[[#Headers],[Proyecto4]],TablaDatosCompletos[Código AI],TablaRPresupuestoAI[[#This Row],[CÓDIGO DEL AI]])</f>
        <v>0</v>
      </c>
      <c r="J4" s="60">
        <f ca="1">SUMIFS(TablaDatosCompletos[PresupuestoAI],TablaDatosCompletos[CodigoProyecto],TablaRPresupuestoAI[[#Headers],[Proyecto5]],TablaDatosCompletos[Código AI],TablaRPresupuestoAI[[#This Row],[CÓDIGO DEL AI]])</f>
        <v>0</v>
      </c>
      <c r="K4" s="60">
        <f ca="1">SUMIFS(TablaDatosCompletos[PresupuestoAI],TablaDatosCompletos[CodigoProyecto],TablaRPresupuestoAI[[#Headers],[Proyecto6]],TablaDatosCompletos[Código AI],TablaRPresupuestoAI[[#This Row],[CÓDIGO DEL AI]])</f>
        <v>0</v>
      </c>
      <c r="L4" s="60">
        <f ca="1">SUMIFS(TablaDatosCompletos[PresupuestoAI],TablaDatosCompletos[CodigoProyecto],TablaRPresupuestoAI[[#Headers],[Proyecto7]],TablaDatosCompletos[Código AI],TablaRPresupuestoAI[[#This Row],[CÓDIGO DEL AI]])</f>
        <v>0</v>
      </c>
      <c r="M4" s="60">
        <f ca="1">SUMIFS(TablaDatosCompletos[PresupuestoAI],TablaDatosCompletos[CodigoProyecto],TablaRPresupuestoAI[[#Headers],[Proyecto8]],TablaDatosCompletos[Código AI],TablaRPresupuestoAI[[#This Row],[CÓDIGO DEL AI]])</f>
        <v>0</v>
      </c>
      <c r="N4" s="60">
        <f ca="1">SUMIFS(TablaDatosCompletos[PresupuestoAI],TablaDatosCompletos[CodigoProyecto],TablaRPresupuestoAI[[#Headers],[Proyecto9]],TablaDatosCompletos[Código AI],TablaRPresupuestoAI[[#This Row],[CÓDIGO DEL AI]])</f>
        <v>0</v>
      </c>
      <c r="O4" s="60">
        <f ca="1">SUMIFS(TablaDatosCompletos[PresupuestoAI],TablaDatosCompletos[CodigoProyecto],TablaRPresupuestoAI[[#Headers],[Proyecto10]],TablaDatosCompletos[Código AI],TablaRPresupuestoAI[[#This Row],[CÓDIGO DEL AI]])</f>
        <v>0</v>
      </c>
    </row>
    <row r="5" spans="1:15" ht="70" x14ac:dyDescent="0.35">
      <c r="A5" s="51" t="s">
        <v>67</v>
      </c>
      <c r="B5" s="45" t="s">
        <v>38</v>
      </c>
      <c r="C5" s="23" t="s">
        <v>68</v>
      </c>
      <c r="D5" s="33" t="s">
        <v>69</v>
      </c>
      <c r="E5" s="99">
        <f ca="1">SUM(TablaRPresupuestoAI[[#This Row],[Proyecto1]:[Proyecto10]])</f>
        <v>0</v>
      </c>
      <c r="F5" s="60">
        <f ca="1">SUMIFS(TablaDatosCompletos[PresupuestoAI],TablaDatosCompletos[CodigoProyecto],TablaRPresupuestoAI[[#Headers],[Proyecto1]],TablaDatosCompletos[Código AI],TablaRPresupuestoAI[[#This Row],[CÓDIGO DEL AI]])</f>
        <v>0</v>
      </c>
      <c r="G5" s="60">
        <f ca="1">SUMIFS(TablaDatosCompletos[PresupuestoAI],TablaDatosCompletos[CodigoProyecto],TablaRPresupuestoAI[[#Headers],[Proyecto2]],TablaDatosCompletos[Código AI],TablaRPresupuestoAI[[#This Row],[CÓDIGO DEL AI]])</f>
        <v>0</v>
      </c>
      <c r="H5" s="60">
        <f ca="1">SUMIFS(TablaDatosCompletos[PresupuestoAI],TablaDatosCompletos[CodigoProyecto],TablaRPresupuestoAI[[#Headers],[Proyecto3]],TablaDatosCompletos[Código AI],TablaRPresupuestoAI[[#This Row],[CÓDIGO DEL AI]])</f>
        <v>0</v>
      </c>
      <c r="I5" s="60">
        <f ca="1">SUMIFS(TablaDatosCompletos[PresupuestoAI],TablaDatosCompletos[CodigoProyecto],TablaRPresupuestoAI[[#Headers],[Proyecto4]],TablaDatosCompletos[Código AI],TablaRPresupuestoAI[[#This Row],[CÓDIGO DEL AI]])</f>
        <v>0</v>
      </c>
      <c r="J5" s="60">
        <f ca="1">SUMIFS(TablaDatosCompletos[PresupuestoAI],TablaDatosCompletos[CodigoProyecto],TablaRPresupuestoAI[[#Headers],[Proyecto5]],TablaDatosCompletos[Código AI],TablaRPresupuestoAI[[#This Row],[CÓDIGO DEL AI]])</f>
        <v>0</v>
      </c>
      <c r="K5" s="60">
        <f ca="1">SUMIFS(TablaDatosCompletos[PresupuestoAI],TablaDatosCompletos[CodigoProyecto],TablaRPresupuestoAI[[#Headers],[Proyecto6]],TablaDatosCompletos[Código AI],TablaRPresupuestoAI[[#This Row],[CÓDIGO DEL AI]])</f>
        <v>0</v>
      </c>
      <c r="L5" s="60">
        <f ca="1">SUMIFS(TablaDatosCompletos[PresupuestoAI],TablaDatosCompletos[CodigoProyecto],TablaRPresupuestoAI[[#Headers],[Proyecto7]],TablaDatosCompletos[Código AI],TablaRPresupuestoAI[[#This Row],[CÓDIGO DEL AI]])</f>
        <v>0</v>
      </c>
      <c r="M5" s="60">
        <f ca="1">SUMIFS(TablaDatosCompletos[PresupuestoAI],TablaDatosCompletos[CodigoProyecto],TablaRPresupuestoAI[[#Headers],[Proyecto8]],TablaDatosCompletos[Código AI],TablaRPresupuestoAI[[#This Row],[CÓDIGO DEL AI]])</f>
        <v>0</v>
      </c>
      <c r="N5" s="60">
        <f ca="1">SUMIFS(TablaDatosCompletos[PresupuestoAI],TablaDatosCompletos[CodigoProyecto],TablaRPresupuestoAI[[#Headers],[Proyecto9]],TablaDatosCompletos[Código AI],TablaRPresupuestoAI[[#This Row],[CÓDIGO DEL AI]])</f>
        <v>0</v>
      </c>
      <c r="O5" s="60">
        <f ca="1">SUMIFS(TablaDatosCompletos[PresupuestoAI],TablaDatosCompletos[CodigoProyecto],TablaRPresupuestoAI[[#Headers],[Proyecto10]],TablaDatosCompletos[Código AI],TablaRPresupuestoAI[[#This Row],[CÓDIGO DEL AI]])</f>
        <v>0</v>
      </c>
    </row>
    <row r="6" spans="1:15" ht="56" x14ac:dyDescent="0.35">
      <c r="A6" s="51" t="s">
        <v>67</v>
      </c>
      <c r="B6" s="46" t="s">
        <v>40</v>
      </c>
      <c r="C6" s="24" t="s">
        <v>70</v>
      </c>
      <c r="D6" s="34" t="s">
        <v>71</v>
      </c>
      <c r="E6" s="99">
        <f ca="1">SUM(TablaRPresupuestoAI[[#This Row],[Proyecto1]:[Proyecto10]])</f>
        <v>0</v>
      </c>
      <c r="F6" s="60">
        <f ca="1">SUMIFS(TablaDatosCompletos[PresupuestoAI],TablaDatosCompletos[CodigoProyecto],TablaRPresupuestoAI[[#Headers],[Proyecto1]],TablaDatosCompletos[Código AI],TablaRPresupuestoAI[[#This Row],[CÓDIGO DEL AI]])</f>
        <v>0</v>
      </c>
      <c r="G6" s="60">
        <f ca="1">SUMIFS(TablaDatosCompletos[PresupuestoAI],TablaDatosCompletos[CodigoProyecto],TablaRPresupuestoAI[[#Headers],[Proyecto2]],TablaDatosCompletos[Código AI],TablaRPresupuestoAI[[#This Row],[CÓDIGO DEL AI]])</f>
        <v>0</v>
      </c>
      <c r="H6" s="60">
        <f ca="1">SUMIFS(TablaDatosCompletos[PresupuestoAI],TablaDatosCompletos[CodigoProyecto],TablaRPresupuestoAI[[#Headers],[Proyecto3]],TablaDatosCompletos[Código AI],TablaRPresupuestoAI[[#This Row],[CÓDIGO DEL AI]])</f>
        <v>0</v>
      </c>
      <c r="I6" s="60">
        <f ca="1">SUMIFS(TablaDatosCompletos[PresupuestoAI],TablaDatosCompletos[CodigoProyecto],TablaRPresupuestoAI[[#Headers],[Proyecto4]],TablaDatosCompletos[Código AI],TablaRPresupuestoAI[[#This Row],[CÓDIGO DEL AI]])</f>
        <v>0</v>
      </c>
      <c r="J6" s="60">
        <f ca="1">SUMIFS(TablaDatosCompletos[PresupuestoAI],TablaDatosCompletos[CodigoProyecto],TablaRPresupuestoAI[[#Headers],[Proyecto5]],TablaDatosCompletos[Código AI],TablaRPresupuestoAI[[#This Row],[CÓDIGO DEL AI]])</f>
        <v>0</v>
      </c>
      <c r="K6" s="60">
        <f ca="1">SUMIFS(TablaDatosCompletos[PresupuestoAI],TablaDatosCompletos[CodigoProyecto],TablaRPresupuestoAI[[#Headers],[Proyecto6]],TablaDatosCompletos[Código AI],TablaRPresupuestoAI[[#This Row],[CÓDIGO DEL AI]])</f>
        <v>0</v>
      </c>
      <c r="L6" s="60">
        <f ca="1">SUMIFS(TablaDatosCompletos[PresupuestoAI],TablaDatosCompletos[CodigoProyecto],TablaRPresupuestoAI[[#Headers],[Proyecto7]],TablaDatosCompletos[Código AI],TablaRPresupuestoAI[[#This Row],[CÓDIGO DEL AI]])</f>
        <v>0</v>
      </c>
      <c r="M6" s="60">
        <f ca="1">SUMIFS(TablaDatosCompletos[PresupuestoAI],TablaDatosCompletos[CodigoProyecto],TablaRPresupuestoAI[[#Headers],[Proyecto8]],TablaDatosCompletos[Código AI],TablaRPresupuestoAI[[#This Row],[CÓDIGO DEL AI]])</f>
        <v>0</v>
      </c>
      <c r="N6" s="60">
        <f ca="1">SUMIFS(TablaDatosCompletos[PresupuestoAI],TablaDatosCompletos[CodigoProyecto],TablaRPresupuestoAI[[#Headers],[Proyecto9]],TablaDatosCompletos[Código AI],TablaRPresupuestoAI[[#This Row],[CÓDIGO DEL AI]])</f>
        <v>0</v>
      </c>
      <c r="O6" s="60">
        <f ca="1">SUMIFS(TablaDatosCompletos[PresupuestoAI],TablaDatosCompletos[CodigoProyecto],TablaRPresupuestoAI[[#Headers],[Proyecto10]],TablaDatosCompletos[Código AI],TablaRPresupuestoAI[[#This Row],[CÓDIGO DEL AI]])</f>
        <v>0</v>
      </c>
    </row>
    <row r="7" spans="1:15" ht="29.5" x14ac:dyDescent="0.35">
      <c r="A7" s="51" t="s">
        <v>67</v>
      </c>
      <c r="B7" s="46" t="s">
        <v>40</v>
      </c>
      <c r="C7" s="24" t="s">
        <v>72</v>
      </c>
      <c r="D7" s="34" t="s">
        <v>73</v>
      </c>
      <c r="E7" s="99">
        <f ca="1">SUM(TablaRPresupuestoAI[[#This Row],[Proyecto1]:[Proyecto10]])</f>
        <v>0</v>
      </c>
      <c r="F7" s="60">
        <f ca="1">SUMIFS(TablaDatosCompletos[PresupuestoAI],TablaDatosCompletos[CodigoProyecto],TablaRPresupuestoAI[[#Headers],[Proyecto1]],TablaDatosCompletos[Código AI],TablaRPresupuestoAI[[#This Row],[CÓDIGO DEL AI]])</f>
        <v>0</v>
      </c>
      <c r="G7" s="60">
        <f ca="1">SUMIFS(TablaDatosCompletos[PresupuestoAI],TablaDatosCompletos[CodigoProyecto],TablaRPresupuestoAI[[#Headers],[Proyecto2]],TablaDatosCompletos[Código AI],TablaRPresupuestoAI[[#This Row],[CÓDIGO DEL AI]])</f>
        <v>0</v>
      </c>
      <c r="H7" s="60">
        <f ca="1">SUMIFS(TablaDatosCompletos[PresupuestoAI],TablaDatosCompletos[CodigoProyecto],TablaRPresupuestoAI[[#Headers],[Proyecto3]],TablaDatosCompletos[Código AI],TablaRPresupuestoAI[[#This Row],[CÓDIGO DEL AI]])</f>
        <v>0</v>
      </c>
      <c r="I7" s="60">
        <f ca="1">SUMIFS(TablaDatosCompletos[PresupuestoAI],TablaDatosCompletos[CodigoProyecto],TablaRPresupuestoAI[[#Headers],[Proyecto4]],TablaDatosCompletos[Código AI],TablaRPresupuestoAI[[#This Row],[CÓDIGO DEL AI]])</f>
        <v>0</v>
      </c>
      <c r="J7" s="60">
        <f ca="1">SUMIFS(TablaDatosCompletos[PresupuestoAI],TablaDatosCompletos[CodigoProyecto],TablaRPresupuestoAI[[#Headers],[Proyecto5]],TablaDatosCompletos[Código AI],TablaRPresupuestoAI[[#This Row],[CÓDIGO DEL AI]])</f>
        <v>0</v>
      </c>
      <c r="K7" s="60">
        <f ca="1">SUMIFS(TablaDatosCompletos[PresupuestoAI],TablaDatosCompletos[CodigoProyecto],TablaRPresupuestoAI[[#Headers],[Proyecto6]],TablaDatosCompletos[Código AI],TablaRPresupuestoAI[[#This Row],[CÓDIGO DEL AI]])</f>
        <v>0</v>
      </c>
      <c r="L7" s="60">
        <f ca="1">SUMIFS(TablaDatosCompletos[PresupuestoAI],TablaDatosCompletos[CodigoProyecto],TablaRPresupuestoAI[[#Headers],[Proyecto7]],TablaDatosCompletos[Código AI],TablaRPresupuestoAI[[#This Row],[CÓDIGO DEL AI]])</f>
        <v>0</v>
      </c>
      <c r="M7" s="60">
        <f ca="1">SUMIFS(TablaDatosCompletos[PresupuestoAI],TablaDatosCompletos[CodigoProyecto],TablaRPresupuestoAI[[#Headers],[Proyecto8]],TablaDatosCompletos[Código AI],TablaRPresupuestoAI[[#This Row],[CÓDIGO DEL AI]])</f>
        <v>0</v>
      </c>
      <c r="N7" s="60">
        <f ca="1">SUMIFS(TablaDatosCompletos[PresupuestoAI],TablaDatosCompletos[CodigoProyecto],TablaRPresupuestoAI[[#Headers],[Proyecto9]],TablaDatosCompletos[Código AI],TablaRPresupuestoAI[[#This Row],[CÓDIGO DEL AI]])</f>
        <v>0</v>
      </c>
      <c r="O7" s="60">
        <f ca="1">SUMIFS(TablaDatosCompletos[PresupuestoAI],TablaDatosCompletos[CodigoProyecto],TablaRPresupuestoAI[[#Headers],[Proyecto10]],TablaDatosCompletos[Código AI],TablaRPresupuestoAI[[#This Row],[CÓDIGO DEL AI]])</f>
        <v>0</v>
      </c>
    </row>
    <row r="8" spans="1:15" ht="28" x14ac:dyDescent="0.35">
      <c r="A8" s="52" t="s">
        <v>74</v>
      </c>
      <c r="B8" s="44" t="s">
        <v>42</v>
      </c>
      <c r="C8" s="25" t="s">
        <v>75</v>
      </c>
      <c r="D8" s="35" t="s">
        <v>76</v>
      </c>
      <c r="E8" s="99">
        <f ca="1">SUM(TablaRPresupuestoAI[[#This Row],[Proyecto1]:[Proyecto10]])</f>
        <v>0</v>
      </c>
      <c r="F8" s="60">
        <f ca="1">SUMIFS(TablaDatosCompletos[PresupuestoAI],TablaDatosCompletos[CodigoProyecto],TablaRPresupuestoAI[[#Headers],[Proyecto1]],TablaDatosCompletos[Código AI],TablaRPresupuestoAI[[#This Row],[CÓDIGO DEL AI]])</f>
        <v>0</v>
      </c>
      <c r="G8" s="60">
        <f ca="1">SUMIFS(TablaDatosCompletos[PresupuestoAI],TablaDatosCompletos[CodigoProyecto],TablaRPresupuestoAI[[#Headers],[Proyecto2]],TablaDatosCompletos[Código AI],TablaRPresupuestoAI[[#This Row],[CÓDIGO DEL AI]])</f>
        <v>0</v>
      </c>
      <c r="H8" s="60">
        <f ca="1">SUMIFS(TablaDatosCompletos[PresupuestoAI],TablaDatosCompletos[CodigoProyecto],TablaRPresupuestoAI[[#Headers],[Proyecto3]],TablaDatosCompletos[Código AI],TablaRPresupuestoAI[[#This Row],[CÓDIGO DEL AI]])</f>
        <v>0</v>
      </c>
      <c r="I8" s="60">
        <f ca="1">SUMIFS(TablaDatosCompletos[PresupuestoAI],TablaDatosCompletos[CodigoProyecto],TablaRPresupuestoAI[[#Headers],[Proyecto4]],TablaDatosCompletos[Código AI],TablaRPresupuestoAI[[#This Row],[CÓDIGO DEL AI]])</f>
        <v>0</v>
      </c>
      <c r="J8" s="60">
        <f ca="1">SUMIFS(TablaDatosCompletos[PresupuestoAI],TablaDatosCompletos[CodigoProyecto],TablaRPresupuestoAI[[#Headers],[Proyecto5]],TablaDatosCompletos[Código AI],TablaRPresupuestoAI[[#This Row],[CÓDIGO DEL AI]])</f>
        <v>0</v>
      </c>
      <c r="K8" s="60">
        <f ca="1">SUMIFS(TablaDatosCompletos[PresupuestoAI],TablaDatosCompletos[CodigoProyecto],TablaRPresupuestoAI[[#Headers],[Proyecto6]],TablaDatosCompletos[Código AI],TablaRPresupuestoAI[[#This Row],[CÓDIGO DEL AI]])</f>
        <v>0</v>
      </c>
      <c r="L8" s="60">
        <f ca="1">SUMIFS(TablaDatosCompletos[PresupuestoAI],TablaDatosCompletos[CodigoProyecto],TablaRPresupuestoAI[[#Headers],[Proyecto7]],TablaDatosCompletos[Código AI],TablaRPresupuestoAI[[#This Row],[CÓDIGO DEL AI]])</f>
        <v>0</v>
      </c>
      <c r="M8" s="60">
        <f ca="1">SUMIFS(TablaDatosCompletos[PresupuestoAI],TablaDatosCompletos[CodigoProyecto],TablaRPresupuestoAI[[#Headers],[Proyecto8]],TablaDatosCompletos[Código AI],TablaRPresupuestoAI[[#This Row],[CÓDIGO DEL AI]])</f>
        <v>0</v>
      </c>
      <c r="N8" s="60">
        <f ca="1">SUMIFS(TablaDatosCompletos[PresupuestoAI],TablaDatosCompletos[CodigoProyecto],TablaRPresupuestoAI[[#Headers],[Proyecto9]],TablaDatosCompletos[Código AI],TablaRPresupuestoAI[[#This Row],[CÓDIGO DEL AI]])</f>
        <v>0</v>
      </c>
      <c r="O8" s="60">
        <f ca="1">SUMIFS(TablaDatosCompletos[PresupuestoAI],TablaDatosCompletos[CodigoProyecto],TablaRPresupuestoAI[[#Headers],[Proyecto10]],TablaDatosCompletos[Código AI],TablaRPresupuestoAI[[#This Row],[CÓDIGO DEL AI]])</f>
        <v>0</v>
      </c>
    </row>
    <row r="9" spans="1:15" ht="42" x14ac:dyDescent="0.35">
      <c r="A9" s="52" t="s">
        <v>74</v>
      </c>
      <c r="B9" s="44" t="s">
        <v>42</v>
      </c>
      <c r="C9" s="25" t="s">
        <v>77</v>
      </c>
      <c r="D9" s="35" t="s">
        <v>78</v>
      </c>
      <c r="E9" s="99">
        <f ca="1">SUM(TablaRPresupuestoAI[[#This Row],[Proyecto1]:[Proyecto10]])</f>
        <v>0</v>
      </c>
      <c r="F9" s="60">
        <f ca="1">SUMIFS(TablaDatosCompletos[PresupuestoAI],TablaDatosCompletos[CodigoProyecto],TablaRPresupuestoAI[[#Headers],[Proyecto1]],TablaDatosCompletos[Código AI],TablaRPresupuestoAI[[#This Row],[CÓDIGO DEL AI]])</f>
        <v>0</v>
      </c>
      <c r="G9" s="60">
        <f ca="1">SUMIFS(TablaDatosCompletos[PresupuestoAI],TablaDatosCompletos[CodigoProyecto],TablaRPresupuestoAI[[#Headers],[Proyecto2]],TablaDatosCompletos[Código AI],TablaRPresupuestoAI[[#This Row],[CÓDIGO DEL AI]])</f>
        <v>0</v>
      </c>
      <c r="H9" s="60">
        <f ca="1">SUMIFS(TablaDatosCompletos[PresupuestoAI],TablaDatosCompletos[CodigoProyecto],TablaRPresupuestoAI[[#Headers],[Proyecto3]],TablaDatosCompletos[Código AI],TablaRPresupuestoAI[[#This Row],[CÓDIGO DEL AI]])</f>
        <v>0</v>
      </c>
      <c r="I9" s="60">
        <f ca="1">SUMIFS(TablaDatosCompletos[PresupuestoAI],TablaDatosCompletos[CodigoProyecto],TablaRPresupuestoAI[[#Headers],[Proyecto4]],TablaDatosCompletos[Código AI],TablaRPresupuestoAI[[#This Row],[CÓDIGO DEL AI]])</f>
        <v>0</v>
      </c>
      <c r="J9" s="60">
        <f ca="1">SUMIFS(TablaDatosCompletos[PresupuestoAI],TablaDatosCompletos[CodigoProyecto],TablaRPresupuestoAI[[#Headers],[Proyecto5]],TablaDatosCompletos[Código AI],TablaRPresupuestoAI[[#This Row],[CÓDIGO DEL AI]])</f>
        <v>0</v>
      </c>
      <c r="K9" s="60">
        <f ca="1">SUMIFS(TablaDatosCompletos[PresupuestoAI],TablaDatosCompletos[CodigoProyecto],TablaRPresupuestoAI[[#Headers],[Proyecto6]],TablaDatosCompletos[Código AI],TablaRPresupuestoAI[[#This Row],[CÓDIGO DEL AI]])</f>
        <v>0</v>
      </c>
      <c r="L9" s="60">
        <f ca="1">SUMIFS(TablaDatosCompletos[PresupuestoAI],TablaDatosCompletos[CodigoProyecto],TablaRPresupuestoAI[[#Headers],[Proyecto7]],TablaDatosCompletos[Código AI],TablaRPresupuestoAI[[#This Row],[CÓDIGO DEL AI]])</f>
        <v>0</v>
      </c>
      <c r="M9" s="60">
        <f ca="1">SUMIFS(TablaDatosCompletos[PresupuestoAI],TablaDatosCompletos[CodigoProyecto],TablaRPresupuestoAI[[#Headers],[Proyecto8]],TablaDatosCompletos[Código AI],TablaRPresupuestoAI[[#This Row],[CÓDIGO DEL AI]])</f>
        <v>0</v>
      </c>
      <c r="N9" s="60">
        <f ca="1">SUMIFS(TablaDatosCompletos[PresupuestoAI],TablaDatosCompletos[CodigoProyecto],TablaRPresupuestoAI[[#Headers],[Proyecto9]],TablaDatosCompletos[Código AI],TablaRPresupuestoAI[[#This Row],[CÓDIGO DEL AI]])</f>
        <v>0</v>
      </c>
      <c r="O9" s="60">
        <f ca="1">SUMIFS(TablaDatosCompletos[PresupuestoAI],TablaDatosCompletos[CodigoProyecto],TablaRPresupuestoAI[[#Headers],[Proyecto10]],TablaDatosCompletos[Código AI],TablaRPresupuestoAI[[#This Row],[CÓDIGO DEL AI]])</f>
        <v>0</v>
      </c>
    </row>
    <row r="10" spans="1:15" ht="28" x14ac:dyDescent="0.35">
      <c r="A10" s="52" t="s">
        <v>74</v>
      </c>
      <c r="B10" s="44" t="s">
        <v>44</v>
      </c>
      <c r="C10" s="25" t="s">
        <v>79</v>
      </c>
      <c r="D10" s="35" t="s">
        <v>80</v>
      </c>
      <c r="E10" s="99">
        <f ca="1">SUM(TablaRPresupuestoAI[[#This Row],[Proyecto1]:[Proyecto10]])</f>
        <v>0</v>
      </c>
      <c r="F10" s="60">
        <f ca="1">SUMIFS(TablaDatosCompletos[PresupuestoAI],TablaDatosCompletos[CodigoProyecto],TablaRPresupuestoAI[[#Headers],[Proyecto1]],TablaDatosCompletos[Código AI],TablaRPresupuestoAI[[#This Row],[CÓDIGO DEL AI]])</f>
        <v>0</v>
      </c>
      <c r="G10" s="60">
        <f ca="1">SUMIFS(TablaDatosCompletos[PresupuestoAI],TablaDatosCompletos[CodigoProyecto],TablaRPresupuestoAI[[#Headers],[Proyecto2]],TablaDatosCompletos[Código AI],TablaRPresupuestoAI[[#This Row],[CÓDIGO DEL AI]])</f>
        <v>0</v>
      </c>
      <c r="H10" s="60">
        <f ca="1">SUMIFS(TablaDatosCompletos[PresupuestoAI],TablaDatosCompletos[CodigoProyecto],TablaRPresupuestoAI[[#Headers],[Proyecto3]],TablaDatosCompletos[Código AI],TablaRPresupuestoAI[[#This Row],[CÓDIGO DEL AI]])</f>
        <v>0</v>
      </c>
      <c r="I10" s="60">
        <f ca="1">SUMIFS(TablaDatosCompletos[PresupuestoAI],TablaDatosCompletos[CodigoProyecto],TablaRPresupuestoAI[[#Headers],[Proyecto4]],TablaDatosCompletos[Código AI],TablaRPresupuestoAI[[#This Row],[CÓDIGO DEL AI]])</f>
        <v>0</v>
      </c>
      <c r="J10" s="60">
        <f ca="1">SUMIFS(TablaDatosCompletos[PresupuestoAI],TablaDatosCompletos[CodigoProyecto],TablaRPresupuestoAI[[#Headers],[Proyecto5]],TablaDatosCompletos[Código AI],TablaRPresupuestoAI[[#This Row],[CÓDIGO DEL AI]])</f>
        <v>0</v>
      </c>
      <c r="K10" s="60">
        <f ca="1">SUMIFS(TablaDatosCompletos[PresupuestoAI],TablaDatosCompletos[CodigoProyecto],TablaRPresupuestoAI[[#Headers],[Proyecto6]],TablaDatosCompletos[Código AI],TablaRPresupuestoAI[[#This Row],[CÓDIGO DEL AI]])</f>
        <v>0</v>
      </c>
      <c r="L10" s="60">
        <f ca="1">SUMIFS(TablaDatosCompletos[PresupuestoAI],TablaDatosCompletos[CodigoProyecto],TablaRPresupuestoAI[[#Headers],[Proyecto7]],TablaDatosCompletos[Código AI],TablaRPresupuestoAI[[#This Row],[CÓDIGO DEL AI]])</f>
        <v>0</v>
      </c>
      <c r="M10" s="60">
        <f ca="1">SUMIFS(TablaDatosCompletos[PresupuestoAI],TablaDatosCompletos[CodigoProyecto],TablaRPresupuestoAI[[#Headers],[Proyecto8]],TablaDatosCompletos[Código AI],TablaRPresupuestoAI[[#This Row],[CÓDIGO DEL AI]])</f>
        <v>0</v>
      </c>
      <c r="N10" s="60">
        <f ca="1">SUMIFS(TablaDatosCompletos[PresupuestoAI],TablaDatosCompletos[CodigoProyecto],TablaRPresupuestoAI[[#Headers],[Proyecto9]],TablaDatosCompletos[Código AI],TablaRPresupuestoAI[[#This Row],[CÓDIGO DEL AI]])</f>
        <v>0</v>
      </c>
      <c r="O10" s="60">
        <f ca="1">SUMIFS(TablaDatosCompletos[PresupuestoAI],TablaDatosCompletos[CodigoProyecto],TablaRPresupuestoAI[[#Headers],[Proyecto10]],TablaDatosCompletos[Código AI],TablaRPresupuestoAI[[#This Row],[CÓDIGO DEL AI]])</f>
        <v>0</v>
      </c>
    </row>
    <row r="11" spans="1:15" ht="28" x14ac:dyDescent="0.35">
      <c r="A11" s="52" t="s">
        <v>74</v>
      </c>
      <c r="B11" s="44" t="s">
        <v>44</v>
      </c>
      <c r="C11" s="25" t="s">
        <v>81</v>
      </c>
      <c r="D11" s="35" t="s">
        <v>82</v>
      </c>
      <c r="E11" s="99">
        <f ca="1">SUM(TablaRPresupuestoAI[[#This Row],[Proyecto1]:[Proyecto10]])</f>
        <v>0</v>
      </c>
      <c r="F11" s="60">
        <f ca="1">SUMIFS(TablaDatosCompletos[PresupuestoAI],TablaDatosCompletos[CodigoProyecto],TablaRPresupuestoAI[[#Headers],[Proyecto1]],TablaDatosCompletos[Código AI],TablaRPresupuestoAI[[#This Row],[CÓDIGO DEL AI]])</f>
        <v>0</v>
      </c>
      <c r="G11" s="60">
        <f ca="1">SUMIFS(TablaDatosCompletos[PresupuestoAI],TablaDatosCompletos[CodigoProyecto],TablaRPresupuestoAI[[#Headers],[Proyecto2]],TablaDatosCompletos[Código AI],TablaRPresupuestoAI[[#This Row],[CÓDIGO DEL AI]])</f>
        <v>0</v>
      </c>
      <c r="H11" s="60">
        <f ca="1">SUMIFS(TablaDatosCompletos[PresupuestoAI],TablaDatosCompletos[CodigoProyecto],TablaRPresupuestoAI[[#Headers],[Proyecto3]],TablaDatosCompletos[Código AI],TablaRPresupuestoAI[[#This Row],[CÓDIGO DEL AI]])</f>
        <v>0</v>
      </c>
      <c r="I11" s="60">
        <f ca="1">SUMIFS(TablaDatosCompletos[PresupuestoAI],TablaDatosCompletos[CodigoProyecto],TablaRPresupuestoAI[[#Headers],[Proyecto4]],TablaDatosCompletos[Código AI],TablaRPresupuestoAI[[#This Row],[CÓDIGO DEL AI]])</f>
        <v>0</v>
      </c>
      <c r="J11" s="60">
        <f ca="1">SUMIFS(TablaDatosCompletos[PresupuestoAI],TablaDatosCompletos[CodigoProyecto],TablaRPresupuestoAI[[#Headers],[Proyecto5]],TablaDatosCompletos[Código AI],TablaRPresupuestoAI[[#This Row],[CÓDIGO DEL AI]])</f>
        <v>0</v>
      </c>
      <c r="K11" s="60">
        <f ca="1">SUMIFS(TablaDatosCompletos[PresupuestoAI],TablaDatosCompletos[CodigoProyecto],TablaRPresupuestoAI[[#Headers],[Proyecto6]],TablaDatosCompletos[Código AI],TablaRPresupuestoAI[[#This Row],[CÓDIGO DEL AI]])</f>
        <v>0</v>
      </c>
      <c r="L11" s="60">
        <f ca="1">SUMIFS(TablaDatosCompletos[PresupuestoAI],TablaDatosCompletos[CodigoProyecto],TablaRPresupuestoAI[[#Headers],[Proyecto7]],TablaDatosCompletos[Código AI],TablaRPresupuestoAI[[#This Row],[CÓDIGO DEL AI]])</f>
        <v>0</v>
      </c>
      <c r="M11" s="60">
        <f ca="1">SUMIFS(TablaDatosCompletos[PresupuestoAI],TablaDatosCompletos[CodigoProyecto],TablaRPresupuestoAI[[#Headers],[Proyecto8]],TablaDatosCompletos[Código AI],TablaRPresupuestoAI[[#This Row],[CÓDIGO DEL AI]])</f>
        <v>0</v>
      </c>
      <c r="N11" s="60">
        <f ca="1">SUMIFS(TablaDatosCompletos[PresupuestoAI],TablaDatosCompletos[CodigoProyecto],TablaRPresupuestoAI[[#Headers],[Proyecto9]],TablaDatosCompletos[Código AI],TablaRPresupuestoAI[[#This Row],[CÓDIGO DEL AI]])</f>
        <v>0</v>
      </c>
      <c r="O11" s="60">
        <f ca="1">SUMIFS(TablaDatosCompletos[PresupuestoAI],TablaDatosCompletos[CodigoProyecto],TablaRPresupuestoAI[[#Headers],[Proyecto10]],TablaDatosCompletos[Código AI],TablaRPresupuestoAI[[#This Row],[CÓDIGO DEL AI]])</f>
        <v>0</v>
      </c>
    </row>
    <row r="12" spans="1:15" ht="28" x14ac:dyDescent="0.35">
      <c r="A12" s="52" t="s">
        <v>74</v>
      </c>
      <c r="B12" s="44" t="s">
        <v>44</v>
      </c>
      <c r="C12" s="25" t="s">
        <v>83</v>
      </c>
      <c r="D12" s="35" t="s">
        <v>84</v>
      </c>
      <c r="E12" s="99">
        <f ca="1">SUM(TablaRPresupuestoAI[[#This Row],[Proyecto1]:[Proyecto10]])</f>
        <v>0</v>
      </c>
      <c r="F12" s="60">
        <f ca="1">SUMIFS(TablaDatosCompletos[PresupuestoAI],TablaDatosCompletos[CodigoProyecto],TablaRPresupuestoAI[[#Headers],[Proyecto1]],TablaDatosCompletos[Código AI],TablaRPresupuestoAI[[#This Row],[CÓDIGO DEL AI]])</f>
        <v>0</v>
      </c>
      <c r="G12" s="60">
        <f ca="1">SUMIFS(TablaDatosCompletos[PresupuestoAI],TablaDatosCompletos[CodigoProyecto],TablaRPresupuestoAI[[#Headers],[Proyecto2]],TablaDatosCompletos[Código AI],TablaRPresupuestoAI[[#This Row],[CÓDIGO DEL AI]])</f>
        <v>0</v>
      </c>
      <c r="H12" s="60">
        <f ca="1">SUMIFS(TablaDatosCompletos[PresupuestoAI],TablaDatosCompletos[CodigoProyecto],TablaRPresupuestoAI[[#Headers],[Proyecto3]],TablaDatosCompletos[Código AI],TablaRPresupuestoAI[[#This Row],[CÓDIGO DEL AI]])</f>
        <v>0</v>
      </c>
      <c r="I12" s="60">
        <f ca="1">SUMIFS(TablaDatosCompletos[PresupuestoAI],TablaDatosCompletos[CodigoProyecto],TablaRPresupuestoAI[[#Headers],[Proyecto4]],TablaDatosCompletos[Código AI],TablaRPresupuestoAI[[#This Row],[CÓDIGO DEL AI]])</f>
        <v>0</v>
      </c>
      <c r="J12" s="60">
        <f ca="1">SUMIFS(TablaDatosCompletos[PresupuestoAI],TablaDatosCompletos[CodigoProyecto],TablaRPresupuestoAI[[#Headers],[Proyecto5]],TablaDatosCompletos[Código AI],TablaRPresupuestoAI[[#This Row],[CÓDIGO DEL AI]])</f>
        <v>0</v>
      </c>
      <c r="K12" s="60">
        <f ca="1">SUMIFS(TablaDatosCompletos[PresupuestoAI],TablaDatosCompletos[CodigoProyecto],TablaRPresupuestoAI[[#Headers],[Proyecto6]],TablaDatosCompletos[Código AI],TablaRPresupuestoAI[[#This Row],[CÓDIGO DEL AI]])</f>
        <v>0</v>
      </c>
      <c r="L12" s="60">
        <f ca="1">SUMIFS(TablaDatosCompletos[PresupuestoAI],TablaDatosCompletos[CodigoProyecto],TablaRPresupuestoAI[[#Headers],[Proyecto7]],TablaDatosCompletos[Código AI],TablaRPresupuestoAI[[#This Row],[CÓDIGO DEL AI]])</f>
        <v>0</v>
      </c>
      <c r="M12" s="60">
        <f ca="1">SUMIFS(TablaDatosCompletos[PresupuestoAI],TablaDatosCompletos[CodigoProyecto],TablaRPresupuestoAI[[#Headers],[Proyecto8]],TablaDatosCompletos[Código AI],TablaRPresupuestoAI[[#This Row],[CÓDIGO DEL AI]])</f>
        <v>0</v>
      </c>
      <c r="N12" s="60">
        <f ca="1">SUMIFS(TablaDatosCompletos[PresupuestoAI],TablaDatosCompletos[CodigoProyecto],TablaRPresupuestoAI[[#Headers],[Proyecto9]],TablaDatosCompletos[Código AI],TablaRPresupuestoAI[[#This Row],[CÓDIGO DEL AI]])</f>
        <v>0</v>
      </c>
      <c r="O12" s="60">
        <f ca="1">SUMIFS(TablaDatosCompletos[PresupuestoAI],TablaDatosCompletos[CodigoProyecto],TablaRPresupuestoAI[[#Headers],[Proyecto10]],TablaDatosCompletos[Código AI],TablaRPresupuestoAI[[#This Row],[CÓDIGO DEL AI]])</f>
        <v>0</v>
      </c>
    </row>
    <row r="13" spans="1:15" ht="28" x14ac:dyDescent="0.35">
      <c r="A13" s="52" t="s">
        <v>74</v>
      </c>
      <c r="B13" s="44" t="s">
        <v>44</v>
      </c>
      <c r="C13" s="25" t="s">
        <v>85</v>
      </c>
      <c r="D13" s="35" t="s">
        <v>86</v>
      </c>
      <c r="E13" s="99">
        <f ca="1">SUM(TablaRPresupuestoAI[[#This Row],[Proyecto1]:[Proyecto10]])</f>
        <v>0</v>
      </c>
      <c r="F13" s="60">
        <f ca="1">SUMIFS(TablaDatosCompletos[PresupuestoAI],TablaDatosCompletos[CodigoProyecto],TablaRPresupuestoAI[[#Headers],[Proyecto1]],TablaDatosCompletos[Código AI],TablaRPresupuestoAI[[#This Row],[CÓDIGO DEL AI]])</f>
        <v>0</v>
      </c>
      <c r="G13" s="60">
        <f ca="1">SUMIFS(TablaDatosCompletos[PresupuestoAI],TablaDatosCompletos[CodigoProyecto],TablaRPresupuestoAI[[#Headers],[Proyecto2]],TablaDatosCompletos[Código AI],TablaRPresupuestoAI[[#This Row],[CÓDIGO DEL AI]])</f>
        <v>0</v>
      </c>
      <c r="H13" s="60">
        <f ca="1">SUMIFS(TablaDatosCompletos[PresupuestoAI],TablaDatosCompletos[CodigoProyecto],TablaRPresupuestoAI[[#Headers],[Proyecto3]],TablaDatosCompletos[Código AI],TablaRPresupuestoAI[[#This Row],[CÓDIGO DEL AI]])</f>
        <v>0</v>
      </c>
      <c r="I13" s="60">
        <f ca="1">SUMIFS(TablaDatosCompletos[PresupuestoAI],TablaDatosCompletos[CodigoProyecto],TablaRPresupuestoAI[[#Headers],[Proyecto4]],TablaDatosCompletos[Código AI],TablaRPresupuestoAI[[#This Row],[CÓDIGO DEL AI]])</f>
        <v>0</v>
      </c>
      <c r="J13" s="60">
        <f ca="1">SUMIFS(TablaDatosCompletos[PresupuestoAI],TablaDatosCompletos[CodigoProyecto],TablaRPresupuestoAI[[#Headers],[Proyecto5]],TablaDatosCompletos[Código AI],TablaRPresupuestoAI[[#This Row],[CÓDIGO DEL AI]])</f>
        <v>0</v>
      </c>
      <c r="K13" s="60">
        <f ca="1">SUMIFS(TablaDatosCompletos[PresupuestoAI],TablaDatosCompletos[CodigoProyecto],TablaRPresupuestoAI[[#Headers],[Proyecto6]],TablaDatosCompletos[Código AI],TablaRPresupuestoAI[[#This Row],[CÓDIGO DEL AI]])</f>
        <v>0</v>
      </c>
      <c r="L13" s="60">
        <f ca="1">SUMIFS(TablaDatosCompletos[PresupuestoAI],TablaDatosCompletos[CodigoProyecto],TablaRPresupuestoAI[[#Headers],[Proyecto7]],TablaDatosCompletos[Código AI],TablaRPresupuestoAI[[#This Row],[CÓDIGO DEL AI]])</f>
        <v>0</v>
      </c>
      <c r="M13" s="60">
        <f ca="1">SUMIFS(TablaDatosCompletos[PresupuestoAI],TablaDatosCompletos[CodigoProyecto],TablaRPresupuestoAI[[#Headers],[Proyecto8]],TablaDatosCompletos[Código AI],TablaRPresupuestoAI[[#This Row],[CÓDIGO DEL AI]])</f>
        <v>0</v>
      </c>
      <c r="N13" s="60">
        <f ca="1">SUMIFS(TablaDatosCompletos[PresupuestoAI],TablaDatosCompletos[CodigoProyecto],TablaRPresupuestoAI[[#Headers],[Proyecto9]],TablaDatosCompletos[Código AI],TablaRPresupuestoAI[[#This Row],[CÓDIGO DEL AI]])</f>
        <v>0</v>
      </c>
      <c r="O13" s="60">
        <f ca="1">SUMIFS(TablaDatosCompletos[PresupuestoAI],TablaDatosCompletos[CodigoProyecto],TablaRPresupuestoAI[[#Headers],[Proyecto10]],TablaDatosCompletos[Código AI],TablaRPresupuestoAI[[#This Row],[CÓDIGO DEL AI]])</f>
        <v>0</v>
      </c>
    </row>
    <row r="14" spans="1:15" ht="28" x14ac:dyDescent="0.35">
      <c r="A14" s="52" t="s">
        <v>74</v>
      </c>
      <c r="B14" s="44" t="s">
        <v>44</v>
      </c>
      <c r="C14" s="25" t="s">
        <v>87</v>
      </c>
      <c r="D14" s="35" t="s">
        <v>88</v>
      </c>
      <c r="E14" s="99">
        <f ca="1">SUM(TablaRPresupuestoAI[[#This Row],[Proyecto1]:[Proyecto10]])</f>
        <v>0</v>
      </c>
      <c r="F14" s="60">
        <f ca="1">SUMIFS(TablaDatosCompletos[PresupuestoAI],TablaDatosCompletos[CodigoProyecto],TablaRPresupuestoAI[[#Headers],[Proyecto1]],TablaDatosCompletos[Código AI],TablaRPresupuestoAI[[#This Row],[CÓDIGO DEL AI]])</f>
        <v>0</v>
      </c>
      <c r="G14" s="60">
        <f ca="1">SUMIFS(TablaDatosCompletos[PresupuestoAI],TablaDatosCompletos[CodigoProyecto],TablaRPresupuestoAI[[#Headers],[Proyecto2]],TablaDatosCompletos[Código AI],TablaRPresupuestoAI[[#This Row],[CÓDIGO DEL AI]])</f>
        <v>0</v>
      </c>
      <c r="H14" s="60">
        <f ca="1">SUMIFS(TablaDatosCompletos[PresupuestoAI],TablaDatosCompletos[CodigoProyecto],TablaRPresupuestoAI[[#Headers],[Proyecto3]],TablaDatosCompletos[Código AI],TablaRPresupuestoAI[[#This Row],[CÓDIGO DEL AI]])</f>
        <v>0</v>
      </c>
      <c r="I14" s="60">
        <f ca="1">SUMIFS(TablaDatosCompletos[PresupuestoAI],TablaDatosCompletos[CodigoProyecto],TablaRPresupuestoAI[[#Headers],[Proyecto4]],TablaDatosCompletos[Código AI],TablaRPresupuestoAI[[#This Row],[CÓDIGO DEL AI]])</f>
        <v>0</v>
      </c>
      <c r="J14" s="60">
        <f ca="1">SUMIFS(TablaDatosCompletos[PresupuestoAI],TablaDatosCompletos[CodigoProyecto],TablaRPresupuestoAI[[#Headers],[Proyecto5]],TablaDatosCompletos[Código AI],TablaRPresupuestoAI[[#This Row],[CÓDIGO DEL AI]])</f>
        <v>0</v>
      </c>
      <c r="K14" s="60">
        <f ca="1">SUMIFS(TablaDatosCompletos[PresupuestoAI],TablaDatosCompletos[CodigoProyecto],TablaRPresupuestoAI[[#Headers],[Proyecto6]],TablaDatosCompletos[Código AI],TablaRPresupuestoAI[[#This Row],[CÓDIGO DEL AI]])</f>
        <v>0</v>
      </c>
      <c r="L14" s="60">
        <f ca="1">SUMIFS(TablaDatosCompletos[PresupuestoAI],TablaDatosCompletos[CodigoProyecto],TablaRPresupuestoAI[[#Headers],[Proyecto7]],TablaDatosCompletos[Código AI],TablaRPresupuestoAI[[#This Row],[CÓDIGO DEL AI]])</f>
        <v>0</v>
      </c>
      <c r="M14" s="60">
        <f ca="1">SUMIFS(TablaDatosCompletos[PresupuestoAI],TablaDatosCompletos[CodigoProyecto],TablaRPresupuestoAI[[#Headers],[Proyecto8]],TablaDatosCompletos[Código AI],TablaRPresupuestoAI[[#This Row],[CÓDIGO DEL AI]])</f>
        <v>0</v>
      </c>
      <c r="N14" s="60">
        <f ca="1">SUMIFS(TablaDatosCompletos[PresupuestoAI],TablaDatosCompletos[CodigoProyecto],TablaRPresupuestoAI[[#Headers],[Proyecto9]],TablaDatosCompletos[Código AI],TablaRPresupuestoAI[[#This Row],[CÓDIGO DEL AI]])</f>
        <v>0</v>
      </c>
      <c r="O14" s="60">
        <f ca="1">SUMIFS(TablaDatosCompletos[PresupuestoAI],TablaDatosCompletos[CodigoProyecto],TablaRPresupuestoAI[[#Headers],[Proyecto10]],TablaDatosCompletos[Código AI],TablaRPresupuestoAI[[#This Row],[CÓDIGO DEL AI]])</f>
        <v>0</v>
      </c>
    </row>
    <row r="15" spans="1:15" ht="28" x14ac:dyDescent="0.35">
      <c r="A15" s="52" t="s">
        <v>74</v>
      </c>
      <c r="B15" s="44" t="s">
        <v>44</v>
      </c>
      <c r="C15" s="25" t="s">
        <v>89</v>
      </c>
      <c r="D15" s="35" t="s">
        <v>90</v>
      </c>
      <c r="E15" s="99">
        <f ca="1">SUM(TablaRPresupuestoAI[[#This Row],[Proyecto1]:[Proyecto10]])</f>
        <v>0</v>
      </c>
      <c r="F15" s="60">
        <f ca="1">SUMIFS(TablaDatosCompletos[PresupuestoAI],TablaDatosCompletos[CodigoProyecto],TablaRPresupuestoAI[[#Headers],[Proyecto1]],TablaDatosCompletos[Código AI],TablaRPresupuestoAI[[#This Row],[CÓDIGO DEL AI]])</f>
        <v>0</v>
      </c>
      <c r="G15" s="60">
        <f ca="1">SUMIFS(TablaDatosCompletos[PresupuestoAI],TablaDatosCompletos[CodigoProyecto],TablaRPresupuestoAI[[#Headers],[Proyecto2]],TablaDatosCompletos[Código AI],TablaRPresupuestoAI[[#This Row],[CÓDIGO DEL AI]])</f>
        <v>0</v>
      </c>
      <c r="H15" s="60">
        <f ca="1">SUMIFS(TablaDatosCompletos[PresupuestoAI],TablaDatosCompletos[CodigoProyecto],TablaRPresupuestoAI[[#Headers],[Proyecto3]],TablaDatosCompletos[Código AI],TablaRPresupuestoAI[[#This Row],[CÓDIGO DEL AI]])</f>
        <v>0</v>
      </c>
      <c r="I15" s="60">
        <f ca="1">SUMIFS(TablaDatosCompletos[PresupuestoAI],TablaDatosCompletos[CodigoProyecto],TablaRPresupuestoAI[[#Headers],[Proyecto4]],TablaDatosCompletos[Código AI],TablaRPresupuestoAI[[#This Row],[CÓDIGO DEL AI]])</f>
        <v>0</v>
      </c>
      <c r="J15" s="60">
        <f ca="1">SUMIFS(TablaDatosCompletos[PresupuestoAI],TablaDatosCompletos[CodigoProyecto],TablaRPresupuestoAI[[#Headers],[Proyecto5]],TablaDatosCompletos[Código AI],TablaRPresupuestoAI[[#This Row],[CÓDIGO DEL AI]])</f>
        <v>0</v>
      </c>
      <c r="K15" s="60">
        <f ca="1">SUMIFS(TablaDatosCompletos[PresupuestoAI],TablaDatosCompletos[CodigoProyecto],TablaRPresupuestoAI[[#Headers],[Proyecto6]],TablaDatosCompletos[Código AI],TablaRPresupuestoAI[[#This Row],[CÓDIGO DEL AI]])</f>
        <v>0</v>
      </c>
      <c r="L15" s="60">
        <f ca="1">SUMIFS(TablaDatosCompletos[PresupuestoAI],TablaDatosCompletos[CodigoProyecto],TablaRPresupuestoAI[[#Headers],[Proyecto7]],TablaDatosCompletos[Código AI],TablaRPresupuestoAI[[#This Row],[CÓDIGO DEL AI]])</f>
        <v>0</v>
      </c>
      <c r="M15" s="60">
        <f ca="1">SUMIFS(TablaDatosCompletos[PresupuestoAI],TablaDatosCompletos[CodigoProyecto],TablaRPresupuestoAI[[#Headers],[Proyecto8]],TablaDatosCompletos[Código AI],TablaRPresupuestoAI[[#This Row],[CÓDIGO DEL AI]])</f>
        <v>0</v>
      </c>
      <c r="N15" s="60">
        <f ca="1">SUMIFS(TablaDatosCompletos[PresupuestoAI],TablaDatosCompletos[CodigoProyecto],TablaRPresupuestoAI[[#Headers],[Proyecto9]],TablaDatosCompletos[Código AI],TablaRPresupuestoAI[[#This Row],[CÓDIGO DEL AI]])</f>
        <v>0</v>
      </c>
      <c r="O15" s="60">
        <f ca="1">SUMIFS(TablaDatosCompletos[PresupuestoAI],TablaDatosCompletos[CodigoProyecto],TablaRPresupuestoAI[[#Headers],[Proyecto10]],TablaDatosCompletos[Código AI],TablaRPresupuestoAI[[#This Row],[CÓDIGO DEL AI]])</f>
        <v>0</v>
      </c>
    </row>
    <row r="16" spans="1:15" ht="28" x14ac:dyDescent="0.35">
      <c r="A16" s="52" t="s">
        <v>74</v>
      </c>
      <c r="B16" s="44" t="s">
        <v>44</v>
      </c>
      <c r="C16" s="25" t="s">
        <v>91</v>
      </c>
      <c r="D16" s="35" t="s">
        <v>92</v>
      </c>
      <c r="E16" s="99">
        <f ca="1">SUM(TablaRPresupuestoAI[[#This Row],[Proyecto1]:[Proyecto10]])</f>
        <v>0</v>
      </c>
      <c r="F16" s="60">
        <f ca="1">SUMIFS(TablaDatosCompletos[PresupuestoAI],TablaDatosCompletos[CodigoProyecto],TablaRPresupuestoAI[[#Headers],[Proyecto1]],TablaDatosCompletos[Código AI],TablaRPresupuestoAI[[#This Row],[CÓDIGO DEL AI]])</f>
        <v>0</v>
      </c>
      <c r="G16" s="60">
        <f ca="1">SUMIFS(TablaDatosCompletos[PresupuestoAI],TablaDatosCompletos[CodigoProyecto],TablaRPresupuestoAI[[#Headers],[Proyecto2]],TablaDatosCompletos[Código AI],TablaRPresupuestoAI[[#This Row],[CÓDIGO DEL AI]])</f>
        <v>0</v>
      </c>
      <c r="H16" s="60">
        <f ca="1">SUMIFS(TablaDatosCompletos[PresupuestoAI],TablaDatosCompletos[CodigoProyecto],TablaRPresupuestoAI[[#Headers],[Proyecto3]],TablaDatosCompletos[Código AI],TablaRPresupuestoAI[[#This Row],[CÓDIGO DEL AI]])</f>
        <v>0</v>
      </c>
      <c r="I16" s="60">
        <f ca="1">SUMIFS(TablaDatosCompletos[PresupuestoAI],TablaDatosCompletos[CodigoProyecto],TablaRPresupuestoAI[[#Headers],[Proyecto4]],TablaDatosCompletos[Código AI],TablaRPresupuestoAI[[#This Row],[CÓDIGO DEL AI]])</f>
        <v>0</v>
      </c>
      <c r="J16" s="60">
        <f ca="1">SUMIFS(TablaDatosCompletos[PresupuestoAI],TablaDatosCompletos[CodigoProyecto],TablaRPresupuestoAI[[#Headers],[Proyecto5]],TablaDatosCompletos[Código AI],TablaRPresupuestoAI[[#This Row],[CÓDIGO DEL AI]])</f>
        <v>0</v>
      </c>
      <c r="K16" s="60">
        <f ca="1">SUMIFS(TablaDatosCompletos[PresupuestoAI],TablaDatosCompletos[CodigoProyecto],TablaRPresupuestoAI[[#Headers],[Proyecto6]],TablaDatosCompletos[Código AI],TablaRPresupuestoAI[[#This Row],[CÓDIGO DEL AI]])</f>
        <v>0</v>
      </c>
      <c r="L16" s="60">
        <f ca="1">SUMIFS(TablaDatosCompletos[PresupuestoAI],TablaDatosCompletos[CodigoProyecto],TablaRPresupuestoAI[[#Headers],[Proyecto7]],TablaDatosCompletos[Código AI],TablaRPresupuestoAI[[#This Row],[CÓDIGO DEL AI]])</f>
        <v>0</v>
      </c>
      <c r="M16" s="60">
        <f ca="1">SUMIFS(TablaDatosCompletos[PresupuestoAI],TablaDatosCompletos[CodigoProyecto],TablaRPresupuestoAI[[#Headers],[Proyecto8]],TablaDatosCompletos[Código AI],TablaRPresupuestoAI[[#This Row],[CÓDIGO DEL AI]])</f>
        <v>0</v>
      </c>
      <c r="N16" s="60">
        <f ca="1">SUMIFS(TablaDatosCompletos[PresupuestoAI],TablaDatosCompletos[CodigoProyecto],TablaRPresupuestoAI[[#Headers],[Proyecto9]],TablaDatosCompletos[Código AI],TablaRPresupuestoAI[[#This Row],[CÓDIGO DEL AI]])</f>
        <v>0</v>
      </c>
      <c r="O16" s="60">
        <f ca="1">SUMIFS(TablaDatosCompletos[PresupuestoAI],TablaDatosCompletos[CodigoProyecto],TablaRPresupuestoAI[[#Headers],[Proyecto10]],TablaDatosCompletos[Código AI],TablaRPresupuestoAI[[#This Row],[CÓDIGO DEL AI]])</f>
        <v>0</v>
      </c>
    </row>
    <row r="17" spans="1:15" ht="28" x14ac:dyDescent="0.35">
      <c r="A17" s="52" t="s">
        <v>74</v>
      </c>
      <c r="B17" s="44" t="s">
        <v>46</v>
      </c>
      <c r="C17" s="25" t="s">
        <v>93</v>
      </c>
      <c r="D17" s="35" t="s">
        <v>94</v>
      </c>
      <c r="E17" s="99">
        <f ca="1">SUM(TablaRPresupuestoAI[[#This Row],[Proyecto1]:[Proyecto10]])</f>
        <v>0</v>
      </c>
      <c r="F17" s="60">
        <f ca="1">SUMIFS(TablaDatosCompletos[PresupuestoAI],TablaDatosCompletos[CodigoProyecto],TablaRPresupuestoAI[[#Headers],[Proyecto1]],TablaDatosCompletos[Código AI],TablaRPresupuestoAI[[#This Row],[CÓDIGO DEL AI]])</f>
        <v>0</v>
      </c>
      <c r="G17" s="60">
        <f ca="1">SUMIFS(TablaDatosCompletos[PresupuestoAI],TablaDatosCompletos[CodigoProyecto],TablaRPresupuestoAI[[#Headers],[Proyecto2]],TablaDatosCompletos[Código AI],TablaRPresupuestoAI[[#This Row],[CÓDIGO DEL AI]])</f>
        <v>0</v>
      </c>
      <c r="H17" s="60">
        <f ca="1">SUMIFS(TablaDatosCompletos[PresupuestoAI],TablaDatosCompletos[CodigoProyecto],TablaRPresupuestoAI[[#Headers],[Proyecto3]],TablaDatosCompletos[Código AI],TablaRPresupuestoAI[[#This Row],[CÓDIGO DEL AI]])</f>
        <v>0</v>
      </c>
      <c r="I17" s="60">
        <f ca="1">SUMIFS(TablaDatosCompletos[PresupuestoAI],TablaDatosCompletos[CodigoProyecto],TablaRPresupuestoAI[[#Headers],[Proyecto4]],TablaDatosCompletos[Código AI],TablaRPresupuestoAI[[#This Row],[CÓDIGO DEL AI]])</f>
        <v>0</v>
      </c>
      <c r="J17" s="60">
        <f ca="1">SUMIFS(TablaDatosCompletos[PresupuestoAI],TablaDatosCompletos[CodigoProyecto],TablaRPresupuestoAI[[#Headers],[Proyecto5]],TablaDatosCompletos[Código AI],TablaRPresupuestoAI[[#This Row],[CÓDIGO DEL AI]])</f>
        <v>0</v>
      </c>
      <c r="K17" s="60">
        <f ca="1">SUMIFS(TablaDatosCompletos[PresupuestoAI],TablaDatosCompletos[CodigoProyecto],TablaRPresupuestoAI[[#Headers],[Proyecto6]],TablaDatosCompletos[Código AI],TablaRPresupuestoAI[[#This Row],[CÓDIGO DEL AI]])</f>
        <v>0</v>
      </c>
      <c r="L17" s="60">
        <f ca="1">SUMIFS(TablaDatosCompletos[PresupuestoAI],TablaDatosCompletos[CodigoProyecto],TablaRPresupuestoAI[[#Headers],[Proyecto7]],TablaDatosCompletos[Código AI],TablaRPresupuestoAI[[#This Row],[CÓDIGO DEL AI]])</f>
        <v>0</v>
      </c>
      <c r="M17" s="60">
        <f ca="1">SUMIFS(TablaDatosCompletos[PresupuestoAI],TablaDatosCompletos[CodigoProyecto],TablaRPresupuestoAI[[#Headers],[Proyecto8]],TablaDatosCompletos[Código AI],TablaRPresupuestoAI[[#This Row],[CÓDIGO DEL AI]])</f>
        <v>0</v>
      </c>
      <c r="N17" s="60">
        <f ca="1">SUMIFS(TablaDatosCompletos[PresupuestoAI],TablaDatosCompletos[CodigoProyecto],TablaRPresupuestoAI[[#Headers],[Proyecto9]],TablaDatosCompletos[Código AI],TablaRPresupuestoAI[[#This Row],[CÓDIGO DEL AI]])</f>
        <v>0</v>
      </c>
      <c r="O17" s="60">
        <f ca="1">SUMIFS(TablaDatosCompletos[PresupuestoAI],TablaDatosCompletos[CodigoProyecto],TablaRPresupuestoAI[[#Headers],[Proyecto10]],TablaDatosCompletos[Código AI],TablaRPresupuestoAI[[#This Row],[CÓDIGO DEL AI]])</f>
        <v>0</v>
      </c>
    </row>
    <row r="18" spans="1:15" ht="28" x14ac:dyDescent="0.35">
      <c r="A18" s="52" t="s">
        <v>74</v>
      </c>
      <c r="B18" s="44" t="s">
        <v>46</v>
      </c>
      <c r="C18" s="25" t="s">
        <v>95</v>
      </c>
      <c r="D18" s="35" t="s">
        <v>96</v>
      </c>
      <c r="E18" s="99">
        <f ca="1">SUM(TablaRPresupuestoAI[[#This Row],[Proyecto1]:[Proyecto10]])</f>
        <v>0</v>
      </c>
      <c r="F18" s="60">
        <f ca="1">SUMIFS(TablaDatosCompletos[PresupuestoAI],TablaDatosCompletos[CodigoProyecto],TablaRPresupuestoAI[[#Headers],[Proyecto1]],TablaDatosCompletos[Código AI],TablaRPresupuestoAI[[#This Row],[CÓDIGO DEL AI]])</f>
        <v>0</v>
      </c>
      <c r="G18" s="60">
        <f ca="1">SUMIFS(TablaDatosCompletos[PresupuestoAI],TablaDatosCompletos[CodigoProyecto],TablaRPresupuestoAI[[#Headers],[Proyecto2]],TablaDatosCompletos[Código AI],TablaRPresupuestoAI[[#This Row],[CÓDIGO DEL AI]])</f>
        <v>0</v>
      </c>
      <c r="H18" s="60">
        <f ca="1">SUMIFS(TablaDatosCompletos[PresupuestoAI],TablaDatosCompletos[CodigoProyecto],TablaRPresupuestoAI[[#Headers],[Proyecto3]],TablaDatosCompletos[Código AI],TablaRPresupuestoAI[[#This Row],[CÓDIGO DEL AI]])</f>
        <v>0</v>
      </c>
      <c r="I18" s="60">
        <f ca="1">SUMIFS(TablaDatosCompletos[PresupuestoAI],TablaDatosCompletos[CodigoProyecto],TablaRPresupuestoAI[[#Headers],[Proyecto4]],TablaDatosCompletos[Código AI],TablaRPresupuestoAI[[#This Row],[CÓDIGO DEL AI]])</f>
        <v>0</v>
      </c>
      <c r="J18" s="60">
        <f ca="1">SUMIFS(TablaDatosCompletos[PresupuestoAI],TablaDatosCompletos[CodigoProyecto],TablaRPresupuestoAI[[#Headers],[Proyecto5]],TablaDatosCompletos[Código AI],TablaRPresupuestoAI[[#This Row],[CÓDIGO DEL AI]])</f>
        <v>0</v>
      </c>
      <c r="K18" s="60">
        <f ca="1">SUMIFS(TablaDatosCompletos[PresupuestoAI],TablaDatosCompletos[CodigoProyecto],TablaRPresupuestoAI[[#Headers],[Proyecto6]],TablaDatosCompletos[Código AI],TablaRPresupuestoAI[[#This Row],[CÓDIGO DEL AI]])</f>
        <v>0</v>
      </c>
      <c r="L18" s="60">
        <f ca="1">SUMIFS(TablaDatosCompletos[PresupuestoAI],TablaDatosCompletos[CodigoProyecto],TablaRPresupuestoAI[[#Headers],[Proyecto7]],TablaDatosCompletos[Código AI],TablaRPresupuestoAI[[#This Row],[CÓDIGO DEL AI]])</f>
        <v>0</v>
      </c>
      <c r="M18" s="60">
        <f ca="1">SUMIFS(TablaDatosCompletos[PresupuestoAI],TablaDatosCompletos[CodigoProyecto],TablaRPresupuestoAI[[#Headers],[Proyecto8]],TablaDatosCompletos[Código AI],TablaRPresupuestoAI[[#This Row],[CÓDIGO DEL AI]])</f>
        <v>0</v>
      </c>
      <c r="N18" s="60">
        <f ca="1">SUMIFS(TablaDatosCompletos[PresupuestoAI],TablaDatosCompletos[CodigoProyecto],TablaRPresupuestoAI[[#Headers],[Proyecto9]],TablaDatosCompletos[Código AI],TablaRPresupuestoAI[[#This Row],[CÓDIGO DEL AI]])</f>
        <v>0</v>
      </c>
      <c r="O18" s="60">
        <f ca="1">SUMIFS(TablaDatosCompletos[PresupuestoAI],TablaDatosCompletos[CodigoProyecto],TablaRPresupuestoAI[[#Headers],[Proyecto10]],TablaDatosCompletos[Código AI],TablaRPresupuestoAI[[#This Row],[CÓDIGO DEL AI]])</f>
        <v>0</v>
      </c>
    </row>
    <row r="19" spans="1:15" ht="28" x14ac:dyDescent="0.35">
      <c r="A19" s="52" t="s">
        <v>74</v>
      </c>
      <c r="B19" s="44" t="s">
        <v>46</v>
      </c>
      <c r="C19" s="25" t="s">
        <v>97</v>
      </c>
      <c r="D19" s="35" t="s">
        <v>98</v>
      </c>
      <c r="E19" s="99">
        <f ca="1">SUM(TablaRPresupuestoAI[[#This Row],[Proyecto1]:[Proyecto10]])</f>
        <v>0</v>
      </c>
      <c r="F19" s="60">
        <f ca="1">SUMIFS(TablaDatosCompletos[PresupuestoAI],TablaDatosCompletos[CodigoProyecto],TablaRPresupuestoAI[[#Headers],[Proyecto1]],TablaDatosCompletos[Código AI],TablaRPresupuestoAI[[#This Row],[CÓDIGO DEL AI]])</f>
        <v>0</v>
      </c>
      <c r="G19" s="60">
        <f ca="1">SUMIFS(TablaDatosCompletos[PresupuestoAI],TablaDatosCompletos[CodigoProyecto],TablaRPresupuestoAI[[#Headers],[Proyecto2]],TablaDatosCompletos[Código AI],TablaRPresupuestoAI[[#This Row],[CÓDIGO DEL AI]])</f>
        <v>0</v>
      </c>
      <c r="H19" s="60">
        <f ca="1">SUMIFS(TablaDatosCompletos[PresupuestoAI],TablaDatosCompletos[CodigoProyecto],TablaRPresupuestoAI[[#Headers],[Proyecto3]],TablaDatosCompletos[Código AI],TablaRPresupuestoAI[[#This Row],[CÓDIGO DEL AI]])</f>
        <v>0</v>
      </c>
      <c r="I19" s="60">
        <f ca="1">SUMIFS(TablaDatosCompletos[PresupuestoAI],TablaDatosCompletos[CodigoProyecto],TablaRPresupuestoAI[[#Headers],[Proyecto4]],TablaDatosCompletos[Código AI],TablaRPresupuestoAI[[#This Row],[CÓDIGO DEL AI]])</f>
        <v>0</v>
      </c>
      <c r="J19" s="60">
        <f ca="1">SUMIFS(TablaDatosCompletos[PresupuestoAI],TablaDatosCompletos[CodigoProyecto],TablaRPresupuestoAI[[#Headers],[Proyecto5]],TablaDatosCompletos[Código AI],TablaRPresupuestoAI[[#This Row],[CÓDIGO DEL AI]])</f>
        <v>0</v>
      </c>
      <c r="K19" s="60">
        <f ca="1">SUMIFS(TablaDatosCompletos[PresupuestoAI],TablaDatosCompletos[CodigoProyecto],TablaRPresupuestoAI[[#Headers],[Proyecto6]],TablaDatosCompletos[Código AI],TablaRPresupuestoAI[[#This Row],[CÓDIGO DEL AI]])</f>
        <v>0</v>
      </c>
      <c r="L19" s="60">
        <f ca="1">SUMIFS(TablaDatosCompletos[PresupuestoAI],TablaDatosCompletos[CodigoProyecto],TablaRPresupuestoAI[[#Headers],[Proyecto7]],TablaDatosCompletos[Código AI],TablaRPresupuestoAI[[#This Row],[CÓDIGO DEL AI]])</f>
        <v>0</v>
      </c>
      <c r="M19" s="60">
        <f ca="1">SUMIFS(TablaDatosCompletos[PresupuestoAI],TablaDatosCompletos[CodigoProyecto],TablaRPresupuestoAI[[#Headers],[Proyecto8]],TablaDatosCompletos[Código AI],TablaRPresupuestoAI[[#This Row],[CÓDIGO DEL AI]])</f>
        <v>0</v>
      </c>
      <c r="N19" s="60">
        <f ca="1">SUMIFS(TablaDatosCompletos[PresupuestoAI],TablaDatosCompletos[CodigoProyecto],TablaRPresupuestoAI[[#Headers],[Proyecto9]],TablaDatosCompletos[Código AI],TablaRPresupuestoAI[[#This Row],[CÓDIGO DEL AI]])</f>
        <v>0</v>
      </c>
      <c r="O19" s="60">
        <f ca="1">SUMIFS(TablaDatosCompletos[PresupuestoAI],TablaDatosCompletos[CodigoProyecto],TablaRPresupuestoAI[[#Headers],[Proyecto10]],TablaDatosCompletos[Código AI],TablaRPresupuestoAI[[#This Row],[CÓDIGO DEL AI]])</f>
        <v>0</v>
      </c>
    </row>
    <row r="20" spans="1:15" ht="28" x14ac:dyDescent="0.35">
      <c r="A20" s="52" t="s">
        <v>74</v>
      </c>
      <c r="B20" s="44" t="s">
        <v>46</v>
      </c>
      <c r="C20" s="25" t="s">
        <v>99</v>
      </c>
      <c r="D20" s="35" t="s">
        <v>100</v>
      </c>
      <c r="E20" s="99">
        <f ca="1">SUM(TablaRPresupuestoAI[[#This Row],[Proyecto1]:[Proyecto10]])</f>
        <v>0</v>
      </c>
      <c r="F20" s="60">
        <f ca="1">SUMIFS(TablaDatosCompletos[PresupuestoAI],TablaDatosCompletos[CodigoProyecto],TablaRPresupuestoAI[[#Headers],[Proyecto1]],TablaDatosCompletos[Código AI],TablaRPresupuestoAI[[#This Row],[CÓDIGO DEL AI]])</f>
        <v>0</v>
      </c>
      <c r="G20" s="60">
        <f ca="1">SUMIFS(TablaDatosCompletos[PresupuestoAI],TablaDatosCompletos[CodigoProyecto],TablaRPresupuestoAI[[#Headers],[Proyecto2]],TablaDatosCompletos[Código AI],TablaRPresupuestoAI[[#This Row],[CÓDIGO DEL AI]])</f>
        <v>0</v>
      </c>
      <c r="H20" s="60">
        <f ca="1">SUMIFS(TablaDatosCompletos[PresupuestoAI],TablaDatosCompletos[CodigoProyecto],TablaRPresupuestoAI[[#Headers],[Proyecto3]],TablaDatosCompletos[Código AI],TablaRPresupuestoAI[[#This Row],[CÓDIGO DEL AI]])</f>
        <v>0</v>
      </c>
      <c r="I20" s="60">
        <f ca="1">SUMIFS(TablaDatosCompletos[PresupuestoAI],TablaDatosCompletos[CodigoProyecto],TablaRPresupuestoAI[[#Headers],[Proyecto4]],TablaDatosCompletos[Código AI],TablaRPresupuestoAI[[#This Row],[CÓDIGO DEL AI]])</f>
        <v>0</v>
      </c>
      <c r="J20" s="60">
        <f ca="1">SUMIFS(TablaDatosCompletos[PresupuestoAI],TablaDatosCompletos[CodigoProyecto],TablaRPresupuestoAI[[#Headers],[Proyecto5]],TablaDatosCompletos[Código AI],TablaRPresupuestoAI[[#This Row],[CÓDIGO DEL AI]])</f>
        <v>0</v>
      </c>
      <c r="K20" s="60">
        <f ca="1">SUMIFS(TablaDatosCompletos[PresupuestoAI],TablaDatosCompletos[CodigoProyecto],TablaRPresupuestoAI[[#Headers],[Proyecto6]],TablaDatosCompletos[Código AI],TablaRPresupuestoAI[[#This Row],[CÓDIGO DEL AI]])</f>
        <v>0</v>
      </c>
      <c r="L20" s="60">
        <f ca="1">SUMIFS(TablaDatosCompletos[PresupuestoAI],TablaDatosCompletos[CodigoProyecto],TablaRPresupuestoAI[[#Headers],[Proyecto7]],TablaDatosCompletos[Código AI],TablaRPresupuestoAI[[#This Row],[CÓDIGO DEL AI]])</f>
        <v>0</v>
      </c>
      <c r="M20" s="60">
        <f ca="1">SUMIFS(TablaDatosCompletos[PresupuestoAI],TablaDatosCompletos[CodigoProyecto],TablaRPresupuestoAI[[#Headers],[Proyecto8]],TablaDatosCompletos[Código AI],TablaRPresupuestoAI[[#This Row],[CÓDIGO DEL AI]])</f>
        <v>0</v>
      </c>
      <c r="N20" s="60">
        <f ca="1">SUMIFS(TablaDatosCompletos[PresupuestoAI],TablaDatosCompletos[CodigoProyecto],TablaRPresupuestoAI[[#Headers],[Proyecto9]],TablaDatosCompletos[Código AI],TablaRPresupuestoAI[[#This Row],[CÓDIGO DEL AI]])</f>
        <v>0</v>
      </c>
      <c r="O20" s="60">
        <f ca="1">SUMIFS(TablaDatosCompletos[PresupuestoAI],TablaDatosCompletos[CodigoProyecto],TablaRPresupuestoAI[[#Headers],[Proyecto10]],TablaDatosCompletos[Código AI],TablaRPresupuestoAI[[#This Row],[CÓDIGO DEL AI]])</f>
        <v>0</v>
      </c>
    </row>
    <row r="21" spans="1:15" ht="28" x14ac:dyDescent="0.35">
      <c r="A21" s="52" t="s">
        <v>74</v>
      </c>
      <c r="B21" s="44" t="s">
        <v>46</v>
      </c>
      <c r="C21" s="25" t="s">
        <v>101</v>
      </c>
      <c r="D21" s="35" t="s">
        <v>102</v>
      </c>
      <c r="E21" s="99">
        <f ca="1">SUM(TablaRPresupuestoAI[[#This Row],[Proyecto1]:[Proyecto10]])</f>
        <v>0</v>
      </c>
      <c r="F21" s="60">
        <f ca="1">SUMIFS(TablaDatosCompletos[PresupuestoAI],TablaDatosCompletos[CodigoProyecto],TablaRPresupuestoAI[[#Headers],[Proyecto1]],TablaDatosCompletos[Código AI],TablaRPresupuestoAI[[#This Row],[CÓDIGO DEL AI]])</f>
        <v>0</v>
      </c>
      <c r="G21" s="60">
        <f ca="1">SUMIFS(TablaDatosCompletos[PresupuestoAI],TablaDatosCompletos[CodigoProyecto],TablaRPresupuestoAI[[#Headers],[Proyecto2]],TablaDatosCompletos[Código AI],TablaRPresupuestoAI[[#This Row],[CÓDIGO DEL AI]])</f>
        <v>0</v>
      </c>
      <c r="H21" s="60">
        <f ca="1">SUMIFS(TablaDatosCompletos[PresupuestoAI],TablaDatosCompletos[CodigoProyecto],TablaRPresupuestoAI[[#Headers],[Proyecto3]],TablaDatosCompletos[Código AI],TablaRPresupuestoAI[[#This Row],[CÓDIGO DEL AI]])</f>
        <v>0</v>
      </c>
      <c r="I21" s="60">
        <f ca="1">SUMIFS(TablaDatosCompletos[PresupuestoAI],TablaDatosCompletos[CodigoProyecto],TablaRPresupuestoAI[[#Headers],[Proyecto4]],TablaDatosCompletos[Código AI],TablaRPresupuestoAI[[#This Row],[CÓDIGO DEL AI]])</f>
        <v>0</v>
      </c>
      <c r="J21" s="60">
        <f ca="1">SUMIFS(TablaDatosCompletos[PresupuestoAI],TablaDatosCompletos[CodigoProyecto],TablaRPresupuestoAI[[#Headers],[Proyecto5]],TablaDatosCompletos[Código AI],TablaRPresupuestoAI[[#This Row],[CÓDIGO DEL AI]])</f>
        <v>0</v>
      </c>
      <c r="K21" s="60">
        <f ca="1">SUMIFS(TablaDatosCompletos[PresupuestoAI],TablaDatosCompletos[CodigoProyecto],TablaRPresupuestoAI[[#Headers],[Proyecto6]],TablaDatosCompletos[Código AI],TablaRPresupuestoAI[[#This Row],[CÓDIGO DEL AI]])</f>
        <v>0</v>
      </c>
      <c r="L21" s="60">
        <f ca="1">SUMIFS(TablaDatosCompletos[PresupuestoAI],TablaDatosCompletos[CodigoProyecto],TablaRPresupuestoAI[[#Headers],[Proyecto7]],TablaDatosCompletos[Código AI],TablaRPresupuestoAI[[#This Row],[CÓDIGO DEL AI]])</f>
        <v>0</v>
      </c>
      <c r="M21" s="60">
        <f ca="1">SUMIFS(TablaDatosCompletos[PresupuestoAI],TablaDatosCompletos[CodigoProyecto],TablaRPresupuestoAI[[#Headers],[Proyecto8]],TablaDatosCompletos[Código AI],TablaRPresupuestoAI[[#This Row],[CÓDIGO DEL AI]])</f>
        <v>0</v>
      </c>
      <c r="N21" s="60">
        <f ca="1">SUMIFS(TablaDatosCompletos[PresupuestoAI],TablaDatosCompletos[CodigoProyecto],TablaRPresupuestoAI[[#Headers],[Proyecto9]],TablaDatosCompletos[Código AI],TablaRPresupuestoAI[[#This Row],[CÓDIGO DEL AI]])</f>
        <v>0</v>
      </c>
      <c r="O21" s="60">
        <f ca="1">SUMIFS(TablaDatosCompletos[PresupuestoAI],TablaDatosCompletos[CodigoProyecto],TablaRPresupuestoAI[[#Headers],[Proyecto10]],TablaDatosCompletos[Código AI],TablaRPresupuestoAI[[#This Row],[CÓDIGO DEL AI]])</f>
        <v>0</v>
      </c>
    </row>
    <row r="22" spans="1:15" ht="56" x14ac:dyDescent="0.35">
      <c r="A22" s="52" t="s">
        <v>74</v>
      </c>
      <c r="B22" s="43" t="s">
        <v>48</v>
      </c>
      <c r="C22" s="25" t="s">
        <v>103</v>
      </c>
      <c r="D22" s="35" t="s">
        <v>104</v>
      </c>
      <c r="E22" s="99">
        <f ca="1">SUM(TablaRPresupuestoAI[[#This Row],[Proyecto1]:[Proyecto10]])</f>
        <v>0</v>
      </c>
      <c r="F22" s="60">
        <f ca="1">SUMIFS(TablaDatosCompletos[PresupuestoAI],TablaDatosCompletos[CodigoProyecto],TablaRPresupuestoAI[[#Headers],[Proyecto1]],TablaDatosCompletos[Código AI],TablaRPresupuestoAI[[#This Row],[CÓDIGO DEL AI]])</f>
        <v>0</v>
      </c>
      <c r="G22" s="60">
        <f ca="1">SUMIFS(TablaDatosCompletos[PresupuestoAI],TablaDatosCompletos[CodigoProyecto],TablaRPresupuestoAI[[#Headers],[Proyecto2]],TablaDatosCompletos[Código AI],TablaRPresupuestoAI[[#This Row],[CÓDIGO DEL AI]])</f>
        <v>0</v>
      </c>
      <c r="H22" s="60">
        <f ca="1">SUMIFS(TablaDatosCompletos[PresupuestoAI],TablaDatosCompletos[CodigoProyecto],TablaRPresupuestoAI[[#Headers],[Proyecto3]],TablaDatosCompletos[Código AI],TablaRPresupuestoAI[[#This Row],[CÓDIGO DEL AI]])</f>
        <v>0</v>
      </c>
      <c r="I22" s="60">
        <f ca="1">SUMIFS(TablaDatosCompletos[PresupuestoAI],TablaDatosCompletos[CodigoProyecto],TablaRPresupuestoAI[[#Headers],[Proyecto4]],TablaDatosCompletos[Código AI],TablaRPresupuestoAI[[#This Row],[CÓDIGO DEL AI]])</f>
        <v>0</v>
      </c>
      <c r="J22" s="60">
        <f ca="1">SUMIFS(TablaDatosCompletos[PresupuestoAI],TablaDatosCompletos[CodigoProyecto],TablaRPresupuestoAI[[#Headers],[Proyecto5]],TablaDatosCompletos[Código AI],TablaRPresupuestoAI[[#This Row],[CÓDIGO DEL AI]])</f>
        <v>0</v>
      </c>
      <c r="K22" s="60">
        <f ca="1">SUMIFS(TablaDatosCompletos[PresupuestoAI],TablaDatosCompletos[CodigoProyecto],TablaRPresupuestoAI[[#Headers],[Proyecto6]],TablaDatosCompletos[Código AI],TablaRPresupuestoAI[[#This Row],[CÓDIGO DEL AI]])</f>
        <v>0</v>
      </c>
      <c r="L22" s="60">
        <f ca="1">SUMIFS(TablaDatosCompletos[PresupuestoAI],TablaDatosCompletos[CodigoProyecto],TablaRPresupuestoAI[[#Headers],[Proyecto7]],TablaDatosCompletos[Código AI],TablaRPresupuestoAI[[#This Row],[CÓDIGO DEL AI]])</f>
        <v>0</v>
      </c>
      <c r="M22" s="60">
        <f ca="1">SUMIFS(TablaDatosCompletos[PresupuestoAI],TablaDatosCompletos[CodigoProyecto],TablaRPresupuestoAI[[#Headers],[Proyecto8]],TablaDatosCompletos[Código AI],TablaRPresupuestoAI[[#This Row],[CÓDIGO DEL AI]])</f>
        <v>0</v>
      </c>
      <c r="N22" s="60">
        <f ca="1">SUMIFS(TablaDatosCompletos[PresupuestoAI],TablaDatosCompletos[CodigoProyecto],TablaRPresupuestoAI[[#Headers],[Proyecto9]],TablaDatosCompletos[Código AI],TablaRPresupuestoAI[[#This Row],[CÓDIGO DEL AI]])</f>
        <v>0</v>
      </c>
      <c r="O22" s="60">
        <f ca="1">SUMIFS(TablaDatosCompletos[PresupuestoAI],TablaDatosCompletos[CodigoProyecto],TablaRPresupuestoAI[[#Headers],[Proyecto10]],TablaDatosCompletos[Código AI],TablaRPresupuestoAI[[#This Row],[CÓDIGO DEL AI]])</f>
        <v>0</v>
      </c>
    </row>
    <row r="23" spans="1:15" ht="56" x14ac:dyDescent="0.35">
      <c r="A23" s="52" t="s">
        <v>74</v>
      </c>
      <c r="B23" s="43" t="s">
        <v>48</v>
      </c>
      <c r="C23" s="25" t="s">
        <v>105</v>
      </c>
      <c r="D23" s="35" t="s">
        <v>106</v>
      </c>
      <c r="E23" s="99">
        <f ca="1">SUM(TablaRPresupuestoAI[[#This Row],[Proyecto1]:[Proyecto10]])</f>
        <v>0</v>
      </c>
      <c r="F23" s="60">
        <f ca="1">SUMIFS(TablaDatosCompletos[PresupuestoAI],TablaDatosCompletos[CodigoProyecto],TablaRPresupuestoAI[[#Headers],[Proyecto1]],TablaDatosCompletos[Código AI],TablaRPresupuestoAI[[#This Row],[CÓDIGO DEL AI]])</f>
        <v>0</v>
      </c>
      <c r="G23" s="60">
        <f ca="1">SUMIFS(TablaDatosCompletos[PresupuestoAI],TablaDatosCompletos[CodigoProyecto],TablaRPresupuestoAI[[#Headers],[Proyecto2]],TablaDatosCompletos[Código AI],TablaRPresupuestoAI[[#This Row],[CÓDIGO DEL AI]])</f>
        <v>0</v>
      </c>
      <c r="H23" s="60">
        <f ca="1">SUMIFS(TablaDatosCompletos[PresupuestoAI],TablaDatosCompletos[CodigoProyecto],TablaRPresupuestoAI[[#Headers],[Proyecto3]],TablaDatosCompletos[Código AI],TablaRPresupuestoAI[[#This Row],[CÓDIGO DEL AI]])</f>
        <v>0</v>
      </c>
      <c r="I23" s="60">
        <f ca="1">SUMIFS(TablaDatosCompletos[PresupuestoAI],TablaDatosCompletos[CodigoProyecto],TablaRPresupuestoAI[[#Headers],[Proyecto4]],TablaDatosCompletos[Código AI],TablaRPresupuestoAI[[#This Row],[CÓDIGO DEL AI]])</f>
        <v>0</v>
      </c>
      <c r="J23" s="60">
        <f ca="1">SUMIFS(TablaDatosCompletos[PresupuestoAI],TablaDatosCompletos[CodigoProyecto],TablaRPresupuestoAI[[#Headers],[Proyecto5]],TablaDatosCompletos[Código AI],TablaRPresupuestoAI[[#This Row],[CÓDIGO DEL AI]])</f>
        <v>0</v>
      </c>
      <c r="K23" s="60">
        <f ca="1">SUMIFS(TablaDatosCompletos[PresupuestoAI],TablaDatosCompletos[CodigoProyecto],TablaRPresupuestoAI[[#Headers],[Proyecto6]],TablaDatosCompletos[Código AI],TablaRPresupuestoAI[[#This Row],[CÓDIGO DEL AI]])</f>
        <v>0</v>
      </c>
      <c r="L23" s="60">
        <f ca="1">SUMIFS(TablaDatosCompletos[PresupuestoAI],TablaDatosCompletos[CodigoProyecto],TablaRPresupuestoAI[[#Headers],[Proyecto7]],TablaDatosCompletos[Código AI],TablaRPresupuestoAI[[#This Row],[CÓDIGO DEL AI]])</f>
        <v>0</v>
      </c>
      <c r="M23" s="60">
        <f ca="1">SUMIFS(TablaDatosCompletos[PresupuestoAI],TablaDatosCompletos[CodigoProyecto],TablaRPresupuestoAI[[#Headers],[Proyecto8]],TablaDatosCompletos[Código AI],TablaRPresupuestoAI[[#This Row],[CÓDIGO DEL AI]])</f>
        <v>0</v>
      </c>
      <c r="N23" s="60">
        <f ca="1">SUMIFS(TablaDatosCompletos[PresupuestoAI],TablaDatosCompletos[CodigoProyecto],TablaRPresupuestoAI[[#Headers],[Proyecto9]],TablaDatosCompletos[Código AI],TablaRPresupuestoAI[[#This Row],[CÓDIGO DEL AI]])</f>
        <v>0</v>
      </c>
      <c r="O23" s="60">
        <f ca="1">SUMIFS(TablaDatosCompletos[PresupuestoAI],TablaDatosCompletos[CodigoProyecto],TablaRPresupuestoAI[[#Headers],[Proyecto10]],TablaDatosCompletos[Código AI],TablaRPresupuestoAI[[#This Row],[CÓDIGO DEL AI]])</f>
        <v>0</v>
      </c>
    </row>
    <row r="24" spans="1:15" ht="56" x14ac:dyDescent="0.35">
      <c r="A24" s="52" t="s">
        <v>74</v>
      </c>
      <c r="B24" s="43" t="s">
        <v>48</v>
      </c>
      <c r="C24" s="25" t="s">
        <v>107</v>
      </c>
      <c r="D24" s="35" t="s">
        <v>108</v>
      </c>
      <c r="E24" s="99">
        <f ca="1">SUM(TablaRPresupuestoAI[[#This Row],[Proyecto1]:[Proyecto10]])</f>
        <v>0</v>
      </c>
      <c r="F24" s="60">
        <f ca="1">SUMIFS(TablaDatosCompletos[PresupuestoAI],TablaDatosCompletos[CodigoProyecto],TablaRPresupuestoAI[[#Headers],[Proyecto1]],TablaDatosCompletos[Código AI],TablaRPresupuestoAI[[#This Row],[CÓDIGO DEL AI]])</f>
        <v>0</v>
      </c>
      <c r="G24" s="60">
        <f ca="1">SUMIFS(TablaDatosCompletos[PresupuestoAI],TablaDatosCompletos[CodigoProyecto],TablaRPresupuestoAI[[#Headers],[Proyecto2]],TablaDatosCompletos[Código AI],TablaRPresupuestoAI[[#This Row],[CÓDIGO DEL AI]])</f>
        <v>0</v>
      </c>
      <c r="H24" s="60">
        <f ca="1">SUMIFS(TablaDatosCompletos[PresupuestoAI],TablaDatosCompletos[CodigoProyecto],TablaRPresupuestoAI[[#Headers],[Proyecto3]],TablaDatosCompletos[Código AI],TablaRPresupuestoAI[[#This Row],[CÓDIGO DEL AI]])</f>
        <v>0</v>
      </c>
      <c r="I24" s="60">
        <f ca="1">SUMIFS(TablaDatosCompletos[PresupuestoAI],TablaDatosCompletos[CodigoProyecto],TablaRPresupuestoAI[[#Headers],[Proyecto4]],TablaDatosCompletos[Código AI],TablaRPresupuestoAI[[#This Row],[CÓDIGO DEL AI]])</f>
        <v>0</v>
      </c>
      <c r="J24" s="60">
        <f ca="1">SUMIFS(TablaDatosCompletos[PresupuestoAI],TablaDatosCompletos[CodigoProyecto],TablaRPresupuestoAI[[#Headers],[Proyecto5]],TablaDatosCompletos[Código AI],TablaRPresupuestoAI[[#This Row],[CÓDIGO DEL AI]])</f>
        <v>0</v>
      </c>
      <c r="K24" s="60">
        <f ca="1">SUMIFS(TablaDatosCompletos[PresupuestoAI],TablaDatosCompletos[CodigoProyecto],TablaRPresupuestoAI[[#Headers],[Proyecto6]],TablaDatosCompletos[Código AI],TablaRPresupuestoAI[[#This Row],[CÓDIGO DEL AI]])</f>
        <v>0</v>
      </c>
      <c r="L24" s="60">
        <f ca="1">SUMIFS(TablaDatosCompletos[PresupuestoAI],TablaDatosCompletos[CodigoProyecto],TablaRPresupuestoAI[[#Headers],[Proyecto7]],TablaDatosCompletos[Código AI],TablaRPresupuestoAI[[#This Row],[CÓDIGO DEL AI]])</f>
        <v>0</v>
      </c>
      <c r="M24" s="60">
        <f ca="1">SUMIFS(TablaDatosCompletos[PresupuestoAI],TablaDatosCompletos[CodigoProyecto],TablaRPresupuestoAI[[#Headers],[Proyecto8]],TablaDatosCompletos[Código AI],TablaRPresupuestoAI[[#This Row],[CÓDIGO DEL AI]])</f>
        <v>0</v>
      </c>
      <c r="N24" s="60">
        <f ca="1">SUMIFS(TablaDatosCompletos[PresupuestoAI],TablaDatosCompletos[CodigoProyecto],TablaRPresupuestoAI[[#Headers],[Proyecto9]],TablaDatosCompletos[Código AI],TablaRPresupuestoAI[[#This Row],[CÓDIGO DEL AI]])</f>
        <v>0</v>
      </c>
      <c r="O24" s="60">
        <f ca="1">SUMIFS(TablaDatosCompletos[PresupuestoAI],TablaDatosCompletos[CodigoProyecto],TablaRPresupuestoAI[[#Headers],[Proyecto10]],TablaDatosCompletos[Código AI],TablaRPresupuestoAI[[#This Row],[CÓDIGO DEL AI]])</f>
        <v>0</v>
      </c>
    </row>
    <row r="25" spans="1:15" ht="28" x14ac:dyDescent="0.35">
      <c r="A25" s="52" t="s">
        <v>74</v>
      </c>
      <c r="B25" s="43" t="s">
        <v>50</v>
      </c>
      <c r="C25" s="25" t="s">
        <v>109</v>
      </c>
      <c r="D25" s="35" t="s">
        <v>110</v>
      </c>
      <c r="E25" s="99">
        <f ca="1">SUM(TablaRPresupuestoAI[[#This Row],[Proyecto1]:[Proyecto10]])</f>
        <v>0</v>
      </c>
      <c r="F25" s="60">
        <f ca="1">SUMIFS(TablaDatosCompletos[PresupuestoAI],TablaDatosCompletos[CodigoProyecto],TablaRPresupuestoAI[[#Headers],[Proyecto1]],TablaDatosCompletos[Código AI],TablaRPresupuestoAI[[#This Row],[CÓDIGO DEL AI]])</f>
        <v>0</v>
      </c>
      <c r="G25" s="60">
        <f ca="1">SUMIFS(TablaDatosCompletos[PresupuestoAI],TablaDatosCompletos[CodigoProyecto],TablaRPresupuestoAI[[#Headers],[Proyecto2]],TablaDatosCompletos[Código AI],TablaRPresupuestoAI[[#This Row],[CÓDIGO DEL AI]])</f>
        <v>0</v>
      </c>
      <c r="H25" s="60">
        <f ca="1">SUMIFS(TablaDatosCompletos[PresupuestoAI],TablaDatosCompletos[CodigoProyecto],TablaRPresupuestoAI[[#Headers],[Proyecto3]],TablaDatosCompletos[Código AI],TablaRPresupuestoAI[[#This Row],[CÓDIGO DEL AI]])</f>
        <v>0</v>
      </c>
      <c r="I25" s="60">
        <f ca="1">SUMIFS(TablaDatosCompletos[PresupuestoAI],TablaDatosCompletos[CodigoProyecto],TablaRPresupuestoAI[[#Headers],[Proyecto4]],TablaDatosCompletos[Código AI],TablaRPresupuestoAI[[#This Row],[CÓDIGO DEL AI]])</f>
        <v>0</v>
      </c>
      <c r="J25" s="60">
        <f ca="1">SUMIFS(TablaDatosCompletos[PresupuestoAI],TablaDatosCompletos[CodigoProyecto],TablaRPresupuestoAI[[#Headers],[Proyecto5]],TablaDatosCompletos[Código AI],TablaRPresupuestoAI[[#This Row],[CÓDIGO DEL AI]])</f>
        <v>0</v>
      </c>
      <c r="K25" s="60">
        <f ca="1">SUMIFS(TablaDatosCompletos[PresupuestoAI],TablaDatosCompletos[CodigoProyecto],TablaRPresupuestoAI[[#Headers],[Proyecto6]],TablaDatosCompletos[Código AI],TablaRPresupuestoAI[[#This Row],[CÓDIGO DEL AI]])</f>
        <v>0</v>
      </c>
      <c r="L25" s="60">
        <f ca="1">SUMIFS(TablaDatosCompletos[PresupuestoAI],TablaDatosCompletos[CodigoProyecto],TablaRPresupuestoAI[[#Headers],[Proyecto7]],TablaDatosCompletos[Código AI],TablaRPresupuestoAI[[#This Row],[CÓDIGO DEL AI]])</f>
        <v>0</v>
      </c>
      <c r="M25" s="60">
        <f ca="1">SUMIFS(TablaDatosCompletos[PresupuestoAI],TablaDatosCompletos[CodigoProyecto],TablaRPresupuestoAI[[#Headers],[Proyecto8]],TablaDatosCompletos[Código AI],TablaRPresupuestoAI[[#This Row],[CÓDIGO DEL AI]])</f>
        <v>0</v>
      </c>
      <c r="N25" s="60">
        <f ca="1">SUMIFS(TablaDatosCompletos[PresupuestoAI],TablaDatosCompletos[CodigoProyecto],TablaRPresupuestoAI[[#Headers],[Proyecto9]],TablaDatosCompletos[Código AI],TablaRPresupuestoAI[[#This Row],[CÓDIGO DEL AI]])</f>
        <v>0</v>
      </c>
      <c r="O25" s="60">
        <f ca="1">SUMIFS(TablaDatosCompletos[PresupuestoAI],TablaDatosCompletos[CodigoProyecto],TablaRPresupuestoAI[[#Headers],[Proyecto10]],TablaDatosCompletos[Código AI],TablaRPresupuestoAI[[#This Row],[CÓDIGO DEL AI]])</f>
        <v>0</v>
      </c>
    </row>
    <row r="26" spans="1:15" ht="42" x14ac:dyDescent="0.35">
      <c r="A26" s="52" t="s">
        <v>74</v>
      </c>
      <c r="B26" s="43" t="s">
        <v>50</v>
      </c>
      <c r="C26" s="25" t="s">
        <v>111</v>
      </c>
      <c r="D26" s="35" t="s">
        <v>112</v>
      </c>
      <c r="E26" s="99">
        <f ca="1">SUM(TablaRPresupuestoAI[[#This Row],[Proyecto1]:[Proyecto10]])</f>
        <v>0</v>
      </c>
      <c r="F26" s="60">
        <f ca="1">SUMIFS(TablaDatosCompletos[PresupuestoAI],TablaDatosCompletos[CodigoProyecto],TablaRPresupuestoAI[[#Headers],[Proyecto1]],TablaDatosCompletos[Código AI],TablaRPresupuestoAI[[#This Row],[CÓDIGO DEL AI]])</f>
        <v>0</v>
      </c>
      <c r="G26" s="60">
        <f ca="1">SUMIFS(TablaDatosCompletos[PresupuestoAI],TablaDatosCompletos[CodigoProyecto],TablaRPresupuestoAI[[#Headers],[Proyecto2]],TablaDatosCompletos[Código AI],TablaRPresupuestoAI[[#This Row],[CÓDIGO DEL AI]])</f>
        <v>0</v>
      </c>
      <c r="H26" s="60">
        <f ca="1">SUMIFS(TablaDatosCompletos[PresupuestoAI],TablaDatosCompletos[CodigoProyecto],TablaRPresupuestoAI[[#Headers],[Proyecto3]],TablaDatosCompletos[Código AI],TablaRPresupuestoAI[[#This Row],[CÓDIGO DEL AI]])</f>
        <v>0</v>
      </c>
      <c r="I26" s="60">
        <f ca="1">SUMIFS(TablaDatosCompletos[PresupuestoAI],TablaDatosCompletos[CodigoProyecto],TablaRPresupuestoAI[[#Headers],[Proyecto4]],TablaDatosCompletos[Código AI],TablaRPresupuestoAI[[#This Row],[CÓDIGO DEL AI]])</f>
        <v>0</v>
      </c>
      <c r="J26" s="60">
        <f ca="1">SUMIFS(TablaDatosCompletos[PresupuestoAI],TablaDatosCompletos[CodigoProyecto],TablaRPresupuestoAI[[#Headers],[Proyecto5]],TablaDatosCompletos[Código AI],TablaRPresupuestoAI[[#This Row],[CÓDIGO DEL AI]])</f>
        <v>0</v>
      </c>
      <c r="K26" s="60">
        <f ca="1">SUMIFS(TablaDatosCompletos[PresupuestoAI],TablaDatosCompletos[CodigoProyecto],TablaRPresupuestoAI[[#Headers],[Proyecto6]],TablaDatosCompletos[Código AI],TablaRPresupuestoAI[[#This Row],[CÓDIGO DEL AI]])</f>
        <v>0</v>
      </c>
      <c r="L26" s="60">
        <f ca="1">SUMIFS(TablaDatosCompletos[PresupuestoAI],TablaDatosCompletos[CodigoProyecto],TablaRPresupuestoAI[[#Headers],[Proyecto7]],TablaDatosCompletos[Código AI],TablaRPresupuestoAI[[#This Row],[CÓDIGO DEL AI]])</f>
        <v>0</v>
      </c>
      <c r="M26" s="60">
        <f ca="1">SUMIFS(TablaDatosCompletos[PresupuestoAI],TablaDatosCompletos[CodigoProyecto],TablaRPresupuestoAI[[#Headers],[Proyecto8]],TablaDatosCompletos[Código AI],TablaRPresupuestoAI[[#This Row],[CÓDIGO DEL AI]])</f>
        <v>0</v>
      </c>
      <c r="N26" s="60">
        <f ca="1">SUMIFS(TablaDatosCompletos[PresupuestoAI],TablaDatosCompletos[CodigoProyecto],TablaRPresupuestoAI[[#Headers],[Proyecto9]],TablaDatosCompletos[Código AI],TablaRPresupuestoAI[[#This Row],[CÓDIGO DEL AI]])</f>
        <v>0</v>
      </c>
      <c r="O26" s="60">
        <f ca="1">SUMIFS(TablaDatosCompletos[PresupuestoAI],TablaDatosCompletos[CodigoProyecto],TablaRPresupuestoAI[[#Headers],[Proyecto10]],TablaDatosCompletos[Código AI],TablaRPresupuestoAI[[#This Row],[CÓDIGO DEL AI]])</f>
        <v>0</v>
      </c>
    </row>
    <row r="27" spans="1:15" ht="42" x14ac:dyDescent="0.35">
      <c r="A27" s="52" t="s">
        <v>74</v>
      </c>
      <c r="B27" s="43" t="s">
        <v>50</v>
      </c>
      <c r="C27" s="25" t="s">
        <v>113</v>
      </c>
      <c r="D27" s="35" t="s">
        <v>114</v>
      </c>
      <c r="E27" s="99">
        <f ca="1">SUM(TablaRPresupuestoAI[[#This Row],[Proyecto1]:[Proyecto10]])</f>
        <v>0</v>
      </c>
      <c r="F27" s="60">
        <f ca="1">SUMIFS(TablaDatosCompletos[PresupuestoAI],TablaDatosCompletos[CodigoProyecto],TablaRPresupuestoAI[[#Headers],[Proyecto1]],TablaDatosCompletos[Código AI],TablaRPresupuestoAI[[#This Row],[CÓDIGO DEL AI]])</f>
        <v>0</v>
      </c>
      <c r="G27" s="60">
        <f ca="1">SUMIFS(TablaDatosCompletos[PresupuestoAI],TablaDatosCompletos[CodigoProyecto],TablaRPresupuestoAI[[#Headers],[Proyecto2]],TablaDatosCompletos[Código AI],TablaRPresupuestoAI[[#This Row],[CÓDIGO DEL AI]])</f>
        <v>0</v>
      </c>
      <c r="H27" s="60">
        <f ca="1">SUMIFS(TablaDatosCompletos[PresupuestoAI],TablaDatosCompletos[CodigoProyecto],TablaRPresupuestoAI[[#Headers],[Proyecto3]],TablaDatosCompletos[Código AI],TablaRPresupuestoAI[[#This Row],[CÓDIGO DEL AI]])</f>
        <v>0</v>
      </c>
      <c r="I27" s="60">
        <f ca="1">SUMIFS(TablaDatosCompletos[PresupuestoAI],TablaDatosCompletos[CodigoProyecto],TablaRPresupuestoAI[[#Headers],[Proyecto4]],TablaDatosCompletos[Código AI],TablaRPresupuestoAI[[#This Row],[CÓDIGO DEL AI]])</f>
        <v>0</v>
      </c>
      <c r="J27" s="60">
        <f ca="1">SUMIFS(TablaDatosCompletos[PresupuestoAI],TablaDatosCompletos[CodigoProyecto],TablaRPresupuestoAI[[#Headers],[Proyecto5]],TablaDatosCompletos[Código AI],TablaRPresupuestoAI[[#This Row],[CÓDIGO DEL AI]])</f>
        <v>0</v>
      </c>
      <c r="K27" s="60">
        <f ca="1">SUMIFS(TablaDatosCompletos[PresupuestoAI],TablaDatosCompletos[CodigoProyecto],TablaRPresupuestoAI[[#Headers],[Proyecto6]],TablaDatosCompletos[Código AI],TablaRPresupuestoAI[[#This Row],[CÓDIGO DEL AI]])</f>
        <v>0</v>
      </c>
      <c r="L27" s="60">
        <f ca="1">SUMIFS(TablaDatosCompletos[PresupuestoAI],TablaDatosCompletos[CodigoProyecto],TablaRPresupuestoAI[[#Headers],[Proyecto7]],TablaDatosCompletos[Código AI],TablaRPresupuestoAI[[#This Row],[CÓDIGO DEL AI]])</f>
        <v>0</v>
      </c>
      <c r="M27" s="60">
        <f ca="1">SUMIFS(TablaDatosCompletos[PresupuestoAI],TablaDatosCompletos[CodigoProyecto],TablaRPresupuestoAI[[#Headers],[Proyecto8]],TablaDatosCompletos[Código AI],TablaRPresupuestoAI[[#This Row],[CÓDIGO DEL AI]])</f>
        <v>0</v>
      </c>
      <c r="N27" s="60">
        <f ca="1">SUMIFS(TablaDatosCompletos[PresupuestoAI],TablaDatosCompletos[CodigoProyecto],TablaRPresupuestoAI[[#Headers],[Proyecto9]],TablaDatosCompletos[Código AI],TablaRPresupuestoAI[[#This Row],[CÓDIGO DEL AI]])</f>
        <v>0</v>
      </c>
      <c r="O27" s="60">
        <f ca="1">SUMIFS(TablaDatosCompletos[PresupuestoAI],TablaDatosCompletos[CodigoProyecto],TablaRPresupuestoAI[[#Headers],[Proyecto10]],TablaDatosCompletos[Código AI],TablaRPresupuestoAI[[#This Row],[CÓDIGO DEL AI]])</f>
        <v>0</v>
      </c>
    </row>
    <row r="28" spans="1:15" ht="28" x14ac:dyDescent="0.35">
      <c r="A28" s="52" t="s">
        <v>74</v>
      </c>
      <c r="B28" s="43" t="s">
        <v>50</v>
      </c>
      <c r="C28" s="26" t="s">
        <v>115</v>
      </c>
      <c r="D28" s="36" t="s">
        <v>116</v>
      </c>
      <c r="E28" s="99">
        <f ca="1">SUM(TablaRPresupuestoAI[[#This Row],[Proyecto1]:[Proyecto10]])</f>
        <v>0</v>
      </c>
      <c r="F28" s="60">
        <f ca="1">SUMIFS(TablaDatosCompletos[PresupuestoAI],TablaDatosCompletos[CodigoProyecto],TablaRPresupuestoAI[[#Headers],[Proyecto1]],TablaDatosCompletos[Código AI],TablaRPresupuestoAI[[#This Row],[CÓDIGO DEL AI]])</f>
        <v>0</v>
      </c>
      <c r="G28" s="60">
        <f ca="1">SUMIFS(TablaDatosCompletos[PresupuestoAI],TablaDatosCompletos[CodigoProyecto],TablaRPresupuestoAI[[#Headers],[Proyecto2]],TablaDatosCompletos[Código AI],TablaRPresupuestoAI[[#This Row],[CÓDIGO DEL AI]])</f>
        <v>0</v>
      </c>
      <c r="H28" s="60">
        <f ca="1">SUMIFS(TablaDatosCompletos[PresupuestoAI],TablaDatosCompletos[CodigoProyecto],TablaRPresupuestoAI[[#Headers],[Proyecto3]],TablaDatosCompletos[Código AI],TablaRPresupuestoAI[[#This Row],[CÓDIGO DEL AI]])</f>
        <v>0</v>
      </c>
      <c r="I28" s="60">
        <f ca="1">SUMIFS(TablaDatosCompletos[PresupuestoAI],TablaDatosCompletos[CodigoProyecto],TablaRPresupuestoAI[[#Headers],[Proyecto4]],TablaDatosCompletos[Código AI],TablaRPresupuestoAI[[#This Row],[CÓDIGO DEL AI]])</f>
        <v>0</v>
      </c>
      <c r="J28" s="60">
        <f ca="1">SUMIFS(TablaDatosCompletos[PresupuestoAI],TablaDatosCompletos[CodigoProyecto],TablaRPresupuestoAI[[#Headers],[Proyecto5]],TablaDatosCompletos[Código AI],TablaRPresupuestoAI[[#This Row],[CÓDIGO DEL AI]])</f>
        <v>0</v>
      </c>
      <c r="K28" s="60">
        <f ca="1">SUMIFS(TablaDatosCompletos[PresupuestoAI],TablaDatosCompletos[CodigoProyecto],TablaRPresupuestoAI[[#Headers],[Proyecto6]],TablaDatosCompletos[Código AI],TablaRPresupuestoAI[[#This Row],[CÓDIGO DEL AI]])</f>
        <v>0</v>
      </c>
      <c r="L28" s="60">
        <f ca="1">SUMIFS(TablaDatosCompletos[PresupuestoAI],TablaDatosCompletos[CodigoProyecto],TablaRPresupuestoAI[[#Headers],[Proyecto7]],TablaDatosCompletos[Código AI],TablaRPresupuestoAI[[#This Row],[CÓDIGO DEL AI]])</f>
        <v>0</v>
      </c>
      <c r="M28" s="60">
        <f ca="1">SUMIFS(TablaDatosCompletos[PresupuestoAI],TablaDatosCompletos[CodigoProyecto],TablaRPresupuestoAI[[#Headers],[Proyecto8]],TablaDatosCompletos[Código AI],TablaRPresupuestoAI[[#This Row],[CÓDIGO DEL AI]])</f>
        <v>0</v>
      </c>
      <c r="N28" s="60">
        <f ca="1">SUMIFS(TablaDatosCompletos[PresupuestoAI],TablaDatosCompletos[CodigoProyecto],TablaRPresupuestoAI[[#Headers],[Proyecto9]],TablaDatosCompletos[Código AI],TablaRPresupuestoAI[[#This Row],[CÓDIGO DEL AI]])</f>
        <v>0</v>
      </c>
      <c r="O28" s="60">
        <f ca="1">SUMIFS(TablaDatosCompletos[PresupuestoAI],TablaDatosCompletos[CodigoProyecto],TablaRPresupuestoAI[[#Headers],[Proyecto10]],TablaDatosCompletos[Código AI],TablaRPresupuestoAI[[#This Row],[CÓDIGO DEL AI]])</f>
        <v>0</v>
      </c>
    </row>
    <row r="29" spans="1:15" ht="29" x14ac:dyDescent="0.35">
      <c r="A29" s="52" t="s">
        <v>74</v>
      </c>
      <c r="B29" s="43" t="s">
        <v>50</v>
      </c>
      <c r="C29" s="26" t="s">
        <v>117</v>
      </c>
      <c r="D29" s="36" t="s">
        <v>118</v>
      </c>
      <c r="E29" s="99">
        <f ca="1">SUM(TablaRPresupuestoAI[[#This Row],[Proyecto1]:[Proyecto10]])</f>
        <v>0</v>
      </c>
      <c r="F29" s="60">
        <f ca="1">SUMIFS(TablaDatosCompletos[PresupuestoAI],TablaDatosCompletos[CodigoProyecto],TablaRPresupuestoAI[[#Headers],[Proyecto1]],TablaDatosCompletos[Código AI],TablaRPresupuestoAI[[#This Row],[CÓDIGO DEL AI]])</f>
        <v>0</v>
      </c>
      <c r="G29" s="60">
        <f ca="1">SUMIFS(TablaDatosCompletos[PresupuestoAI],TablaDatosCompletos[CodigoProyecto],TablaRPresupuestoAI[[#Headers],[Proyecto2]],TablaDatosCompletos[Código AI],TablaRPresupuestoAI[[#This Row],[CÓDIGO DEL AI]])</f>
        <v>0</v>
      </c>
      <c r="H29" s="60">
        <f ca="1">SUMIFS(TablaDatosCompletos[PresupuestoAI],TablaDatosCompletos[CodigoProyecto],TablaRPresupuestoAI[[#Headers],[Proyecto3]],TablaDatosCompletos[Código AI],TablaRPresupuestoAI[[#This Row],[CÓDIGO DEL AI]])</f>
        <v>0</v>
      </c>
      <c r="I29" s="60">
        <f ca="1">SUMIFS(TablaDatosCompletos[PresupuestoAI],TablaDatosCompletos[CodigoProyecto],TablaRPresupuestoAI[[#Headers],[Proyecto4]],TablaDatosCompletos[Código AI],TablaRPresupuestoAI[[#This Row],[CÓDIGO DEL AI]])</f>
        <v>0</v>
      </c>
      <c r="J29" s="60">
        <f ca="1">SUMIFS(TablaDatosCompletos[PresupuestoAI],TablaDatosCompletos[CodigoProyecto],TablaRPresupuestoAI[[#Headers],[Proyecto5]],TablaDatosCompletos[Código AI],TablaRPresupuestoAI[[#This Row],[CÓDIGO DEL AI]])</f>
        <v>0</v>
      </c>
      <c r="K29" s="60">
        <f ca="1">SUMIFS(TablaDatosCompletos[PresupuestoAI],TablaDatosCompletos[CodigoProyecto],TablaRPresupuestoAI[[#Headers],[Proyecto6]],TablaDatosCompletos[Código AI],TablaRPresupuestoAI[[#This Row],[CÓDIGO DEL AI]])</f>
        <v>0</v>
      </c>
      <c r="L29" s="60">
        <f ca="1">SUMIFS(TablaDatosCompletos[PresupuestoAI],TablaDatosCompletos[CodigoProyecto],TablaRPresupuestoAI[[#Headers],[Proyecto7]],TablaDatosCompletos[Código AI],TablaRPresupuestoAI[[#This Row],[CÓDIGO DEL AI]])</f>
        <v>0</v>
      </c>
      <c r="M29" s="60">
        <f ca="1">SUMIFS(TablaDatosCompletos[PresupuestoAI],TablaDatosCompletos[CodigoProyecto],TablaRPresupuestoAI[[#Headers],[Proyecto8]],TablaDatosCompletos[Código AI],TablaRPresupuestoAI[[#This Row],[CÓDIGO DEL AI]])</f>
        <v>0</v>
      </c>
      <c r="N29" s="60">
        <f ca="1">SUMIFS(TablaDatosCompletos[PresupuestoAI],TablaDatosCompletos[CodigoProyecto],TablaRPresupuestoAI[[#Headers],[Proyecto9]],TablaDatosCompletos[Código AI],TablaRPresupuestoAI[[#This Row],[CÓDIGO DEL AI]])</f>
        <v>0</v>
      </c>
      <c r="O29" s="60">
        <f ca="1">SUMIFS(TablaDatosCompletos[PresupuestoAI],TablaDatosCompletos[CodigoProyecto],TablaRPresupuestoAI[[#Headers],[Proyecto10]],TablaDatosCompletos[Código AI],TablaRPresupuestoAI[[#This Row],[CÓDIGO DEL AI]])</f>
        <v>0</v>
      </c>
    </row>
    <row r="30" spans="1:15" ht="28" x14ac:dyDescent="0.35">
      <c r="A30" s="52" t="s">
        <v>74</v>
      </c>
      <c r="B30" s="44" t="s">
        <v>52</v>
      </c>
      <c r="C30" s="25" t="s">
        <v>119</v>
      </c>
      <c r="D30" s="35" t="s">
        <v>120</v>
      </c>
      <c r="E30" s="99">
        <f ca="1">SUM(TablaRPresupuestoAI[[#This Row],[Proyecto1]:[Proyecto10]])</f>
        <v>0</v>
      </c>
      <c r="F30" s="60">
        <f ca="1">SUMIFS(TablaDatosCompletos[PresupuestoAI],TablaDatosCompletos[CodigoProyecto],TablaRPresupuestoAI[[#Headers],[Proyecto1]],TablaDatosCompletos[Código AI],TablaRPresupuestoAI[[#This Row],[CÓDIGO DEL AI]])</f>
        <v>0</v>
      </c>
      <c r="G30" s="60">
        <f ca="1">SUMIFS(TablaDatosCompletos[PresupuestoAI],TablaDatosCompletos[CodigoProyecto],TablaRPresupuestoAI[[#Headers],[Proyecto2]],TablaDatosCompletos[Código AI],TablaRPresupuestoAI[[#This Row],[CÓDIGO DEL AI]])</f>
        <v>0</v>
      </c>
      <c r="H30" s="60">
        <f ca="1">SUMIFS(TablaDatosCompletos[PresupuestoAI],TablaDatosCompletos[CodigoProyecto],TablaRPresupuestoAI[[#Headers],[Proyecto3]],TablaDatosCompletos[Código AI],TablaRPresupuestoAI[[#This Row],[CÓDIGO DEL AI]])</f>
        <v>0</v>
      </c>
      <c r="I30" s="60">
        <f ca="1">SUMIFS(TablaDatosCompletos[PresupuestoAI],TablaDatosCompletos[CodigoProyecto],TablaRPresupuestoAI[[#Headers],[Proyecto4]],TablaDatosCompletos[Código AI],TablaRPresupuestoAI[[#This Row],[CÓDIGO DEL AI]])</f>
        <v>0</v>
      </c>
      <c r="J30" s="60">
        <f ca="1">SUMIFS(TablaDatosCompletos[PresupuestoAI],TablaDatosCompletos[CodigoProyecto],TablaRPresupuestoAI[[#Headers],[Proyecto5]],TablaDatosCompletos[Código AI],TablaRPresupuestoAI[[#This Row],[CÓDIGO DEL AI]])</f>
        <v>0</v>
      </c>
      <c r="K30" s="60">
        <f ca="1">SUMIFS(TablaDatosCompletos[PresupuestoAI],TablaDatosCompletos[CodigoProyecto],TablaRPresupuestoAI[[#Headers],[Proyecto6]],TablaDatosCompletos[Código AI],TablaRPresupuestoAI[[#This Row],[CÓDIGO DEL AI]])</f>
        <v>0</v>
      </c>
      <c r="L30" s="60">
        <f ca="1">SUMIFS(TablaDatosCompletos[PresupuestoAI],TablaDatosCompletos[CodigoProyecto],TablaRPresupuestoAI[[#Headers],[Proyecto7]],TablaDatosCompletos[Código AI],TablaRPresupuestoAI[[#This Row],[CÓDIGO DEL AI]])</f>
        <v>0</v>
      </c>
      <c r="M30" s="60">
        <f ca="1">SUMIFS(TablaDatosCompletos[PresupuestoAI],TablaDatosCompletos[CodigoProyecto],TablaRPresupuestoAI[[#Headers],[Proyecto8]],TablaDatosCompletos[Código AI],TablaRPresupuestoAI[[#This Row],[CÓDIGO DEL AI]])</f>
        <v>0</v>
      </c>
      <c r="N30" s="60">
        <f ca="1">SUMIFS(TablaDatosCompletos[PresupuestoAI],TablaDatosCompletos[CodigoProyecto],TablaRPresupuestoAI[[#Headers],[Proyecto9]],TablaDatosCompletos[Código AI],TablaRPresupuestoAI[[#This Row],[CÓDIGO DEL AI]])</f>
        <v>0</v>
      </c>
      <c r="O30" s="60">
        <f ca="1">SUMIFS(TablaDatosCompletos[PresupuestoAI],TablaDatosCompletos[CodigoProyecto],TablaRPresupuestoAI[[#Headers],[Proyecto10]],TablaDatosCompletos[Código AI],TablaRPresupuestoAI[[#This Row],[CÓDIGO DEL AI]])</f>
        <v>0</v>
      </c>
    </row>
    <row r="31" spans="1:15" ht="28" x14ac:dyDescent="0.35">
      <c r="A31" s="52" t="s">
        <v>74</v>
      </c>
      <c r="B31" s="44" t="s">
        <v>52</v>
      </c>
      <c r="C31" s="25" t="s">
        <v>121</v>
      </c>
      <c r="D31" s="35" t="s">
        <v>122</v>
      </c>
      <c r="E31" s="99">
        <f ca="1">SUM(TablaRPresupuestoAI[[#This Row],[Proyecto1]:[Proyecto10]])</f>
        <v>0</v>
      </c>
      <c r="F31" s="60">
        <f ca="1">SUMIFS(TablaDatosCompletos[PresupuestoAI],TablaDatosCompletos[CodigoProyecto],TablaRPresupuestoAI[[#Headers],[Proyecto1]],TablaDatosCompletos[Código AI],TablaRPresupuestoAI[[#This Row],[CÓDIGO DEL AI]])</f>
        <v>0</v>
      </c>
      <c r="G31" s="60">
        <f ca="1">SUMIFS(TablaDatosCompletos[PresupuestoAI],TablaDatosCompletos[CodigoProyecto],TablaRPresupuestoAI[[#Headers],[Proyecto2]],TablaDatosCompletos[Código AI],TablaRPresupuestoAI[[#This Row],[CÓDIGO DEL AI]])</f>
        <v>0</v>
      </c>
      <c r="H31" s="60">
        <f ca="1">SUMIFS(TablaDatosCompletos[PresupuestoAI],TablaDatosCompletos[CodigoProyecto],TablaRPresupuestoAI[[#Headers],[Proyecto3]],TablaDatosCompletos[Código AI],TablaRPresupuestoAI[[#This Row],[CÓDIGO DEL AI]])</f>
        <v>0</v>
      </c>
      <c r="I31" s="60">
        <f ca="1">SUMIFS(TablaDatosCompletos[PresupuestoAI],TablaDatosCompletos[CodigoProyecto],TablaRPresupuestoAI[[#Headers],[Proyecto4]],TablaDatosCompletos[Código AI],TablaRPresupuestoAI[[#This Row],[CÓDIGO DEL AI]])</f>
        <v>0</v>
      </c>
      <c r="J31" s="60">
        <f ca="1">SUMIFS(TablaDatosCompletos[PresupuestoAI],TablaDatosCompletos[CodigoProyecto],TablaRPresupuestoAI[[#Headers],[Proyecto5]],TablaDatosCompletos[Código AI],TablaRPresupuestoAI[[#This Row],[CÓDIGO DEL AI]])</f>
        <v>0</v>
      </c>
      <c r="K31" s="60">
        <f ca="1">SUMIFS(TablaDatosCompletos[PresupuestoAI],TablaDatosCompletos[CodigoProyecto],TablaRPresupuestoAI[[#Headers],[Proyecto6]],TablaDatosCompletos[Código AI],TablaRPresupuestoAI[[#This Row],[CÓDIGO DEL AI]])</f>
        <v>0</v>
      </c>
      <c r="L31" s="60">
        <f ca="1">SUMIFS(TablaDatosCompletos[PresupuestoAI],TablaDatosCompletos[CodigoProyecto],TablaRPresupuestoAI[[#Headers],[Proyecto7]],TablaDatosCompletos[Código AI],TablaRPresupuestoAI[[#This Row],[CÓDIGO DEL AI]])</f>
        <v>0</v>
      </c>
      <c r="M31" s="60">
        <f ca="1">SUMIFS(TablaDatosCompletos[PresupuestoAI],TablaDatosCompletos[CodigoProyecto],TablaRPresupuestoAI[[#Headers],[Proyecto8]],TablaDatosCompletos[Código AI],TablaRPresupuestoAI[[#This Row],[CÓDIGO DEL AI]])</f>
        <v>0</v>
      </c>
      <c r="N31" s="60">
        <f ca="1">SUMIFS(TablaDatosCompletos[PresupuestoAI],TablaDatosCompletos[CodigoProyecto],TablaRPresupuestoAI[[#Headers],[Proyecto9]],TablaDatosCompletos[Código AI],TablaRPresupuestoAI[[#This Row],[CÓDIGO DEL AI]])</f>
        <v>0</v>
      </c>
      <c r="O31" s="60">
        <f ca="1">SUMIFS(TablaDatosCompletos[PresupuestoAI],TablaDatosCompletos[CodigoProyecto],TablaRPresupuestoAI[[#Headers],[Proyecto10]],TablaDatosCompletos[Código AI],TablaRPresupuestoAI[[#This Row],[CÓDIGO DEL AI]])</f>
        <v>0</v>
      </c>
    </row>
    <row r="32" spans="1:15" ht="28" x14ac:dyDescent="0.35">
      <c r="A32" s="52" t="s">
        <v>74</v>
      </c>
      <c r="B32" s="44" t="s">
        <v>52</v>
      </c>
      <c r="C32" s="25" t="s">
        <v>123</v>
      </c>
      <c r="D32" s="35" t="s">
        <v>124</v>
      </c>
      <c r="E32" s="99">
        <f ca="1">SUM(TablaRPresupuestoAI[[#This Row],[Proyecto1]:[Proyecto10]])</f>
        <v>0</v>
      </c>
      <c r="F32" s="60">
        <f ca="1">SUMIFS(TablaDatosCompletos[PresupuestoAI],TablaDatosCompletos[CodigoProyecto],TablaRPresupuestoAI[[#Headers],[Proyecto1]],TablaDatosCompletos[Código AI],TablaRPresupuestoAI[[#This Row],[CÓDIGO DEL AI]])</f>
        <v>0</v>
      </c>
      <c r="G32" s="60">
        <f ca="1">SUMIFS(TablaDatosCompletos[PresupuestoAI],TablaDatosCompletos[CodigoProyecto],TablaRPresupuestoAI[[#Headers],[Proyecto2]],TablaDatosCompletos[Código AI],TablaRPresupuestoAI[[#This Row],[CÓDIGO DEL AI]])</f>
        <v>0</v>
      </c>
      <c r="H32" s="60">
        <f ca="1">SUMIFS(TablaDatosCompletos[PresupuestoAI],TablaDatosCompletos[CodigoProyecto],TablaRPresupuestoAI[[#Headers],[Proyecto3]],TablaDatosCompletos[Código AI],TablaRPresupuestoAI[[#This Row],[CÓDIGO DEL AI]])</f>
        <v>0</v>
      </c>
      <c r="I32" s="60">
        <f ca="1">SUMIFS(TablaDatosCompletos[PresupuestoAI],TablaDatosCompletos[CodigoProyecto],TablaRPresupuestoAI[[#Headers],[Proyecto4]],TablaDatosCompletos[Código AI],TablaRPresupuestoAI[[#This Row],[CÓDIGO DEL AI]])</f>
        <v>0</v>
      </c>
      <c r="J32" s="60">
        <f ca="1">SUMIFS(TablaDatosCompletos[PresupuestoAI],TablaDatosCompletos[CodigoProyecto],TablaRPresupuestoAI[[#Headers],[Proyecto5]],TablaDatosCompletos[Código AI],TablaRPresupuestoAI[[#This Row],[CÓDIGO DEL AI]])</f>
        <v>0</v>
      </c>
      <c r="K32" s="60">
        <f ca="1">SUMIFS(TablaDatosCompletos[PresupuestoAI],TablaDatosCompletos[CodigoProyecto],TablaRPresupuestoAI[[#Headers],[Proyecto6]],TablaDatosCompletos[Código AI],TablaRPresupuestoAI[[#This Row],[CÓDIGO DEL AI]])</f>
        <v>0</v>
      </c>
      <c r="L32" s="60">
        <f ca="1">SUMIFS(TablaDatosCompletos[PresupuestoAI],TablaDatosCompletos[CodigoProyecto],TablaRPresupuestoAI[[#Headers],[Proyecto7]],TablaDatosCompletos[Código AI],TablaRPresupuestoAI[[#This Row],[CÓDIGO DEL AI]])</f>
        <v>0</v>
      </c>
      <c r="M32" s="60">
        <f ca="1">SUMIFS(TablaDatosCompletos[PresupuestoAI],TablaDatosCompletos[CodigoProyecto],TablaRPresupuestoAI[[#Headers],[Proyecto8]],TablaDatosCompletos[Código AI],TablaRPresupuestoAI[[#This Row],[CÓDIGO DEL AI]])</f>
        <v>0</v>
      </c>
      <c r="N32" s="60">
        <f ca="1">SUMIFS(TablaDatosCompletos[PresupuestoAI],TablaDatosCompletos[CodigoProyecto],TablaRPresupuestoAI[[#Headers],[Proyecto9]],TablaDatosCompletos[Código AI],TablaRPresupuestoAI[[#This Row],[CÓDIGO DEL AI]])</f>
        <v>0</v>
      </c>
      <c r="O32" s="60">
        <f ca="1">SUMIFS(TablaDatosCompletos[PresupuestoAI],TablaDatosCompletos[CodigoProyecto],TablaRPresupuestoAI[[#Headers],[Proyecto10]],TablaDatosCompletos[Código AI],TablaRPresupuestoAI[[#This Row],[CÓDIGO DEL AI]])</f>
        <v>0</v>
      </c>
    </row>
    <row r="33" spans="1:15" ht="28" x14ac:dyDescent="0.35">
      <c r="A33" s="52" t="s">
        <v>74</v>
      </c>
      <c r="B33" s="44" t="s">
        <v>52</v>
      </c>
      <c r="C33" s="25" t="s">
        <v>125</v>
      </c>
      <c r="D33" s="35" t="s">
        <v>126</v>
      </c>
      <c r="E33" s="99">
        <f ca="1">SUM(TablaRPresupuestoAI[[#This Row],[Proyecto1]:[Proyecto10]])</f>
        <v>0</v>
      </c>
      <c r="F33" s="60">
        <f ca="1">SUMIFS(TablaDatosCompletos[PresupuestoAI],TablaDatosCompletos[CodigoProyecto],TablaRPresupuestoAI[[#Headers],[Proyecto1]],TablaDatosCompletos[Código AI],TablaRPresupuestoAI[[#This Row],[CÓDIGO DEL AI]])</f>
        <v>0</v>
      </c>
      <c r="G33" s="60">
        <f ca="1">SUMIFS(TablaDatosCompletos[PresupuestoAI],TablaDatosCompletos[CodigoProyecto],TablaRPresupuestoAI[[#Headers],[Proyecto2]],TablaDatosCompletos[Código AI],TablaRPresupuestoAI[[#This Row],[CÓDIGO DEL AI]])</f>
        <v>0</v>
      </c>
      <c r="H33" s="60">
        <f ca="1">SUMIFS(TablaDatosCompletos[PresupuestoAI],TablaDatosCompletos[CodigoProyecto],TablaRPresupuestoAI[[#Headers],[Proyecto3]],TablaDatosCompletos[Código AI],TablaRPresupuestoAI[[#This Row],[CÓDIGO DEL AI]])</f>
        <v>0</v>
      </c>
      <c r="I33" s="60">
        <f ca="1">SUMIFS(TablaDatosCompletos[PresupuestoAI],TablaDatosCompletos[CodigoProyecto],TablaRPresupuestoAI[[#Headers],[Proyecto4]],TablaDatosCompletos[Código AI],TablaRPresupuestoAI[[#This Row],[CÓDIGO DEL AI]])</f>
        <v>0</v>
      </c>
      <c r="J33" s="60">
        <f ca="1">SUMIFS(TablaDatosCompletos[PresupuestoAI],TablaDatosCompletos[CodigoProyecto],TablaRPresupuestoAI[[#Headers],[Proyecto5]],TablaDatosCompletos[Código AI],TablaRPresupuestoAI[[#This Row],[CÓDIGO DEL AI]])</f>
        <v>0</v>
      </c>
      <c r="K33" s="60">
        <f ca="1">SUMIFS(TablaDatosCompletos[PresupuestoAI],TablaDatosCompletos[CodigoProyecto],TablaRPresupuestoAI[[#Headers],[Proyecto6]],TablaDatosCompletos[Código AI],TablaRPresupuestoAI[[#This Row],[CÓDIGO DEL AI]])</f>
        <v>0</v>
      </c>
      <c r="L33" s="60">
        <f ca="1">SUMIFS(TablaDatosCompletos[PresupuestoAI],TablaDatosCompletos[CodigoProyecto],TablaRPresupuestoAI[[#Headers],[Proyecto7]],TablaDatosCompletos[Código AI],TablaRPresupuestoAI[[#This Row],[CÓDIGO DEL AI]])</f>
        <v>0</v>
      </c>
      <c r="M33" s="60">
        <f ca="1">SUMIFS(TablaDatosCompletos[PresupuestoAI],TablaDatosCompletos[CodigoProyecto],TablaRPresupuestoAI[[#Headers],[Proyecto8]],TablaDatosCompletos[Código AI],TablaRPresupuestoAI[[#This Row],[CÓDIGO DEL AI]])</f>
        <v>0</v>
      </c>
      <c r="N33" s="60">
        <f ca="1">SUMIFS(TablaDatosCompletos[PresupuestoAI],TablaDatosCompletos[CodigoProyecto],TablaRPresupuestoAI[[#Headers],[Proyecto9]],TablaDatosCompletos[Código AI],TablaRPresupuestoAI[[#This Row],[CÓDIGO DEL AI]])</f>
        <v>0</v>
      </c>
      <c r="O33" s="60">
        <f ca="1">SUMIFS(TablaDatosCompletos[PresupuestoAI],TablaDatosCompletos[CodigoProyecto],TablaRPresupuestoAI[[#Headers],[Proyecto10]],TablaDatosCompletos[Código AI],TablaRPresupuestoAI[[#This Row],[CÓDIGO DEL AI]])</f>
        <v>0</v>
      </c>
    </row>
    <row r="34" spans="1:15" ht="28" x14ac:dyDescent="0.35">
      <c r="A34" s="52" t="s">
        <v>74</v>
      </c>
      <c r="B34" s="44" t="s">
        <v>52</v>
      </c>
      <c r="C34" s="25" t="s">
        <v>127</v>
      </c>
      <c r="D34" s="35" t="s">
        <v>128</v>
      </c>
      <c r="E34" s="99">
        <f ca="1">SUM(TablaRPresupuestoAI[[#This Row],[Proyecto1]:[Proyecto10]])</f>
        <v>0</v>
      </c>
      <c r="F34" s="60">
        <f ca="1">SUMIFS(TablaDatosCompletos[PresupuestoAI],TablaDatosCompletos[CodigoProyecto],TablaRPresupuestoAI[[#Headers],[Proyecto1]],TablaDatosCompletos[Código AI],TablaRPresupuestoAI[[#This Row],[CÓDIGO DEL AI]])</f>
        <v>0</v>
      </c>
      <c r="G34" s="60">
        <f ca="1">SUMIFS(TablaDatosCompletos[PresupuestoAI],TablaDatosCompletos[CodigoProyecto],TablaRPresupuestoAI[[#Headers],[Proyecto2]],TablaDatosCompletos[Código AI],TablaRPresupuestoAI[[#This Row],[CÓDIGO DEL AI]])</f>
        <v>0</v>
      </c>
      <c r="H34" s="60">
        <f ca="1">SUMIFS(TablaDatosCompletos[PresupuestoAI],TablaDatosCompletos[CodigoProyecto],TablaRPresupuestoAI[[#Headers],[Proyecto3]],TablaDatosCompletos[Código AI],TablaRPresupuestoAI[[#This Row],[CÓDIGO DEL AI]])</f>
        <v>0</v>
      </c>
      <c r="I34" s="60">
        <f ca="1">SUMIFS(TablaDatosCompletos[PresupuestoAI],TablaDatosCompletos[CodigoProyecto],TablaRPresupuestoAI[[#Headers],[Proyecto4]],TablaDatosCompletos[Código AI],TablaRPresupuestoAI[[#This Row],[CÓDIGO DEL AI]])</f>
        <v>0</v>
      </c>
      <c r="J34" s="60">
        <f ca="1">SUMIFS(TablaDatosCompletos[PresupuestoAI],TablaDatosCompletos[CodigoProyecto],TablaRPresupuestoAI[[#Headers],[Proyecto5]],TablaDatosCompletos[Código AI],TablaRPresupuestoAI[[#This Row],[CÓDIGO DEL AI]])</f>
        <v>0</v>
      </c>
      <c r="K34" s="60">
        <f ca="1">SUMIFS(TablaDatosCompletos[PresupuestoAI],TablaDatosCompletos[CodigoProyecto],TablaRPresupuestoAI[[#Headers],[Proyecto6]],TablaDatosCompletos[Código AI],TablaRPresupuestoAI[[#This Row],[CÓDIGO DEL AI]])</f>
        <v>0</v>
      </c>
      <c r="L34" s="60">
        <f ca="1">SUMIFS(TablaDatosCompletos[PresupuestoAI],TablaDatosCompletos[CodigoProyecto],TablaRPresupuestoAI[[#Headers],[Proyecto7]],TablaDatosCompletos[Código AI],TablaRPresupuestoAI[[#This Row],[CÓDIGO DEL AI]])</f>
        <v>0</v>
      </c>
      <c r="M34" s="60">
        <f ca="1">SUMIFS(TablaDatosCompletos[PresupuestoAI],TablaDatosCompletos[CodigoProyecto],TablaRPresupuestoAI[[#Headers],[Proyecto8]],TablaDatosCompletos[Código AI],TablaRPresupuestoAI[[#This Row],[CÓDIGO DEL AI]])</f>
        <v>0</v>
      </c>
      <c r="N34" s="60">
        <f ca="1">SUMIFS(TablaDatosCompletos[PresupuestoAI],TablaDatosCompletos[CodigoProyecto],TablaRPresupuestoAI[[#Headers],[Proyecto9]],TablaDatosCompletos[Código AI],TablaRPresupuestoAI[[#This Row],[CÓDIGO DEL AI]])</f>
        <v>0</v>
      </c>
      <c r="O34" s="60">
        <f ca="1">SUMIFS(TablaDatosCompletos[PresupuestoAI],TablaDatosCompletos[CodigoProyecto],TablaRPresupuestoAI[[#Headers],[Proyecto10]],TablaDatosCompletos[Código AI],TablaRPresupuestoAI[[#This Row],[CÓDIGO DEL AI]])</f>
        <v>0</v>
      </c>
    </row>
    <row r="35" spans="1:15" ht="56" x14ac:dyDescent="0.35">
      <c r="A35" s="52" t="s">
        <v>74</v>
      </c>
      <c r="B35" s="44" t="s">
        <v>54</v>
      </c>
      <c r="C35" s="25" t="s">
        <v>129</v>
      </c>
      <c r="D35" s="35" t="s">
        <v>130</v>
      </c>
      <c r="E35" s="99">
        <f ca="1">SUM(TablaRPresupuestoAI[[#This Row],[Proyecto1]:[Proyecto10]])</f>
        <v>0</v>
      </c>
      <c r="F35" s="60">
        <f ca="1">SUMIFS(TablaDatosCompletos[PresupuestoAI],TablaDatosCompletos[CodigoProyecto],TablaRPresupuestoAI[[#Headers],[Proyecto1]],TablaDatosCompletos[Código AI],TablaRPresupuestoAI[[#This Row],[CÓDIGO DEL AI]])</f>
        <v>0</v>
      </c>
      <c r="G35" s="60">
        <f ca="1">SUMIFS(TablaDatosCompletos[PresupuestoAI],TablaDatosCompletos[CodigoProyecto],TablaRPresupuestoAI[[#Headers],[Proyecto2]],TablaDatosCompletos[Código AI],TablaRPresupuestoAI[[#This Row],[CÓDIGO DEL AI]])</f>
        <v>0</v>
      </c>
      <c r="H35" s="60">
        <f ca="1">SUMIFS(TablaDatosCompletos[PresupuestoAI],TablaDatosCompletos[CodigoProyecto],TablaRPresupuestoAI[[#Headers],[Proyecto3]],TablaDatosCompletos[Código AI],TablaRPresupuestoAI[[#This Row],[CÓDIGO DEL AI]])</f>
        <v>0</v>
      </c>
      <c r="I35" s="60">
        <f ca="1">SUMIFS(TablaDatosCompletos[PresupuestoAI],TablaDatosCompletos[CodigoProyecto],TablaRPresupuestoAI[[#Headers],[Proyecto4]],TablaDatosCompletos[Código AI],TablaRPresupuestoAI[[#This Row],[CÓDIGO DEL AI]])</f>
        <v>0</v>
      </c>
      <c r="J35" s="60">
        <f ca="1">SUMIFS(TablaDatosCompletos[PresupuestoAI],TablaDatosCompletos[CodigoProyecto],TablaRPresupuestoAI[[#Headers],[Proyecto5]],TablaDatosCompletos[Código AI],TablaRPresupuestoAI[[#This Row],[CÓDIGO DEL AI]])</f>
        <v>0</v>
      </c>
      <c r="K35" s="60">
        <f ca="1">SUMIFS(TablaDatosCompletos[PresupuestoAI],TablaDatosCompletos[CodigoProyecto],TablaRPresupuestoAI[[#Headers],[Proyecto6]],TablaDatosCompletos[Código AI],TablaRPresupuestoAI[[#This Row],[CÓDIGO DEL AI]])</f>
        <v>0</v>
      </c>
      <c r="L35" s="60">
        <f ca="1">SUMIFS(TablaDatosCompletos[PresupuestoAI],TablaDatosCompletos[CodigoProyecto],TablaRPresupuestoAI[[#Headers],[Proyecto7]],TablaDatosCompletos[Código AI],TablaRPresupuestoAI[[#This Row],[CÓDIGO DEL AI]])</f>
        <v>0</v>
      </c>
      <c r="M35" s="60">
        <f ca="1">SUMIFS(TablaDatosCompletos[PresupuestoAI],TablaDatosCompletos[CodigoProyecto],TablaRPresupuestoAI[[#Headers],[Proyecto8]],TablaDatosCompletos[Código AI],TablaRPresupuestoAI[[#This Row],[CÓDIGO DEL AI]])</f>
        <v>0</v>
      </c>
      <c r="N35" s="60">
        <f ca="1">SUMIFS(TablaDatosCompletos[PresupuestoAI],TablaDatosCompletos[CodigoProyecto],TablaRPresupuestoAI[[#Headers],[Proyecto9]],TablaDatosCompletos[Código AI],TablaRPresupuestoAI[[#This Row],[CÓDIGO DEL AI]])</f>
        <v>0</v>
      </c>
      <c r="O35" s="60">
        <f ca="1">SUMIFS(TablaDatosCompletos[PresupuestoAI],TablaDatosCompletos[CodigoProyecto],TablaRPresupuestoAI[[#Headers],[Proyecto10]],TablaDatosCompletos[Código AI],TablaRPresupuestoAI[[#This Row],[CÓDIGO DEL AI]])</f>
        <v>0</v>
      </c>
    </row>
    <row r="36" spans="1:15" ht="56" x14ac:dyDescent="0.35">
      <c r="A36" s="52" t="s">
        <v>74</v>
      </c>
      <c r="B36" s="44" t="s">
        <v>54</v>
      </c>
      <c r="C36" s="25" t="s">
        <v>131</v>
      </c>
      <c r="D36" s="35" t="s">
        <v>132</v>
      </c>
      <c r="E36" s="99">
        <f ca="1">SUM(TablaRPresupuestoAI[[#This Row],[Proyecto1]:[Proyecto10]])</f>
        <v>0</v>
      </c>
      <c r="F36" s="60">
        <f ca="1">SUMIFS(TablaDatosCompletos[PresupuestoAI],TablaDatosCompletos[CodigoProyecto],TablaRPresupuestoAI[[#Headers],[Proyecto1]],TablaDatosCompletos[Código AI],TablaRPresupuestoAI[[#This Row],[CÓDIGO DEL AI]])</f>
        <v>0</v>
      </c>
      <c r="G36" s="60">
        <f ca="1">SUMIFS(TablaDatosCompletos[PresupuestoAI],TablaDatosCompletos[CodigoProyecto],TablaRPresupuestoAI[[#Headers],[Proyecto2]],TablaDatosCompletos[Código AI],TablaRPresupuestoAI[[#This Row],[CÓDIGO DEL AI]])</f>
        <v>0</v>
      </c>
      <c r="H36" s="60">
        <f ca="1">SUMIFS(TablaDatosCompletos[PresupuestoAI],TablaDatosCompletos[CodigoProyecto],TablaRPresupuestoAI[[#Headers],[Proyecto3]],TablaDatosCompletos[Código AI],TablaRPresupuestoAI[[#This Row],[CÓDIGO DEL AI]])</f>
        <v>0</v>
      </c>
      <c r="I36" s="60">
        <f ca="1">SUMIFS(TablaDatosCompletos[PresupuestoAI],TablaDatosCompletos[CodigoProyecto],TablaRPresupuestoAI[[#Headers],[Proyecto4]],TablaDatosCompletos[Código AI],TablaRPresupuestoAI[[#This Row],[CÓDIGO DEL AI]])</f>
        <v>0</v>
      </c>
      <c r="J36" s="60">
        <f ca="1">SUMIFS(TablaDatosCompletos[PresupuestoAI],TablaDatosCompletos[CodigoProyecto],TablaRPresupuestoAI[[#Headers],[Proyecto5]],TablaDatosCompletos[Código AI],TablaRPresupuestoAI[[#This Row],[CÓDIGO DEL AI]])</f>
        <v>0</v>
      </c>
      <c r="K36" s="60">
        <f ca="1">SUMIFS(TablaDatosCompletos[PresupuestoAI],TablaDatosCompletos[CodigoProyecto],TablaRPresupuestoAI[[#Headers],[Proyecto6]],TablaDatosCompletos[Código AI],TablaRPresupuestoAI[[#This Row],[CÓDIGO DEL AI]])</f>
        <v>0</v>
      </c>
      <c r="L36" s="60">
        <f ca="1">SUMIFS(TablaDatosCompletos[PresupuestoAI],TablaDatosCompletos[CodigoProyecto],TablaRPresupuestoAI[[#Headers],[Proyecto7]],TablaDatosCompletos[Código AI],TablaRPresupuestoAI[[#This Row],[CÓDIGO DEL AI]])</f>
        <v>0</v>
      </c>
      <c r="M36" s="60">
        <f ca="1">SUMIFS(TablaDatosCompletos[PresupuestoAI],TablaDatosCompletos[CodigoProyecto],TablaRPresupuestoAI[[#Headers],[Proyecto8]],TablaDatosCompletos[Código AI],TablaRPresupuestoAI[[#This Row],[CÓDIGO DEL AI]])</f>
        <v>0</v>
      </c>
      <c r="N36" s="60">
        <f ca="1">SUMIFS(TablaDatosCompletos[PresupuestoAI],TablaDatosCompletos[CodigoProyecto],TablaRPresupuestoAI[[#Headers],[Proyecto9]],TablaDatosCompletos[Código AI],TablaRPresupuestoAI[[#This Row],[CÓDIGO DEL AI]])</f>
        <v>0</v>
      </c>
      <c r="O36" s="60">
        <f ca="1">SUMIFS(TablaDatosCompletos[PresupuestoAI],TablaDatosCompletos[CodigoProyecto],TablaRPresupuestoAI[[#Headers],[Proyecto10]],TablaDatosCompletos[Código AI],TablaRPresupuestoAI[[#This Row],[CÓDIGO DEL AI]])</f>
        <v>0</v>
      </c>
    </row>
    <row r="37" spans="1:15" ht="56" x14ac:dyDescent="0.35">
      <c r="A37" s="52" t="s">
        <v>74</v>
      </c>
      <c r="B37" s="44" t="s">
        <v>54</v>
      </c>
      <c r="C37" s="25" t="s">
        <v>133</v>
      </c>
      <c r="D37" s="35" t="s">
        <v>134</v>
      </c>
      <c r="E37" s="99">
        <f ca="1">SUM(TablaRPresupuestoAI[[#This Row],[Proyecto1]:[Proyecto10]])</f>
        <v>0</v>
      </c>
      <c r="F37" s="60">
        <f ca="1">SUMIFS(TablaDatosCompletos[PresupuestoAI],TablaDatosCompletos[CodigoProyecto],TablaRPresupuestoAI[[#Headers],[Proyecto1]],TablaDatosCompletos[Código AI],TablaRPresupuestoAI[[#This Row],[CÓDIGO DEL AI]])</f>
        <v>0</v>
      </c>
      <c r="G37" s="60">
        <f ca="1">SUMIFS(TablaDatosCompletos[PresupuestoAI],TablaDatosCompletos[CodigoProyecto],TablaRPresupuestoAI[[#Headers],[Proyecto2]],TablaDatosCompletos[Código AI],TablaRPresupuestoAI[[#This Row],[CÓDIGO DEL AI]])</f>
        <v>0</v>
      </c>
      <c r="H37" s="60">
        <f ca="1">SUMIFS(TablaDatosCompletos[PresupuestoAI],TablaDatosCompletos[CodigoProyecto],TablaRPresupuestoAI[[#Headers],[Proyecto3]],TablaDatosCompletos[Código AI],TablaRPresupuestoAI[[#This Row],[CÓDIGO DEL AI]])</f>
        <v>0</v>
      </c>
      <c r="I37" s="60">
        <f ca="1">SUMIFS(TablaDatosCompletos[PresupuestoAI],TablaDatosCompletos[CodigoProyecto],TablaRPresupuestoAI[[#Headers],[Proyecto4]],TablaDatosCompletos[Código AI],TablaRPresupuestoAI[[#This Row],[CÓDIGO DEL AI]])</f>
        <v>0</v>
      </c>
      <c r="J37" s="60">
        <f ca="1">SUMIFS(TablaDatosCompletos[PresupuestoAI],TablaDatosCompletos[CodigoProyecto],TablaRPresupuestoAI[[#Headers],[Proyecto5]],TablaDatosCompletos[Código AI],TablaRPresupuestoAI[[#This Row],[CÓDIGO DEL AI]])</f>
        <v>0</v>
      </c>
      <c r="K37" s="60">
        <f ca="1">SUMIFS(TablaDatosCompletos[PresupuestoAI],TablaDatosCompletos[CodigoProyecto],TablaRPresupuestoAI[[#Headers],[Proyecto6]],TablaDatosCompletos[Código AI],TablaRPresupuestoAI[[#This Row],[CÓDIGO DEL AI]])</f>
        <v>0</v>
      </c>
      <c r="L37" s="60">
        <f ca="1">SUMIFS(TablaDatosCompletos[PresupuestoAI],TablaDatosCompletos[CodigoProyecto],TablaRPresupuestoAI[[#Headers],[Proyecto7]],TablaDatosCompletos[Código AI],TablaRPresupuestoAI[[#This Row],[CÓDIGO DEL AI]])</f>
        <v>0</v>
      </c>
      <c r="M37" s="60">
        <f ca="1">SUMIFS(TablaDatosCompletos[PresupuestoAI],TablaDatosCompletos[CodigoProyecto],TablaRPresupuestoAI[[#Headers],[Proyecto8]],TablaDatosCompletos[Código AI],TablaRPresupuestoAI[[#This Row],[CÓDIGO DEL AI]])</f>
        <v>0</v>
      </c>
      <c r="N37" s="60">
        <f ca="1">SUMIFS(TablaDatosCompletos[PresupuestoAI],TablaDatosCompletos[CodigoProyecto],TablaRPresupuestoAI[[#Headers],[Proyecto9]],TablaDatosCompletos[Código AI],TablaRPresupuestoAI[[#This Row],[CÓDIGO DEL AI]])</f>
        <v>0</v>
      </c>
      <c r="O37" s="60">
        <f ca="1">SUMIFS(TablaDatosCompletos[PresupuestoAI],TablaDatosCompletos[CodigoProyecto],TablaRPresupuestoAI[[#Headers],[Proyecto10]],TablaDatosCompletos[Código AI],TablaRPresupuestoAI[[#This Row],[CÓDIGO DEL AI]])</f>
        <v>0</v>
      </c>
    </row>
    <row r="38" spans="1:15" ht="28" x14ac:dyDescent="0.35">
      <c r="A38" s="53" t="s">
        <v>135</v>
      </c>
      <c r="B38" s="41" t="s">
        <v>56</v>
      </c>
      <c r="C38" s="27" t="s">
        <v>136</v>
      </c>
      <c r="D38" s="37" t="s">
        <v>137</v>
      </c>
      <c r="E38" s="99">
        <f ca="1">SUM(TablaRPresupuestoAI[[#This Row],[Proyecto1]:[Proyecto10]])</f>
        <v>0</v>
      </c>
      <c r="F38" s="60">
        <f ca="1">SUMIFS(TablaDatosCompletos[PresupuestoAI],TablaDatosCompletos[CodigoProyecto],TablaRPresupuestoAI[[#Headers],[Proyecto1]],TablaDatosCompletos[Código AI],TablaRPresupuestoAI[[#This Row],[CÓDIGO DEL AI]])</f>
        <v>0</v>
      </c>
      <c r="G38" s="60">
        <f ca="1">SUMIFS(TablaDatosCompletos[PresupuestoAI],TablaDatosCompletos[CodigoProyecto],TablaRPresupuestoAI[[#Headers],[Proyecto2]],TablaDatosCompletos[Código AI],TablaRPresupuestoAI[[#This Row],[CÓDIGO DEL AI]])</f>
        <v>0</v>
      </c>
      <c r="H38" s="60">
        <f ca="1">SUMIFS(TablaDatosCompletos[PresupuestoAI],TablaDatosCompletos[CodigoProyecto],TablaRPresupuestoAI[[#Headers],[Proyecto3]],TablaDatosCompletos[Código AI],TablaRPresupuestoAI[[#This Row],[CÓDIGO DEL AI]])</f>
        <v>0</v>
      </c>
      <c r="I38" s="60">
        <f ca="1">SUMIFS(TablaDatosCompletos[PresupuestoAI],TablaDatosCompletos[CodigoProyecto],TablaRPresupuestoAI[[#Headers],[Proyecto4]],TablaDatosCompletos[Código AI],TablaRPresupuestoAI[[#This Row],[CÓDIGO DEL AI]])</f>
        <v>0</v>
      </c>
      <c r="J38" s="60">
        <f ca="1">SUMIFS(TablaDatosCompletos[PresupuestoAI],TablaDatosCompletos[CodigoProyecto],TablaRPresupuestoAI[[#Headers],[Proyecto5]],TablaDatosCompletos[Código AI],TablaRPresupuestoAI[[#This Row],[CÓDIGO DEL AI]])</f>
        <v>0</v>
      </c>
      <c r="K38" s="60">
        <f ca="1">SUMIFS(TablaDatosCompletos[PresupuestoAI],TablaDatosCompletos[CodigoProyecto],TablaRPresupuestoAI[[#Headers],[Proyecto6]],TablaDatosCompletos[Código AI],TablaRPresupuestoAI[[#This Row],[CÓDIGO DEL AI]])</f>
        <v>0</v>
      </c>
      <c r="L38" s="60">
        <f ca="1">SUMIFS(TablaDatosCompletos[PresupuestoAI],TablaDatosCompletos[CodigoProyecto],TablaRPresupuestoAI[[#Headers],[Proyecto7]],TablaDatosCompletos[Código AI],TablaRPresupuestoAI[[#This Row],[CÓDIGO DEL AI]])</f>
        <v>0</v>
      </c>
      <c r="M38" s="60">
        <f ca="1">SUMIFS(TablaDatosCompletos[PresupuestoAI],TablaDatosCompletos[CodigoProyecto],TablaRPresupuestoAI[[#Headers],[Proyecto8]],TablaDatosCompletos[Código AI],TablaRPresupuestoAI[[#This Row],[CÓDIGO DEL AI]])</f>
        <v>0</v>
      </c>
      <c r="N38" s="60">
        <f ca="1">SUMIFS(TablaDatosCompletos[PresupuestoAI],TablaDatosCompletos[CodigoProyecto],TablaRPresupuestoAI[[#Headers],[Proyecto9]],TablaDatosCompletos[Código AI],TablaRPresupuestoAI[[#This Row],[CÓDIGO DEL AI]])</f>
        <v>0</v>
      </c>
      <c r="O38" s="60">
        <f ca="1">SUMIFS(TablaDatosCompletos[PresupuestoAI],TablaDatosCompletos[CodigoProyecto],TablaRPresupuestoAI[[#Headers],[Proyecto10]],TablaDatosCompletos[Código AI],TablaRPresupuestoAI[[#This Row],[CÓDIGO DEL AI]])</f>
        <v>0</v>
      </c>
    </row>
    <row r="39" spans="1:15" ht="28" x14ac:dyDescent="0.35">
      <c r="A39" s="53" t="s">
        <v>135</v>
      </c>
      <c r="B39" s="41" t="s">
        <v>56</v>
      </c>
      <c r="C39" s="27" t="s">
        <v>138</v>
      </c>
      <c r="D39" s="37" t="s">
        <v>139</v>
      </c>
      <c r="E39" s="99">
        <f ca="1">SUM(TablaRPresupuestoAI[[#This Row],[Proyecto1]:[Proyecto10]])</f>
        <v>0</v>
      </c>
      <c r="F39" s="60">
        <f ca="1">SUMIFS(TablaDatosCompletos[PresupuestoAI],TablaDatosCompletos[CodigoProyecto],TablaRPresupuestoAI[[#Headers],[Proyecto1]],TablaDatosCompletos[Código AI],TablaRPresupuestoAI[[#This Row],[CÓDIGO DEL AI]])</f>
        <v>0</v>
      </c>
      <c r="G39" s="60">
        <f ca="1">SUMIFS(TablaDatosCompletos[PresupuestoAI],TablaDatosCompletos[CodigoProyecto],TablaRPresupuestoAI[[#Headers],[Proyecto2]],TablaDatosCompletos[Código AI],TablaRPresupuestoAI[[#This Row],[CÓDIGO DEL AI]])</f>
        <v>0</v>
      </c>
      <c r="H39" s="60">
        <f ca="1">SUMIFS(TablaDatosCompletos[PresupuestoAI],TablaDatosCompletos[CodigoProyecto],TablaRPresupuestoAI[[#Headers],[Proyecto3]],TablaDatosCompletos[Código AI],TablaRPresupuestoAI[[#This Row],[CÓDIGO DEL AI]])</f>
        <v>0</v>
      </c>
      <c r="I39" s="60">
        <f ca="1">SUMIFS(TablaDatosCompletos[PresupuestoAI],TablaDatosCompletos[CodigoProyecto],TablaRPresupuestoAI[[#Headers],[Proyecto4]],TablaDatosCompletos[Código AI],TablaRPresupuestoAI[[#This Row],[CÓDIGO DEL AI]])</f>
        <v>0</v>
      </c>
      <c r="J39" s="60">
        <f ca="1">SUMIFS(TablaDatosCompletos[PresupuestoAI],TablaDatosCompletos[CodigoProyecto],TablaRPresupuestoAI[[#Headers],[Proyecto5]],TablaDatosCompletos[Código AI],TablaRPresupuestoAI[[#This Row],[CÓDIGO DEL AI]])</f>
        <v>0</v>
      </c>
      <c r="K39" s="60">
        <f ca="1">SUMIFS(TablaDatosCompletos[PresupuestoAI],TablaDatosCompletos[CodigoProyecto],TablaRPresupuestoAI[[#Headers],[Proyecto6]],TablaDatosCompletos[Código AI],TablaRPresupuestoAI[[#This Row],[CÓDIGO DEL AI]])</f>
        <v>0</v>
      </c>
      <c r="L39" s="60">
        <f ca="1">SUMIFS(TablaDatosCompletos[PresupuestoAI],TablaDatosCompletos[CodigoProyecto],TablaRPresupuestoAI[[#Headers],[Proyecto7]],TablaDatosCompletos[Código AI],TablaRPresupuestoAI[[#This Row],[CÓDIGO DEL AI]])</f>
        <v>0</v>
      </c>
      <c r="M39" s="60">
        <f ca="1">SUMIFS(TablaDatosCompletos[PresupuestoAI],TablaDatosCompletos[CodigoProyecto],TablaRPresupuestoAI[[#Headers],[Proyecto8]],TablaDatosCompletos[Código AI],TablaRPresupuestoAI[[#This Row],[CÓDIGO DEL AI]])</f>
        <v>0</v>
      </c>
      <c r="N39" s="60">
        <f ca="1">SUMIFS(TablaDatosCompletos[PresupuestoAI],TablaDatosCompletos[CodigoProyecto],TablaRPresupuestoAI[[#Headers],[Proyecto9]],TablaDatosCompletos[Código AI],TablaRPresupuestoAI[[#This Row],[CÓDIGO DEL AI]])</f>
        <v>0</v>
      </c>
      <c r="O39" s="60">
        <f ca="1">SUMIFS(TablaDatosCompletos[PresupuestoAI],TablaDatosCompletos[CodigoProyecto],TablaRPresupuestoAI[[#Headers],[Proyecto10]],TablaDatosCompletos[Código AI],TablaRPresupuestoAI[[#This Row],[CÓDIGO DEL AI]])</f>
        <v>0</v>
      </c>
    </row>
    <row r="40" spans="1:15" ht="42" x14ac:dyDescent="0.35">
      <c r="A40" s="53" t="s">
        <v>135</v>
      </c>
      <c r="B40" s="41" t="s">
        <v>56</v>
      </c>
      <c r="C40" s="27" t="s">
        <v>140</v>
      </c>
      <c r="D40" s="37" t="s">
        <v>141</v>
      </c>
      <c r="E40" s="99">
        <f ca="1">SUM(TablaRPresupuestoAI[[#This Row],[Proyecto1]:[Proyecto10]])</f>
        <v>0</v>
      </c>
      <c r="F40" s="60">
        <f ca="1">SUMIFS(TablaDatosCompletos[PresupuestoAI],TablaDatosCompletos[CodigoProyecto],TablaRPresupuestoAI[[#Headers],[Proyecto1]],TablaDatosCompletos[Código AI],TablaRPresupuestoAI[[#This Row],[CÓDIGO DEL AI]])</f>
        <v>0</v>
      </c>
      <c r="G40" s="60">
        <f ca="1">SUMIFS(TablaDatosCompletos[PresupuestoAI],TablaDatosCompletos[CodigoProyecto],TablaRPresupuestoAI[[#Headers],[Proyecto2]],TablaDatosCompletos[Código AI],TablaRPresupuestoAI[[#This Row],[CÓDIGO DEL AI]])</f>
        <v>0</v>
      </c>
      <c r="H40" s="60">
        <f ca="1">SUMIFS(TablaDatosCompletos[PresupuestoAI],TablaDatosCompletos[CodigoProyecto],TablaRPresupuestoAI[[#Headers],[Proyecto3]],TablaDatosCompletos[Código AI],TablaRPresupuestoAI[[#This Row],[CÓDIGO DEL AI]])</f>
        <v>0</v>
      </c>
      <c r="I40" s="60">
        <f ca="1">SUMIFS(TablaDatosCompletos[PresupuestoAI],TablaDatosCompletos[CodigoProyecto],TablaRPresupuestoAI[[#Headers],[Proyecto4]],TablaDatosCompletos[Código AI],TablaRPresupuestoAI[[#This Row],[CÓDIGO DEL AI]])</f>
        <v>0</v>
      </c>
      <c r="J40" s="60">
        <f ca="1">SUMIFS(TablaDatosCompletos[PresupuestoAI],TablaDatosCompletos[CodigoProyecto],TablaRPresupuestoAI[[#Headers],[Proyecto5]],TablaDatosCompletos[Código AI],TablaRPresupuestoAI[[#This Row],[CÓDIGO DEL AI]])</f>
        <v>0</v>
      </c>
      <c r="K40" s="60">
        <f ca="1">SUMIFS(TablaDatosCompletos[PresupuestoAI],TablaDatosCompletos[CodigoProyecto],TablaRPresupuestoAI[[#Headers],[Proyecto6]],TablaDatosCompletos[Código AI],TablaRPresupuestoAI[[#This Row],[CÓDIGO DEL AI]])</f>
        <v>0</v>
      </c>
      <c r="L40" s="60">
        <f ca="1">SUMIFS(TablaDatosCompletos[PresupuestoAI],TablaDatosCompletos[CodigoProyecto],TablaRPresupuestoAI[[#Headers],[Proyecto7]],TablaDatosCompletos[Código AI],TablaRPresupuestoAI[[#This Row],[CÓDIGO DEL AI]])</f>
        <v>0</v>
      </c>
      <c r="M40" s="60">
        <f ca="1">SUMIFS(TablaDatosCompletos[PresupuestoAI],TablaDatosCompletos[CodigoProyecto],TablaRPresupuestoAI[[#Headers],[Proyecto8]],TablaDatosCompletos[Código AI],TablaRPresupuestoAI[[#This Row],[CÓDIGO DEL AI]])</f>
        <v>0</v>
      </c>
      <c r="N40" s="60">
        <f ca="1">SUMIFS(TablaDatosCompletos[PresupuestoAI],TablaDatosCompletos[CodigoProyecto],TablaRPresupuestoAI[[#Headers],[Proyecto9]],TablaDatosCompletos[Código AI],TablaRPresupuestoAI[[#This Row],[CÓDIGO DEL AI]])</f>
        <v>0</v>
      </c>
      <c r="O40" s="60">
        <f ca="1">SUMIFS(TablaDatosCompletos[PresupuestoAI],TablaDatosCompletos[CodigoProyecto],TablaRPresupuestoAI[[#Headers],[Proyecto10]],TablaDatosCompletos[Código AI],TablaRPresupuestoAI[[#This Row],[CÓDIGO DEL AI]])</f>
        <v>0</v>
      </c>
    </row>
    <row r="41" spans="1:15" ht="56" x14ac:dyDescent="0.35">
      <c r="A41" s="54" t="s">
        <v>142</v>
      </c>
      <c r="B41" s="42" t="s">
        <v>58</v>
      </c>
      <c r="C41" s="28" t="s">
        <v>143</v>
      </c>
      <c r="D41" s="38" t="s">
        <v>144</v>
      </c>
      <c r="E41" s="99">
        <f ca="1">SUM(TablaRPresupuestoAI[[#This Row],[Proyecto1]:[Proyecto10]])</f>
        <v>0</v>
      </c>
      <c r="F41" s="60">
        <f ca="1">SUMIFS(TablaDatosCompletos[PresupuestoAI],TablaDatosCompletos[CodigoProyecto],TablaRPresupuestoAI[[#Headers],[Proyecto1]],TablaDatosCompletos[Código AI],TablaRPresupuestoAI[[#This Row],[CÓDIGO DEL AI]])</f>
        <v>0</v>
      </c>
      <c r="G41" s="60">
        <f ca="1">SUMIFS(TablaDatosCompletos[PresupuestoAI],TablaDatosCompletos[CodigoProyecto],TablaRPresupuestoAI[[#Headers],[Proyecto2]],TablaDatosCompletos[Código AI],TablaRPresupuestoAI[[#This Row],[CÓDIGO DEL AI]])</f>
        <v>0</v>
      </c>
      <c r="H41" s="60">
        <f ca="1">SUMIFS(TablaDatosCompletos[PresupuestoAI],TablaDatosCompletos[CodigoProyecto],TablaRPresupuestoAI[[#Headers],[Proyecto3]],TablaDatosCompletos[Código AI],TablaRPresupuestoAI[[#This Row],[CÓDIGO DEL AI]])</f>
        <v>0</v>
      </c>
      <c r="I41" s="60">
        <f ca="1">SUMIFS(TablaDatosCompletos[PresupuestoAI],TablaDatosCompletos[CodigoProyecto],TablaRPresupuestoAI[[#Headers],[Proyecto4]],TablaDatosCompletos[Código AI],TablaRPresupuestoAI[[#This Row],[CÓDIGO DEL AI]])</f>
        <v>0</v>
      </c>
      <c r="J41" s="60">
        <f ca="1">SUMIFS(TablaDatosCompletos[PresupuestoAI],TablaDatosCompletos[CodigoProyecto],TablaRPresupuestoAI[[#Headers],[Proyecto5]],TablaDatosCompletos[Código AI],TablaRPresupuestoAI[[#This Row],[CÓDIGO DEL AI]])</f>
        <v>0</v>
      </c>
      <c r="K41" s="60">
        <f ca="1">SUMIFS(TablaDatosCompletos[PresupuestoAI],TablaDatosCompletos[CodigoProyecto],TablaRPresupuestoAI[[#Headers],[Proyecto6]],TablaDatosCompletos[Código AI],TablaRPresupuestoAI[[#This Row],[CÓDIGO DEL AI]])</f>
        <v>0</v>
      </c>
      <c r="L41" s="60">
        <f ca="1">SUMIFS(TablaDatosCompletos[PresupuestoAI],TablaDatosCompletos[CodigoProyecto],TablaRPresupuestoAI[[#Headers],[Proyecto7]],TablaDatosCompletos[Código AI],TablaRPresupuestoAI[[#This Row],[CÓDIGO DEL AI]])</f>
        <v>0</v>
      </c>
      <c r="M41" s="60">
        <f ca="1">SUMIFS(TablaDatosCompletos[PresupuestoAI],TablaDatosCompletos[CodigoProyecto],TablaRPresupuestoAI[[#Headers],[Proyecto8]],TablaDatosCompletos[Código AI],TablaRPresupuestoAI[[#This Row],[CÓDIGO DEL AI]])</f>
        <v>0</v>
      </c>
      <c r="N41" s="60">
        <f ca="1">SUMIFS(TablaDatosCompletos[PresupuestoAI],TablaDatosCompletos[CodigoProyecto],TablaRPresupuestoAI[[#Headers],[Proyecto9]],TablaDatosCompletos[Código AI],TablaRPresupuestoAI[[#This Row],[CÓDIGO DEL AI]])</f>
        <v>0</v>
      </c>
      <c r="O41" s="60">
        <f ca="1">SUMIFS(TablaDatosCompletos[PresupuestoAI],TablaDatosCompletos[CodigoProyecto],TablaRPresupuestoAI[[#Headers],[Proyecto10]],TablaDatosCompletos[Código AI],TablaRPresupuestoAI[[#This Row],[CÓDIGO DEL AI]])</f>
        <v>0</v>
      </c>
    </row>
    <row r="42" spans="1:15" ht="56" x14ac:dyDescent="0.35">
      <c r="A42" s="54" t="s">
        <v>142</v>
      </c>
      <c r="B42" s="42" t="s">
        <v>58</v>
      </c>
      <c r="C42" s="28" t="s">
        <v>145</v>
      </c>
      <c r="D42" s="38" t="s">
        <v>146</v>
      </c>
      <c r="E42" s="99">
        <f ca="1">SUM(TablaRPresupuestoAI[[#This Row],[Proyecto1]:[Proyecto10]])</f>
        <v>0</v>
      </c>
      <c r="F42" s="60">
        <f ca="1">SUMIFS(TablaDatosCompletos[PresupuestoAI],TablaDatosCompletos[CodigoProyecto],TablaRPresupuestoAI[[#Headers],[Proyecto1]],TablaDatosCompletos[Código AI],TablaRPresupuestoAI[[#This Row],[CÓDIGO DEL AI]])</f>
        <v>0</v>
      </c>
      <c r="G42" s="60">
        <f ca="1">SUMIFS(TablaDatosCompletos[PresupuestoAI],TablaDatosCompletos[CodigoProyecto],TablaRPresupuestoAI[[#Headers],[Proyecto2]],TablaDatosCompletos[Código AI],TablaRPresupuestoAI[[#This Row],[CÓDIGO DEL AI]])</f>
        <v>0</v>
      </c>
      <c r="H42" s="60">
        <f ca="1">SUMIFS(TablaDatosCompletos[PresupuestoAI],TablaDatosCompletos[CodigoProyecto],TablaRPresupuestoAI[[#Headers],[Proyecto3]],TablaDatosCompletos[Código AI],TablaRPresupuestoAI[[#This Row],[CÓDIGO DEL AI]])</f>
        <v>0</v>
      </c>
      <c r="I42" s="60">
        <f ca="1">SUMIFS(TablaDatosCompletos[PresupuestoAI],TablaDatosCompletos[CodigoProyecto],TablaRPresupuestoAI[[#Headers],[Proyecto4]],TablaDatosCompletos[Código AI],TablaRPresupuestoAI[[#This Row],[CÓDIGO DEL AI]])</f>
        <v>0</v>
      </c>
      <c r="J42" s="60">
        <f ca="1">SUMIFS(TablaDatosCompletos[PresupuestoAI],TablaDatosCompletos[CodigoProyecto],TablaRPresupuestoAI[[#Headers],[Proyecto5]],TablaDatosCompletos[Código AI],TablaRPresupuestoAI[[#This Row],[CÓDIGO DEL AI]])</f>
        <v>0</v>
      </c>
      <c r="K42" s="60">
        <f ca="1">SUMIFS(TablaDatosCompletos[PresupuestoAI],TablaDatosCompletos[CodigoProyecto],TablaRPresupuestoAI[[#Headers],[Proyecto6]],TablaDatosCompletos[Código AI],TablaRPresupuestoAI[[#This Row],[CÓDIGO DEL AI]])</f>
        <v>0</v>
      </c>
      <c r="L42" s="60">
        <f ca="1">SUMIFS(TablaDatosCompletos[PresupuestoAI],TablaDatosCompletos[CodigoProyecto],TablaRPresupuestoAI[[#Headers],[Proyecto7]],TablaDatosCompletos[Código AI],TablaRPresupuestoAI[[#This Row],[CÓDIGO DEL AI]])</f>
        <v>0</v>
      </c>
      <c r="M42" s="60">
        <f ca="1">SUMIFS(TablaDatosCompletos[PresupuestoAI],TablaDatosCompletos[CodigoProyecto],TablaRPresupuestoAI[[#Headers],[Proyecto8]],TablaDatosCompletos[Código AI],TablaRPresupuestoAI[[#This Row],[CÓDIGO DEL AI]])</f>
        <v>0</v>
      </c>
      <c r="N42" s="60">
        <f ca="1">SUMIFS(TablaDatosCompletos[PresupuestoAI],TablaDatosCompletos[CodigoProyecto],TablaRPresupuestoAI[[#Headers],[Proyecto9]],TablaDatosCompletos[Código AI],TablaRPresupuestoAI[[#This Row],[CÓDIGO DEL AI]])</f>
        <v>0</v>
      </c>
      <c r="O42" s="60">
        <f ca="1">SUMIFS(TablaDatosCompletos[PresupuestoAI],TablaDatosCompletos[CodigoProyecto],TablaRPresupuestoAI[[#Headers],[Proyecto10]],TablaDatosCompletos[Código AI],TablaRPresupuestoAI[[#This Row],[CÓDIGO DEL AI]])</f>
        <v>0</v>
      </c>
    </row>
    <row r="43" spans="1:15" ht="56" x14ac:dyDescent="0.35">
      <c r="A43" s="54" t="s">
        <v>142</v>
      </c>
      <c r="B43" s="42" t="s">
        <v>58</v>
      </c>
      <c r="C43" s="28" t="s">
        <v>147</v>
      </c>
      <c r="D43" s="38" t="s">
        <v>148</v>
      </c>
      <c r="E43" s="99">
        <f ca="1">SUM(TablaRPresupuestoAI[[#This Row],[Proyecto1]:[Proyecto10]])</f>
        <v>0</v>
      </c>
      <c r="F43" s="60">
        <f ca="1">SUMIFS(TablaDatosCompletos[PresupuestoAI],TablaDatosCompletos[CodigoProyecto],TablaRPresupuestoAI[[#Headers],[Proyecto1]],TablaDatosCompletos[Código AI],TablaRPresupuestoAI[[#This Row],[CÓDIGO DEL AI]])</f>
        <v>0</v>
      </c>
      <c r="G43" s="60">
        <f ca="1">SUMIFS(TablaDatosCompletos[PresupuestoAI],TablaDatosCompletos[CodigoProyecto],TablaRPresupuestoAI[[#Headers],[Proyecto2]],TablaDatosCompletos[Código AI],TablaRPresupuestoAI[[#This Row],[CÓDIGO DEL AI]])</f>
        <v>0</v>
      </c>
      <c r="H43" s="60">
        <f ca="1">SUMIFS(TablaDatosCompletos[PresupuestoAI],TablaDatosCompletos[CodigoProyecto],TablaRPresupuestoAI[[#Headers],[Proyecto3]],TablaDatosCompletos[Código AI],TablaRPresupuestoAI[[#This Row],[CÓDIGO DEL AI]])</f>
        <v>0</v>
      </c>
      <c r="I43" s="60">
        <f ca="1">SUMIFS(TablaDatosCompletos[PresupuestoAI],TablaDatosCompletos[CodigoProyecto],TablaRPresupuestoAI[[#Headers],[Proyecto4]],TablaDatosCompletos[Código AI],TablaRPresupuestoAI[[#This Row],[CÓDIGO DEL AI]])</f>
        <v>0</v>
      </c>
      <c r="J43" s="60">
        <f ca="1">SUMIFS(TablaDatosCompletos[PresupuestoAI],TablaDatosCompletos[CodigoProyecto],TablaRPresupuestoAI[[#Headers],[Proyecto5]],TablaDatosCompletos[Código AI],TablaRPresupuestoAI[[#This Row],[CÓDIGO DEL AI]])</f>
        <v>0</v>
      </c>
      <c r="K43" s="60">
        <f ca="1">SUMIFS(TablaDatosCompletos[PresupuestoAI],TablaDatosCompletos[CodigoProyecto],TablaRPresupuestoAI[[#Headers],[Proyecto6]],TablaDatosCompletos[Código AI],TablaRPresupuestoAI[[#This Row],[CÓDIGO DEL AI]])</f>
        <v>0</v>
      </c>
      <c r="L43" s="60">
        <f ca="1">SUMIFS(TablaDatosCompletos[PresupuestoAI],TablaDatosCompletos[CodigoProyecto],TablaRPresupuestoAI[[#Headers],[Proyecto7]],TablaDatosCompletos[Código AI],TablaRPresupuestoAI[[#This Row],[CÓDIGO DEL AI]])</f>
        <v>0</v>
      </c>
      <c r="M43" s="60">
        <f ca="1">SUMIFS(TablaDatosCompletos[PresupuestoAI],TablaDatosCompletos[CodigoProyecto],TablaRPresupuestoAI[[#Headers],[Proyecto8]],TablaDatosCompletos[Código AI],TablaRPresupuestoAI[[#This Row],[CÓDIGO DEL AI]])</f>
        <v>0</v>
      </c>
      <c r="N43" s="60">
        <f ca="1">SUMIFS(TablaDatosCompletos[PresupuestoAI],TablaDatosCompletos[CodigoProyecto],TablaRPresupuestoAI[[#Headers],[Proyecto9]],TablaDatosCompletos[Código AI],TablaRPresupuestoAI[[#This Row],[CÓDIGO DEL AI]])</f>
        <v>0</v>
      </c>
      <c r="O43" s="60">
        <f ca="1">SUMIFS(TablaDatosCompletos[PresupuestoAI],TablaDatosCompletos[CodigoProyecto],TablaRPresupuestoAI[[#Headers],[Proyecto10]],TablaDatosCompletos[Código AI],TablaRPresupuestoAI[[#This Row],[CÓDIGO DEL AI]])</f>
        <v>0</v>
      </c>
    </row>
    <row r="44" spans="1:15" ht="56" x14ac:dyDescent="0.35">
      <c r="A44" s="54" t="s">
        <v>142</v>
      </c>
      <c r="B44" s="42" t="s">
        <v>58</v>
      </c>
      <c r="C44" s="28" t="s">
        <v>149</v>
      </c>
      <c r="D44" s="38" t="s">
        <v>150</v>
      </c>
      <c r="E44" s="99">
        <f ca="1">SUM(TablaRPresupuestoAI[[#This Row],[Proyecto1]:[Proyecto10]])</f>
        <v>0</v>
      </c>
      <c r="F44" s="60">
        <f ca="1">SUMIFS(TablaDatosCompletos[PresupuestoAI],TablaDatosCompletos[CodigoProyecto],TablaRPresupuestoAI[[#Headers],[Proyecto1]],TablaDatosCompletos[Código AI],TablaRPresupuestoAI[[#This Row],[CÓDIGO DEL AI]])</f>
        <v>0</v>
      </c>
      <c r="G44" s="60">
        <f ca="1">SUMIFS(TablaDatosCompletos[PresupuestoAI],TablaDatosCompletos[CodigoProyecto],TablaRPresupuestoAI[[#Headers],[Proyecto2]],TablaDatosCompletos[Código AI],TablaRPresupuestoAI[[#This Row],[CÓDIGO DEL AI]])</f>
        <v>0</v>
      </c>
      <c r="H44" s="60">
        <f ca="1">SUMIFS(TablaDatosCompletos[PresupuestoAI],TablaDatosCompletos[CodigoProyecto],TablaRPresupuestoAI[[#Headers],[Proyecto3]],TablaDatosCompletos[Código AI],TablaRPresupuestoAI[[#This Row],[CÓDIGO DEL AI]])</f>
        <v>0</v>
      </c>
      <c r="I44" s="60">
        <f ca="1">SUMIFS(TablaDatosCompletos[PresupuestoAI],TablaDatosCompletos[CodigoProyecto],TablaRPresupuestoAI[[#Headers],[Proyecto4]],TablaDatosCompletos[Código AI],TablaRPresupuestoAI[[#This Row],[CÓDIGO DEL AI]])</f>
        <v>0</v>
      </c>
      <c r="J44" s="60">
        <f ca="1">SUMIFS(TablaDatosCompletos[PresupuestoAI],TablaDatosCompletos[CodigoProyecto],TablaRPresupuestoAI[[#Headers],[Proyecto5]],TablaDatosCompletos[Código AI],TablaRPresupuestoAI[[#This Row],[CÓDIGO DEL AI]])</f>
        <v>0</v>
      </c>
      <c r="K44" s="60">
        <f ca="1">SUMIFS(TablaDatosCompletos[PresupuestoAI],TablaDatosCompletos[CodigoProyecto],TablaRPresupuestoAI[[#Headers],[Proyecto6]],TablaDatosCompletos[Código AI],TablaRPresupuestoAI[[#This Row],[CÓDIGO DEL AI]])</f>
        <v>0</v>
      </c>
      <c r="L44" s="60">
        <f ca="1">SUMIFS(TablaDatosCompletos[PresupuestoAI],TablaDatosCompletos[CodigoProyecto],TablaRPresupuestoAI[[#Headers],[Proyecto7]],TablaDatosCompletos[Código AI],TablaRPresupuestoAI[[#This Row],[CÓDIGO DEL AI]])</f>
        <v>0</v>
      </c>
      <c r="M44" s="60">
        <f ca="1">SUMIFS(TablaDatosCompletos[PresupuestoAI],TablaDatosCompletos[CodigoProyecto],TablaRPresupuestoAI[[#Headers],[Proyecto8]],TablaDatosCompletos[Código AI],TablaRPresupuestoAI[[#This Row],[CÓDIGO DEL AI]])</f>
        <v>0</v>
      </c>
      <c r="N44" s="60">
        <f ca="1">SUMIFS(TablaDatosCompletos[PresupuestoAI],TablaDatosCompletos[CodigoProyecto],TablaRPresupuestoAI[[#Headers],[Proyecto9]],TablaDatosCompletos[Código AI],TablaRPresupuestoAI[[#This Row],[CÓDIGO DEL AI]])</f>
        <v>0</v>
      </c>
      <c r="O44" s="60">
        <f ca="1">SUMIFS(TablaDatosCompletos[PresupuestoAI],TablaDatosCompletos[CodigoProyecto],TablaRPresupuestoAI[[#Headers],[Proyecto10]],TablaDatosCompletos[Código AI],TablaRPresupuestoAI[[#This Row],[CÓDIGO DEL AI]])</f>
        <v>0</v>
      </c>
    </row>
    <row r="45" spans="1:15" x14ac:dyDescent="0.35">
      <c r="A45" s="95"/>
      <c r="B45" s="96"/>
      <c r="C45" s="97"/>
      <c r="D45" s="98"/>
      <c r="E45" s="100">
        <f ca="1">SUM(TablaRPresupuestoAI[TOTAL])</f>
        <v>0</v>
      </c>
      <c r="F45" s="65">
        <f ca="1">SUBTOTAL(109,TablaRPresupuestoAI[Proyecto1])</f>
        <v>0</v>
      </c>
      <c r="G45" s="65">
        <f ca="1">SUBTOTAL(109,TablaRPresupuestoAI[Proyecto2])</f>
        <v>0</v>
      </c>
      <c r="H45" s="65">
        <f ca="1">SUBTOTAL(109,TablaRPresupuestoAI[Proyecto3])</f>
        <v>0</v>
      </c>
      <c r="I45" s="65">
        <f ca="1">SUBTOTAL(109,TablaRPresupuestoAI[Proyecto4])</f>
        <v>0</v>
      </c>
      <c r="J45" s="65">
        <f ca="1">SUBTOTAL(109,TablaRPresupuestoAI[Proyecto5])</f>
        <v>0</v>
      </c>
      <c r="K45" s="138">
        <f ca="1">SUBTOTAL(109,TablaRPresupuestoAI[Proyecto6])</f>
        <v>0</v>
      </c>
      <c r="L45" s="138">
        <f ca="1">SUBTOTAL(109,TablaRPresupuestoAI[Proyecto7])</f>
        <v>0</v>
      </c>
      <c r="M45" s="138">
        <f ca="1">SUBTOTAL(109,TablaRPresupuestoAI[Proyecto8])</f>
        <v>0</v>
      </c>
      <c r="N45" s="138">
        <f ca="1">SUBTOTAL(109,TablaRPresupuestoAI[Proyecto9])</f>
        <v>0</v>
      </c>
      <c r="O45" s="138">
        <f ca="1">SUBTOTAL(109,TablaRPresupuestoAI[Proyecto10])</f>
        <v>0</v>
      </c>
    </row>
    <row r="48" spans="1:15" ht="43.5" x14ac:dyDescent="0.35">
      <c r="A48" s="29" t="s">
        <v>151</v>
      </c>
    </row>
    <row r="49" spans="1:1" ht="43.5" x14ac:dyDescent="0.35">
      <c r="A49" s="29" t="s">
        <v>152</v>
      </c>
    </row>
  </sheetData>
  <sheetProtection algorithmName="SHA-512" hashValue="QXRl8/njX/tVOeZR2iE5aRY/TPwOlXx7zBZ5iJz1n1cq7X257B6YgXQP+9AIfhdfP06+nVw6VTYusO2kUSSPow==" saltValue="Zj7vMePvYaoxzbDoUke/SQ==" spinCount="100000" sheet="1" objects="1" scenarios="1" selectLockedCells="1"/>
  <mergeCells count="1">
    <mergeCell ref="D1:K1"/>
  </mergeCells>
  <phoneticPr fontId="7" type="noConversion"/>
  <conditionalFormatting sqref="E4:O45">
    <cfRule type="expression" dxfId="422" priority="1">
      <formula>E4=0</formula>
    </cfRule>
  </conditionalFormatting>
  <hyperlinks>
    <hyperlink ref="D28" location="_ftn1" display="_ftn1" xr:uid="{E5DF3910-A725-4B5B-B203-D2A1FDA58BEC}"/>
    <hyperlink ref="D29" location="_ftn2" display="_ftn2" xr:uid="{832A492B-D296-40F7-B596-CB0132C2C695}"/>
    <hyperlink ref="A49" location="_ftnref2" display="_ftnref2" xr:uid="{D07FA446-8D8C-4E83-824F-CF18EBFE0EAA}"/>
    <hyperlink ref="A48" location="_ftnref1" display="_ftnref1" xr:uid="{FD82E8C4-8DE9-4D54-93ED-73CB54A9ED12}"/>
  </hyperlinks>
  <pageMargins left="0.7" right="0.7" top="0.75" bottom="0.75" header="0.3" footer="0.3"/>
  <pageSetup paperSize="9" orientation="portrait" r:id="rId1"/>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9E1141-A73B-4AD3-979E-28E5EC9A11CA}">
  <dimension ref="A1:R104"/>
  <sheetViews>
    <sheetView tabSelected="1" zoomScale="85" zoomScaleNormal="85" workbookViewId="0">
      <pane ySplit="1" topLeftCell="A2" activePane="bottomLeft" state="frozen"/>
      <selection pane="bottomLeft" activeCell="A2" sqref="A2"/>
    </sheetView>
  </sheetViews>
  <sheetFormatPr baseColWidth="10" defaultColWidth="9.1796875" defaultRowHeight="14.5" x14ac:dyDescent="0.35"/>
  <cols>
    <col min="1" max="1" width="15.7265625" customWidth="1"/>
    <col min="2" max="2" width="18.7265625" customWidth="1"/>
    <col min="3" max="3" width="21.453125" customWidth="1"/>
    <col min="4" max="4" width="19.453125" customWidth="1"/>
    <col min="5" max="5" width="21.81640625" customWidth="1"/>
    <col min="6" max="6" width="47.1796875" style="1" customWidth="1"/>
    <col min="7" max="7" width="12.1796875" customWidth="1"/>
    <col min="8" max="8" width="33.7265625" bestFit="1" customWidth="1"/>
    <col min="10" max="10" width="11.81640625" bestFit="1" customWidth="1"/>
  </cols>
  <sheetData>
    <row r="1" spans="1:18" x14ac:dyDescent="0.35">
      <c r="A1" s="101" t="s">
        <v>27</v>
      </c>
      <c r="B1" s="102" t="s">
        <v>153</v>
      </c>
      <c r="C1" s="102" t="s">
        <v>154</v>
      </c>
      <c r="D1" s="102" t="s">
        <v>155</v>
      </c>
      <c r="E1" s="103" t="s">
        <v>156</v>
      </c>
      <c r="F1" s="104" t="s">
        <v>157</v>
      </c>
      <c r="G1" s="102" t="s">
        <v>158</v>
      </c>
      <c r="H1" s="102" t="s">
        <v>159</v>
      </c>
    </row>
    <row r="2" spans="1:18" ht="29" x14ac:dyDescent="0.35">
      <c r="A2" s="66">
        <v>1</v>
      </c>
      <c r="B2" s="66" t="s">
        <v>37</v>
      </c>
      <c r="C2" s="2" t="s">
        <v>65</v>
      </c>
      <c r="D2" s="2" t="s">
        <v>160</v>
      </c>
      <c r="E2" s="2" t="s">
        <v>161</v>
      </c>
      <c r="F2" s="12" t="str">
        <f>VLOOKUP(Tabla2[[#This Row],[Indicador]],TablaIndicadores[[#All],[Código]:[Indicador]],2,0)</f>
        <v>Centros públicos apoyados para desarrollar servicios, productos y procesos digitales</v>
      </c>
      <c r="G2" s="105">
        <f ca="1">SUMIFS(TablaDatosCompletos[CantidadIndicadorRealización],TablaDatosCompletos[CodigoSubtipo],Tabla2[[#This Row],[Subtipo de acción]],TablaDatosCompletos[CodigoIndicadorRealización],Tabla2[[#This Row],[Indicador]],TablaDatosCompletos[Código AI],Tabla2[[#This Row],[Ámbito Intervención]])+SUMIFS(TablaDatosCompletos[CantidadIndicadorResultado],TablaDatosCompletos[CodigoSubtipo],Tabla2[[#This Row],[Subtipo de acción]],TablaDatosCompletos[CodigoIndicadorResultado],Tabla2[[#This Row],[Indicador]],TablaDatosCompletos[Código AI],Tabla2[[#This Row],[Ámbito Intervención]])</f>
        <v>0</v>
      </c>
      <c r="H2" s="2" t="str">
        <f>VLOOKUP(Tabla2[[#This Row],[Indicador]],TablaIndicadores[[#All],[Código]:[Unidad de medida]],3,0)</f>
        <v xml:space="preserve">Centros públicos </v>
      </c>
    </row>
    <row r="3" spans="1:18" ht="45" customHeight="1" x14ac:dyDescent="0.35">
      <c r="A3" s="66">
        <v>1</v>
      </c>
      <c r="B3" s="66" t="s">
        <v>37</v>
      </c>
      <c r="C3" s="2" t="s">
        <v>65</v>
      </c>
      <c r="D3" s="2" t="s">
        <v>162</v>
      </c>
      <c r="E3" s="2" t="s">
        <v>163</v>
      </c>
      <c r="F3" s="12" t="str">
        <f>VLOOKUP(Tabla2[[#This Row],[Indicador]],TablaIndicadores[[#All],[Código]:[Indicador]],2,0)</f>
        <v>RCR 11: Usuarios de servicios, productos y
procesos digitales públicos nuevos y
mejorados*</v>
      </c>
      <c r="G3" s="105">
        <f ca="1">SUMIFS(TablaDatosCompletos[CantidadIndicadorRealización],TablaDatosCompletos[CodigoSubtipo],Tabla2[[#This Row],[Subtipo de acción]],TablaDatosCompletos[CodigoIndicadorRealización],Tabla2[[#This Row],[Indicador]],TablaDatosCompletos[Código AI],Tabla2[[#This Row],[Ámbito Intervención]])+SUMIFS(TablaDatosCompletos[CantidadIndicadorResultado],TablaDatosCompletos[CodigoSubtipo],Tabla2[[#This Row],[Subtipo de acción]],TablaDatosCompletos[CodigoIndicadorResultado],Tabla2[[#This Row],[Indicador]],TablaDatosCompletos[Código AI],Tabla2[[#This Row],[Ámbito Intervención]])</f>
        <v>0</v>
      </c>
      <c r="H3" s="2" t="str">
        <f>VLOOKUP(Tabla2[[#This Row],[Indicador]],TablaIndicadores[[#All],[Código]:[Unidad de medida]],3,0)</f>
        <v>Usuarios / año</v>
      </c>
      <c r="J3" s="171" t="s">
        <v>770</v>
      </c>
      <c r="K3" s="172"/>
      <c r="L3" s="172"/>
      <c r="M3" s="172"/>
      <c r="N3" s="172"/>
      <c r="O3" s="172"/>
      <c r="P3" s="172"/>
      <c r="Q3" s="172"/>
      <c r="R3" s="173"/>
    </row>
    <row r="4" spans="1:18" ht="29" x14ac:dyDescent="0.35">
      <c r="A4" s="66">
        <v>1</v>
      </c>
      <c r="B4" s="66" t="s">
        <v>37</v>
      </c>
      <c r="C4" s="2" t="s">
        <v>68</v>
      </c>
      <c r="D4" s="2" t="s">
        <v>160</v>
      </c>
      <c r="E4" s="2" t="s">
        <v>161</v>
      </c>
      <c r="F4" s="12" t="str">
        <f>VLOOKUP(Tabla2[[#This Row],[Indicador]],TablaIndicadores[[#All],[Código]:[Indicador]],2,0)</f>
        <v>Centros públicos apoyados para desarrollar servicios, productos y procesos digitales</v>
      </c>
      <c r="G4" s="105">
        <f ca="1">SUMIFS(TablaDatosCompletos[CantidadIndicadorRealización],TablaDatosCompletos[CodigoSubtipo],Tabla2[[#This Row],[Subtipo de acción]],TablaDatosCompletos[CodigoIndicadorRealización],Tabla2[[#This Row],[Indicador]],TablaDatosCompletos[Código AI],Tabla2[[#This Row],[Ámbito Intervención]])+SUMIFS(TablaDatosCompletos[CantidadIndicadorResultado],TablaDatosCompletos[CodigoSubtipo],Tabla2[[#This Row],[Subtipo de acción]],TablaDatosCompletos[CodigoIndicadorResultado],Tabla2[[#This Row],[Indicador]],TablaDatosCompletos[Código AI],Tabla2[[#This Row],[Ámbito Intervención]])</f>
        <v>0</v>
      </c>
      <c r="H4" s="2" t="str">
        <f>VLOOKUP(Tabla2[[#This Row],[Indicador]],TablaIndicadores[[#All],[Código]:[Unidad de medida]],3,0)</f>
        <v xml:space="preserve">Centros públicos </v>
      </c>
    </row>
    <row r="5" spans="1:18" ht="43.5" x14ac:dyDescent="0.35">
      <c r="A5" s="66">
        <v>1</v>
      </c>
      <c r="B5" s="66" t="s">
        <v>37</v>
      </c>
      <c r="C5" s="2" t="s">
        <v>68</v>
      </c>
      <c r="D5" s="2" t="s">
        <v>162</v>
      </c>
      <c r="E5" s="2" t="s">
        <v>163</v>
      </c>
      <c r="F5" s="12" t="str">
        <f>VLOOKUP(Tabla2[[#This Row],[Indicador]],TablaIndicadores[[#All],[Código]:[Indicador]],2,0)</f>
        <v>RCR 11: Usuarios de servicios, productos y
procesos digitales públicos nuevos y
mejorados*</v>
      </c>
      <c r="G5" s="105">
        <f ca="1">SUMIFS(TablaDatosCompletos[CantidadIndicadorRealización],TablaDatosCompletos[CodigoSubtipo],Tabla2[[#This Row],[Subtipo de acción]],TablaDatosCompletos[CodigoIndicadorRealización],Tabla2[[#This Row],[Indicador]],TablaDatosCompletos[Código AI],Tabla2[[#This Row],[Ámbito Intervención]])+SUMIFS(TablaDatosCompletos[CantidadIndicadorResultado],TablaDatosCompletos[CodigoSubtipo],Tabla2[[#This Row],[Subtipo de acción]],TablaDatosCompletos[CodigoIndicadorResultado],Tabla2[[#This Row],[Indicador]],TablaDatosCompletos[Código AI],Tabla2[[#This Row],[Ámbito Intervención]])</f>
        <v>0</v>
      </c>
      <c r="H5" s="2" t="str">
        <f>VLOOKUP(Tabla2[[#This Row],[Indicador]],TablaIndicadores[[#All],[Código]:[Unidad de medida]],3,0)</f>
        <v>Usuarios / año</v>
      </c>
    </row>
    <row r="6" spans="1:18" ht="29" x14ac:dyDescent="0.35">
      <c r="A6" s="66">
        <v>1</v>
      </c>
      <c r="B6" s="66" t="s">
        <v>39</v>
      </c>
      <c r="C6" s="2" t="s">
        <v>70</v>
      </c>
      <c r="D6" s="2" t="s">
        <v>160</v>
      </c>
      <c r="E6" s="2" t="s">
        <v>164</v>
      </c>
      <c r="F6" s="12" t="str">
        <f>VLOOKUP(Tabla2[[#This Row],[Indicador]],TablaIndicadores[[#All],[Código]:[Indicador]],2,0)</f>
        <v>Empresas apoyadas (de las cuales: microempresas,pequeñas, medianas, grandes)</v>
      </c>
      <c r="G6" s="105">
        <f ca="1">SUMIFS(TablaDatosCompletos[CantidadIndicadorRealización],TablaDatosCompletos[CodigoSubtipo],Tabla2[[#This Row],[Subtipo de acción]],TablaDatosCompletos[CodigoIndicadorRealización],Tabla2[[#This Row],[Indicador]],TablaDatosCompletos[Código AI],Tabla2[[#This Row],[Ámbito Intervención]])+SUMIFS(TablaDatosCompletos[CantidadIndicadorResultado],TablaDatosCompletos[CodigoSubtipo],Tabla2[[#This Row],[Subtipo de acción]],TablaDatosCompletos[CodigoIndicadorResultado],Tabla2[[#This Row],[Indicador]],TablaDatosCompletos[Código AI],Tabla2[[#This Row],[Ámbito Intervención]])</f>
        <v>0</v>
      </c>
      <c r="H6" s="2" t="str">
        <f>VLOOKUP(Tabla2[[#This Row],[Indicador]],TablaIndicadores[[#All],[Código]:[Unidad de medida]],3,0)</f>
        <v>Empresas</v>
      </c>
    </row>
    <row r="7" spans="1:18" x14ac:dyDescent="0.35">
      <c r="A7" s="66">
        <v>1</v>
      </c>
      <c r="B7" s="66" t="s">
        <v>39</v>
      </c>
      <c r="C7" s="2" t="s">
        <v>70</v>
      </c>
      <c r="D7" s="2" t="s">
        <v>162</v>
      </c>
      <c r="E7" s="2" t="s">
        <v>165</v>
      </c>
      <c r="F7" s="12" t="str">
        <f>VLOOKUP(Tabla2[[#This Row],[Indicador]],TablaIndicadores[[#All],[Código]:[Indicador]],2,0)</f>
        <v>RCR 19:Empresas con mayor volumen de negocios</v>
      </c>
      <c r="G7" s="105">
        <f ca="1">SUMIFS(TablaDatosCompletos[CantidadIndicadorRealización],TablaDatosCompletos[CodigoSubtipo],Tabla2[[#This Row],[Subtipo de acción]],TablaDatosCompletos[CodigoIndicadorRealización],Tabla2[[#This Row],[Indicador]],TablaDatosCompletos[Código AI],Tabla2[[#This Row],[Ámbito Intervención]])+SUMIFS(TablaDatosCompletos[CantidadIndicadorResultado],TablaDatosCompletos[CodigoSubtipo],Tabla2[[#This Row],[Subtipo de acción]],TablaDatosCompletos[CodigoIndicadorResultado],Tabla2[[#This Row],[Indicador]],TablaDatosCompletos[Código AI],Tabla2[[#This Row],[Ámbito Intervención]])</f>
        <v>0</v>
      </c>
      <c r="H7" s="2" t="str">
        <f>VLOOKUP(Tabla2[[#This Row],[Indicador]],TablaIndicadores[[#All],[Código]:[Unidad de medida]],3,0)</f>
        <v>Empresas</v>
      </c>
    </row>
    <row r="8" spans="1:18" ht="29" x14ac:dyDescent="0.35">
      <c r="A8" s="66">
        <v>1</v>
      </c>
      <c r="B8" s="66" t="s">
        <v>39</v>
      </c>
      <c r="C8" s="2" t="s">
        <v>72</v>
      </c>
      <c r="D8" s="2" t="s">
        <v>160</v>
      </c>
      <c r="E8" s="2" t="s">
        <v>164</v>
      </c>
      <c r="F8" s="12" t="str">
        <f>VLOOKUP(Tabla2[[#This Row],[Indicador]],TablaIndicadores[[#All],[Código]:[Indicador]],2,0)</f>
        <v>Empresas apoyadas (de las cuales: microempresas,pequeñas, medianas, grandes)</v>
      </c>
      <c r="G8" s="105">
        <f ca="1">SUMIFS(TablaDatosCompletos[CantidadIndicadorRealización],TablaDatosCompletos[CodigoSubtipo],Tabla2[[#This Row],[Subtipo de acción]],TablaDatosCompletos[CodigoIndicadorRealización],Tabla2[[#This Row],[Indicador]],TablaDatosCompletos[Código AI],Tabla2[[#This Row],[Ámbito Intervención]])+SUMIFS(TablaDatosCompletos[CantidadIndicadorResultado],TablaDatosCompletos[CodigoSubtipo],Tabla2[[#This Row],[Subtipo de acción]],TablaDatosCompletos[CodigoIndicadorResultado],Tabla2[[#This Row],[Indicador]],TablaDatosCompletos[Código AI],Tabla2[[#This Row],[Ámbito Intervención]])</f>
        <v>0</v>
      </c>
      <c r="H8" s="2" t="str">
        <f>VLOOKUP(Tabla2[[#This Row],[Indicador]],TablaIndicadores[[#All],[Código]:[Unidad de medida]],3,0)</f>
        <v>Empresas</v>
      </c>
    </row>
    <row r="9" spans="1:18" x14ac:dyDescent="0.35">
      <c r="A9" s="66">
        <v>1</v>
      </c>
      <c r="B9" s="66" t="s">
        <v>39</v>
      </c>
      <c r="C9" s="2" t="s">
        <v>72</v>
      </c>
      <c r="D9" s="2" t="s">
        <v>162</v>
      </c>
      <c r="E9" s="2" t="s">
        <v>165</v>
      </c>
      <c r="F9" s="12" t="str">
        <f>VLOOKUP(Tabla2[[#This Row],[Indicador]],TablaIndicadores[[#All],[Código]:[Indicador]],2,0)</f>
        <v>RCR 19:Empresas con mayor volumen de negocios</v>
      </c>
      <c r="G9" s="105">
        <f ca="1">SUMIFS(TablaDatosCompletos[CantidadIndicadorRealización],TablaDatosCompletos[CodigoSubtipo],Tabla2[[#This Row],[Subtipo de acción]],TablaDatosCompletos[CodigoIndicadorRealización],Tabla2[[#This Row],[Indicador]],TablaDatosCompletos[Código AI],Tabla2[[#This Row],[Ámbito Intervención]])+SUMIFS(TablaDatosCompletos[CantidadIndicadorResultado],TablaDatosCompletos[CodigoSubtipo],Tabla2[[#This Row],[Subtipo de acción]],TablaDatosCompletos[CodigoIndicadorResultado],Tabla2[[#This Row],[Indicador]],TablaDatosCompletos[Código AI],Tabla2[[#This Row],[Ámbito Intervención]])</f>
        <v>0</v>
      </c>
      <c r="H9" s="2" t="str">
        <f>VLOOKUP(Tabla2[[#This Row],[Indicador]],TablaIndicadores[[#All],[Código]:[Unidad de medida]],3,0)</f>
        <v>Empresas</v>
      </c>
    </row>
    <row r="10" spans="1:18" ht="29" x14ac:dyDescent="0.35">
      <c r="A10" s="66">
        <v>2</v>
      </c>
      <c r="B10" s="66" t="s">
        <v>41</v>
      </c>
      <c r="C10" s="2" t="s">
        <v>75</v>
      </c>
      <c r="D10" s="2" t="s">
        <v>160</v>
      </c>
      <c r="E10" s="2" t="s">
        <v>166</v>
      </c>
      <c r="F10" s="12" t="str">
        <f>VLOOKUP(Tabla2[[#This Row],[Indicador]],TablaIndicadores[[#All],[Código]:[Indicador]],2,0)</f>
        <v>Edificios públicos con rendimiento
energético mejorado</v>
      </c>
      <c r="G10" s="105">
        <f ca="1">SUMIFS(TablaDatosCompletos[CantidadIndicadorRealización],TablaDatosCompletos[CodigoSubtipo],Tabla2[[#This Row],[Subtipo de acción]],TablaDatosCompletos[CodigoIndicadorRealización],Tabla2[[#This Row],[Indicador]],TablaDatosCompletos[Código AI],Tabla2[[#This Row],[Ámbito Intervención]])+SUMIFS(TablaDatosCompletos[CantidadIndicadorResultado],TablaDatosCompletos[CodigoSubtipo],Tabla2[[#This Row],[Subtipo de acción]],TablaDatosCompletos[CodigoIndicadorResultado],Tabla2[[#This Row],[Indicador]],TablaDatosCompletos[Código AI],Tabla2[[#This Row],[Ámbito Intervención]])</f>
        <v>0</v>
      </c>
      <c r="H10" s="2" t="str">
        <f>VLOOKUP(Tabla2[[#This Row],[Indicador]],TablaIndicadores[[#All],[Código]:[Unidad de medida]],3,0)</f>
        <v>Metros cuadrados (m2)</v>
      </c>
    </row>
    <row r="11" spans="1:18" ht="29" x14ac:dyDescent="0.35">
      <c r="A11" s="66">
        <v>2</v>
      </c>
      <c r="B11" s="66" t="s">
        <v>41</v>
      </c>
      <c r="C11" s="2" t="s">
        <v>75</v>
      </c>
      <c r="D11" s="2" t="s">
        <v>162</v>
      </c>
      <c r="E11" s="2" t="s">
        <v>167</v>
      </c>
      <c r="F11" s="12" t="str">
        <f>VLOOKUP(Tabla2[[#This Row],[Indicador]],TablaIndicadores[[#All],[Código]:[Indicador]],2,0)</f>
        <v>RCR 26: Consumo anual primario de energía
(del cual: viviendas, edificios públicos, empresas, otros)</v>
      </c>
      <c r="G11" s="105">
        <f ca="1">SUMIFS(TablaDatosCompletos[CantidadIndicadorRealización],TablaDatosCompletos[CodigoSubtipo],Tabla2[[#This Row],[Subtipo de acción]],TablaDatosCompletos[CodigoIndicadorRealización],Tabla2[[#This Row],[Indicador]],TablaDatosCompletos[Código AI],Tabla2[[#This Row],[Ámbito Intervención]])+SUMIFS(TablaDatosCompletos[CantidadIndicadorResultado],TablaDatosCompletos[CodigoSubtipo],Tabla2[[#This Row],[Subtipo de acción]],TablaDatosCompletos[CodigoIndicadorResultado],Tabla2[[#This Row],[Indicador]],TablaDatosCompletos[Código AI],Tabla2[[#This Row],[Ámbito Intervención]])</f>
        <v>0</v>
      </c>
      <c r="H11" s="2" t="str">
        <f>VLOOKUP(Tabla2[[#This Row],[Indicador]],TablaIndicadores[[#All],[Código]:[Unidad de medida]],3,0)</f>
        <v>MWh/año</v>
      </c>
    </row>
    <row r="12" spans="1:18" ht="29" x14ac:dyDescent="0.35">
      <c r="A12" s="66">
        <v>2</v>
      </c>
      <c r="B12" s="66" t="s">
        <v>41</v>
      </c>
      <c r="C12" s="2" t="s">
        <v>77</v>
      </c>
      <c r="D12" s="2" t="s">
        <v>160</v>
      </c>
      <c r="E12" s="2" t="s">
        <v>166</v>
      </c>
      <c r="F12" s="12" t="str">
        <f>VLOOKUP(Tabla2[[#This Row],[Indicador]],TablaIndicadores[[#All],[Código]:[Indicador]],2,0)</f>
        <v>Edificios públicos con rendimiento
energético mejorado</v>
      </c>
      <c r="G12" s="105">
        <f ca="1">SUMIFS(TablaDatosCompletos[CantidadIndicadorRealización],TablaDatosCompletos[CodigoSubtipo],Tabla2[[#This Row],[Subtipo de acción]],TablaDatosCompletos[CodigoIndicadorRealización],Tabla2[[#This Row],[Indicador]],TablaDatosCompletos[Código AI],Tabla2[[#This Row],[Ámbito Intervención]])+SUMIFS(TablaDatosCompletos[CantidadIndicadorResultado],TablaDatosCompletos[CodigoSubtipo],Tabla2[[#This Row],[Subtipo de acción]],TablaDatosCompletos[CodigoIndicadorResultado],Tabla2[[#This Row],[Indicador]],TablaDatosCompletos[Código AI],Tabla2[[#This Row],[Ámbito Intervención]])</f>
        <v>0</v>
      </c>
      <c r="H12" s="2" t="str">
        <f>VLOOKUP(Tabla2[[#This Row],[Indicador]],TablaIndicadores[[#All],[Código]:[Unidad de medida]],3,0)</f>
        <v>Metros cuadrados (m2)</v>
      </c>
    </row>
    <row r="13" spans="1:18" ht="29" x14ac:dyDescent="0.35">
      <c r="A13" s="66">
        <v>2</v>
      </c>
      <c r="B13" s="66" t="s">
        <v>41</v>
      </c>
      <c r="C13" s="2" t="s">
        <v>77</v>
      </c>
      <c r="D13" s="2" t="s">
        <v>162</v>
      </c>
      <c r="E13" s="2" t="s">
        <v>167</v>
      </c>
      <c r="F13" s="12" t="str">
        <f>VLOOKUP(Tabla2[[#This Row],[Indicador]],TablaIndicadores[[#All],[Código]:[Indicador]],2,0)</f>
        <v>RCR 26: Consumo anual primario de energía
(del cual: viviendas, edificios públicos, empresas, otros)</v>
      </c>
      <c r="G13" s="105">
        <f ca="1">SUMIFS(TablaDatosCompletos[CantidadIndicadorRealización],TablaDatosCompletos[CodigoSubtipo],Tabla2[[#This Row],[Subtipo de acción]],TablaDatosCompletos[CodigoIndicadorRealización],Tabla2[[#This Row],[Indicador]],TablaDatosCompletos[Código AI],Tabla2[[#This Row],[Ámbito Intervención]])+SUMIFS(TablaDatosCompletos[CantidadIndicadorResultado],TablaDatosCompletos[CodigoSubtipo],Tabla2[[#This Row],[Subtipo de acción]],TablaDatosCompletos[CodigoIndicadorResultado],Tabla2[[#This Row],[Indicador]],TablaDatosCompletos[Código AI],Tabla2[[#This Row],[Ámbito Intervención]])</f>
        <v>0</v>
      </c>
      <c r="H13" s="2" t="str">
        <f>VLOOKUP(Tabla2[[#This Row],[Indicador]],TablaIndicadores[[#All],[Código]:[Unidad de medida]],3,0)</f>
        <v>MWh/año</v>
      </c>
    </row>
    <row r="14" spans="1:18" ht="43.5" x14ac:dyDescent="0.35">
      <c r="A14" s="66">
        <v>2</v>
      </c>
      <c r="B14" s="66" t="s">
        <v>43</v>
      </c>
      <c r="C14" s="2" t="s">
        <v>79</v>
      </c>
      <c r="D14" s="2" t="s">
        <v>160</v>
      </c>
      <c r="E14" s="2" t="s">
        <v>168</v>
      </c>
      <c r="F14" s="12" t="str">
        <f>VLOOKUP(Tabla2[[#This Row],[Indicador]],TablaIndicadores[[#All],[Código]:[Indicador]],2,0)</f>
        <v>Capacidad de producción adicional
de energía renovable (de la cual: electricidad,
térmica)*</v>
      </c>
      <c r="G14" s="105">
        <f ca="1">SUMIFS(TablaDatosCompletos[CantidadIndicadorRealización],TablaDatosCompletos[CodigoSubtipo],Tabla2[[#This Row],[Subtipo de acción]],TablaDatosCompletos[CodigoIndicadorRealización],Tabla2[[#This Row],[Indicador]],TablaDatosCompletos[Código AI],Tabla2[[#This Row],[Ámbito Intervención]])+SUMIFS(TablaDatosCompletos[CantidadIndicadorResultado],TablaDatosCompletos[CodigoSubtipo],Tabla2[[#This Row],[Subtipo de acción]],TablaDatosCompletos[CodigoIndicadorResultado],Tabla2[[#This Row],[Indicador]],TablaDatosCompletos[Código AI],Tabla2[[#This Row],[Ámbito Intervención]])</f>
        <v>0</v>
      </c>
      <c r="H14" s="2" t="str">
        <f>VLOOKUP(Tabla2[[#This Row],[Indicador]],TablaIndicadores[[#All],[Código]:[Unidad de medida]],3,0)</f>
        <v>KW  </v>
      </c>
    </row>
    <row r="15" spans="1:18" ht="29" x14ac:dyDescent="0.35">
      <c r="A15" s="66">
        <v>2</v>
      </c>
      <c r="B15" s="66" t="s">
        <v>43</v>
      </c>
      <c r="C15" s="2" t="s">
        <v>79</v>
      </c>
      <c r="D15" s="2" t="s">
        <v>162</v>
      </c>
      <c r="E15" s="2" t="s">
        <v>169</v>
      </c>
      <c r="F15" s="12" t="str">
        <f>VLOOKUP(Tabla2[[#This Row],[Indicador]],TablaIndicadores[[#All],[Código]:[Indicador]],2,0)</f>
        <v>RCR 32: Capacidad operativa adicional instalada para energía renovable*</v>
      </c>
      <c r="G15" s="105">
        <f ca="1">SUMIFS(TablaDatosCompletos[CantidadIndicadorRealización],TablaDatosCompletos[CodigoSubtipo],Tabla2[[#This Row],[Subtipo de acción]],TablaDatosCompletos[CodigoIndicadorRealización],Tabla2[[#This Row],[Indicador]],TablaDatosCompletos[Código AI],Tabla2[[#This Row],[Ámbito Intervención]])+SUMIFS(TablaDatosCompletos[CantidadIndicadorResultado],TablaDatosCompletos[CodigoSubtipo],Tabla2[[#This Row],[Subtipo de acción]],TablaDatosCompletos[CodigoIndicadorResultado],Tabla2[[#This Row],[Indicador]],TablaDatosCompletos[Código AI],Tabla2[[#This Row],[Ámbito Intervención]])</f>
        <v>0</v>
      </c>
      <c r="H15" s="2" t="str">
        <f>VLOOKUP(Tabla2[[#This Row],[Indicador]],TablaIndicadores[[#All],[Código]:[Unidad de medida]],3,0)</f>
        <v>MW</v>
      </c>
    </row>
    <row r="16" spans="1:18" ht="43.5" x14ac:dyDescent="0.35">
      <c r="A16" s="66">
        <v>2</v>
      </c>
      <c r="B16" s="66" t="s">
        <v>43</v>
      </c>
      <c r="C16" s="2" t="s">
        <v>81</v>
      </c>
      <c r="D16" s="2" t="s">
        <v>160</v>
      </c>
      <c r="E16" s="2" t="s">
        <v>168</v>
      </c>
      <c r="F16" s="12" t="str">
        <f>VLOOKUP(Tabla2[[#This Row],[Indicador]],TablaIndicadores[[#All],[Código]:[Indicador]],2,0)</f>
        <v>Capacidad de producción adicional
de energía renovable (de la cual: electricidad,
térmica)*</v>
      </c>
      <c r="G16" s="105">
        <f ca="1">SUMIFS(TablaDatosCompletos[CantidadIndicadorRealización],TablaDatosCompletos[CodigoSubtipo],Tabla2[[#This Row],[Subtipo de acción]],TablaDatosCompletos[CodigoIndicadorRealización],Tabla2[[#This Row],[Indicador]],TablaDatosCompletos[Código AI],Tabla2[[#This Row],[Ámbito Intervención]])+SUMIFS(TablaDatosCompletos[CantidadIndicadorResultado],TablaDatosCompletos[CodigoSubtipo],Tabla2[[#This Row],[Subtipo de acción]],TablaDatosCompletos[CodigoIndicadorResultado],Tabla2[[#This Row],[Indicador]],TablaDatosCompletos[Código AI],Tabla2[[#This Row],[Ámbito Intervención]])</f>
        <v>0</v>
      </c>
      <c r="H16" s="2" t="str">
        <f>VLOOKUP(Tabla2[[#This Row],[Indicador]],TablaIndicadores[[#All],[Código]:[Unidad de medida]],3,0)</f>
        <v>KW  </v>
      </c>
    </row>
    <row r="17" spans="1:8" ht="29" x14ac:dyDescent="0.35">
      <c r="A17" s="66">
        <v>2</v>
      </c>
      <c r="B17" s="66" t="s">
        <v>43</v>
      </c>
      <c r="C17" s="2" t="s">
        <v>81</v>
      </c>
      <c r="D17" s="2" t="s">
        <v>162</v>
      </c>
      <c r="E17" s="2" t="s">
        <v>169</v>
      </c>
      <c r="F17" s="12" t="str">
        <f>VLOOKUP(Tabla2[[#This Row],[Indicador]],TablaIndicadores[[#All],[Código]:[Indicador]],2,0)</f>
        <v>RCR 32: Capacidad operativa adicional instalada para energía renovable*</v>
      </c>
      <c r="G17" s="105">
        <f ca="1">SUMIFS(TablaDatosCompletos[CantidadIndicadorRealización],TablaDatosCompletos[CodigoSubtipo],Tabla2[[#This Row],[Subtipo de acción]],TablaDatosCompletos[CodigoIndicadorRealización],Tabla2[[#This Row],[Indicador]],TablaDatosCompletos[Código AI],Tabla2[[#This Row],[Ámbito Intervención]])+SUMIFS(TablaDatosCompletos[CantidadIndicadorResultado],TablaDatosCompletos[CodigoSubtipo],Tabla2[[#This Row],[Subtipo de acción]],TablaDatosCompletos[CodigoIndicadorResultado],Tabla2[[#This Row],[Indicador]],TablaDatosCompletos[Código AI],Tabla2[[#This Row],[Ámbito Intervención]])</f>
        <v>0</v>
      </c>
      <c r="H17" s="2" t="str">
        <f>VLOOKUP(Tabla2[[#This Row],[Indicador]],TablaIndicadores[[#All],[Código]:[Unidad de medida]],3,0)</f>
        <v>MW</v>
      </c>
    </row>
    <row r="18" spans="1:8" ht="43.5" x14ac:dyDescent="0.35">
      <c r="A18" s="66">
        <v>2</v>
      </c>
      <c r="B18" s="66" t="s">
        <v>43</v>
      </c>
      <c r="C18" s="2" t="s">
        <v>83</v>
      </c>
      <c r="D18" s="2" t="s">
        <v>160</v>
      </c>
      <c r="E18" s="2" t="s">
        <v>168</v>
      </c>
      <c r="F18" s="12" t="str">
        <f>VLOOKUP(Tabla2[[#This Row],[Indicador]],TablaIndicadores[[#All],[Código]:[Indicador]],2,0)</f>
        <v>Capacidad de producción adicional
de energía renovable (de la cual: electricidad,
térmica)*</v>
      </c>
      <c r="G18" s="105">
        <f ca="1">SUMIFS(TablaDatosCompletos[CantidadIndicadorRealización],TablaDatosCompletos[CodigoSubtipo],Tabla2[[#This Row],[Subtipo de acción]],TablaDatosCompletos[CodigoIndicadorRealización],Tabla2[[#This Row],[Indicador]],TablaDatosCompletos[Código AI],Tabla2[[#This Row],[Ámbito Intervención]])+SUMIFS(TablaDatosCompletos[CantidadIndicadorResultado],TablaDatosCompletos[CodigoSubtipo],Tabla2[[#This Row],[Subtipo de acción]],TablaDatosCompletos[CodigoIndicadorResultado],Tabla2[[#This Row],[Indicador]],TablaDatosCompletos[Código AI],Tabla2[[#This Row],[Ámbito Intervención]])</f>
        <v>0</v>
      </c>
      <c r="H18" s="2" t="str">
        <f>VLOOKUP(Tabla2[[#This Row],[Indicador]],TablaIndicadores[[#All],[Código]:[Unidad de medida]],3,0)</f>
        <v>KW  </v>
      </c>
    </row>
    <row r="19" spans="1:8" ht="29" x14ac:dyDescent="0.35">
      <c r="A19" s="66">
        <v>2</v>
      </c>
      <c r="B19" s="66" t="s">
        <v>43</v>
      </c>
      <c r="C19" s="2" t="s">
        <v>83</v>
      </c>
      <c r="D19" s="2" t="s">
        <v>162</v>
      </c>
      <c r="E19" s="2" t="s">
        <v>169</v>
      </c>
      <c r="F19" s="12" t="str">
        <f>VLOOKUP(Tabla2[[#This Row],[Indicador]],TablaIndicadores[[#All],[Código]:[Indicador]],2,0)</f>
        <v>RCR 32: Capacidad operativa adicional instalada para energía renovable*</v>
      </c>
      <c r="G19" s="105">
        <f ca="1">SUMIFS(TablaDatosCompletos[CantidadIndicadorRealización],TablaDatosCompletos[CodigoSubtipo],Tabla2[[#This Row],[Subtipo de acción]],TablaDatosCompletos[CodigoIndicadorRealización],Tabla2[[#This Row],[Indicador]],TablaDatosCompletos[Código AI],Tabla2[[#This Row],[Ámbito Intervención]])+SUMIFS(TablaDatosCompletos[CantidadIndicadorResultado],TablaDatosCompletos[CodigoSubtipo],Tabla2[[#This Row],[Subtipo de acción]],TablaDatosCompletos[CodigoIndicadorResultado],Tabla2[[#This Row],[Indicador]],TablaDatosCompletos[Código AI],Tabla2[[#This Row],[Ámbito Intervención]])</f>
        <v>0</v>
      </c>
      <c r="H19" s="2" t="str">
        <f>VLOOKUP(Tabla2[[#This Row],[Indicador]],TablaIndicadores[[#All],[Código]:[Unidad de medida]],3,0)</f>
        <v>MW</v>
      </c>
    </row>
    <row r="20" spans="1:8" ht="43.5" x14ac:dyDescent="0.35">
      <c r="A20" s="66">
        <v>2</v>
      </c>
      <c r="B20" s="66" t="s">
        <v>43</v>
      </c>
      <c r="C20" s="2" t="s">
        <v>85</v>
      </c>
      <c r="D20" s="2" t="s">
        <v>160</v>
      </c>
      <c r="E20" s="2" t="s">
        <v>168</v>
      </c>
      <c r="F20" s="12" t="str">
        <f>VLOOKUP(Tabla2[[#This Row],[Indicador]],TablaIndicadores[[#All],[Código]:[Indicador]],2,0)</f>
        <v>Capacidad de producción adicional
de energía renovable (de la cual: electricidad,
térmica)*</v>
      </c>
      <c r="G20" s="105">
        <f ca="1">SUMIFS(TablaDatosCompletos[CantidadIndicadorRealización],TablaDatosCompletos[CodigoSubtipo],Tabla2[[#This Row],[Subtipo de acción]],TablaDatosCompletos[CodigoIndicadorRealización],Tabla2[[#This Row],[Indicador]],TablaDatosCompletos[Código AI],Tabla2[[#This Row],[Ámbito Intervención]])+SUMIFS(TablaDatosCompletos[CantidadIndicadorResultado],TablaDatosCompletos[CodigoSubtipo],Tabla2[[#This Row],[Subtipo de acción]],TablaDatosCompletos[CodigoIndicadorResultado],Tabla2[[#This Row],[Indicador]],TablaDatosCompletos[Código AI],Tabla2[[#This Row],[Ámbito Intervención]])</f>
        <v>0</v>
      </c>
      <c r="H20" s="2" t="str">
        <f>VLOOKUP(Tabla2[[#This Row],[Indicador]],TablaIndicadores[[#All],[Código]:[Unidad de medida]],3,0)</f>
        <v>KW  </v>
      </c>
    </row>
    <row r="21" spans="1:8" ht="29" x14ac:dyDescent="0.35">
      <c r="A21" s="66">
        <v>2</v>
      </c>
      <c r="B21" s="66" t="s">
        <v>43</v>
      </c>
      <c r="C21" s="2" t="s">
        <v>85</v>
      </c>
      <c r="D21" s="2" t="s">
        <v>162</v>
      </c>
      <c r="E21" s="2" t="s">
        <v>169</v>
      </c>
      <c r="F21" s="12" t="str">
        <f>VLOOKUP(Tabla2[[#This Row],[Indicador]],TablaIndicadores[[#All],[Código]:[Indicador]],2,0)</f>
        <v>RCR 32: Capacidad operativa adicional instalada para energía renovable*</v>
      </c>
      <c r="G21" s="105">
        <f ca="1">SUMIFS(TablaDatosCompletos[CantidadIndicadorRealización],TablaDatosCompletos[CodigoSubtipo],Tabla2[[#This Row],[Subtipo de acción]],TablaDatosCompletos[CodigoIndicadorRealización],Tabla2[[#This Row],[Indicador]],TablaDatosCompletos[Código AI],Tabla2[[#This Row],[Ámbito Intervención]])+SUMIFS(TablaDatosCompletos[CantidadIndicadorResultado],TablaDatosCompletos[CodigoSubtipo],Tabla2[[#This Row],[Subtipo de acción]],TablaDatosCompletos[CodigoIndicadorResultado],Tabla2[[#This Row],[Indicador]],TablaDatosCompletos[Código AI],Tabla2[[#This Row],[Ámbito Intervención]])</f>
        <v>0</v>
      </c>
      <c r="H21" s="2" t="str">
        <f>VLOOKUP(Tabla2[[#This Row],[Indicador]],TablaIndicadores[[#All],[Código]:[Unidad de medida]],3,0)</f>
        <v>MW</v>
      </c>
    </row>
    <row r="22" spans="1:8" ht="43.5" x14ac:dyDescent="0.35">
      <c r="A22" s="66">
        <v>2</v>
      </c>
      <c r="B22" s="66" t="s">
        <v>43</v>
      </c>
      <c r="C22" s="2" t="s">
        <v>87</v>
      </c>
      <c r="D22" s="2" t="s">
        <v>160</v>
      </c>
      <c r="E22" s="2" t="s">
        <v>168</v>
      </c>
      <c r="F22" s="12" t="str">
        <f>VLOOKUP(Tabla2[[#This Row],[Indicador]],TablaIndicadores[[#All],[Código]:[Indicador]],2,0)</f>
        <v>Capacidad de producción adicional
de energía renovable (de la cual: electricidad,
térmica)*</v>
      </c>
      <c r="G22" s="105">
        <f ca="1">SUMIFS(TablaDatosCompletos[CantidadIndicadorRealización],TablaDatosCompletos[CodigoSubtipo],Tabla2[[#This Row],[Subtipo de acción]],TablaDatosCompletos[CodigoIndicadorRealización],Tabla2[[#This Row],[Indicador]],TablaDatosCompletos[Código AI],Tabla2[[#This Row],[Ámbito Intervención]])+SUMIFS(TablaDatosCompletos[CantidadIndicadorResultado],TablaDatosCompletos[CodigoSubtipo],Tabla2[[#This Row],[Subtipo de acción]],TablaDatosCompletos[CodigoIndicadorResultado],Tabla2[[#This Row],[Indicador]],TablaDatosCompletos[Código AI],Tabla2[[#This Row],[Ámbito Intervención]])</f>
        <v>0</v>
      </c>
      <c r="H22" s="2" t="str">
        <f>VLOOKUP(Tabla2[[#This Row],[Indicador]],TablaIndicadores[[#All],[Código]:[Unidad de medida]],3,0)</f>
        <v>KW  </v>
      </c>
    </row>
    <row r="23" spans="1:8" ht="29" x14ac:dyDescent="0.35">
      <c r="A23" s="66">
        <v>2</v>
      </c>
      <c r="B23" s="66" t="s">
        <v>43</v>
      </c>
      <c r="C23" s="2" t="s">
        <v>87</v>
      </c>
      <c r="D23" s="2" t="s">
        <v>162</v>
      </c>
      <c r="E23" s="2" t="s">
        <v>169</v>
      </c>
      <c r="F23" s="12" t="str">
        <f>VLOOKUP(Tabla2[[#This Row],[Indicador]],TablaIndicadores[[#All],[Código]:[Indicador]],2,0)</f>
        <v>RCR 32: Capacidad operativa adicional instalada para energía renovable*</v>
      </c>
      <c r="G23" s="105">
        <f ca="1">SUMIFS(TablaDatosCompletos[CantidadIndicadorRealización],TablaDatosCompletos[CodigoSubtipo],Tabla2[[#This Row],[Subtipo de acción]],TablaDatosCompletos[CodigoIndicadorRealización],Tabla2[[#This Row],[Indicador]],TablaDatosCompletos[Código AI],Tabla2[[#This Row],[Ámbito Intervención]])+SUMIFS(TablaDatosCompletos[CantidadIndicadorResultado],TablaDatosCompletos[CodigoSubtipo],Tabla2[[#This Row],[Subtipo de acción]],TablaDatosCompletos[CodigoIndicadorResultado],Tabla2[[#This Row],[Indicador]],TablaDatosCompletos[Código AI],Tabla2[[#This Row],[Ámbito Intervención]])</f>
        <v>0</v>
      </c>
      <c r="H23" s="2" t="str">
        <f>VLOOKUP(Tabla2[[#This Row],[Indicador]],TablaIndicadores[[#All],[Código]:[Unidad de medida]],3,0)</f>
        <v>MW</v>
      </c>
    </row>
    <row r="24" spans="1:8" ht="43.5" x14ac:dyDescent="0.35">
      <c r="A24" s="66">
        <v>2</v>
      </c>
      <c r="B24" s="66" t="s">
        <v>43</v>
      </c>
      <c r="C24" s="2" t="s">
        <v>89</v>
      </c>
      <c r="D24" s="2" t="s">
        <v>160</v>
      </c>
      <c r="E24" s="2" t="s">
        <v>168</v>
      </c>
      <c r="F24" s="12" t="str">
        <f>VLOOKUP(Tabla2[[#This Row],[Indicador]],TablaIndicadores[[#All],[Código]:[Indicador]],2,0)</f>
        <v>Capacidad de producción adicional
de energía renovable (de la cual: electricidad,
térmica)*</v>
      </c>
      <c r="G24" s="105">
        <f ca="1">SUMIFS(TablaDatosCompletos[CantidadIndicadorRealización],TablaDatosCompletos[CodigoSubtipo],Tabla2[[#This Row],[Subtipo de acción]],TablaDatosCompletos[CodigoIndicadorRealización],Tabla2[[#This Row],[Indicador]],TablaDatosCompletos[Código AI],Tabla2[[#This Row],[Ámbito Intervención]])+SUMIFS(TablaDatosCompletos[CantidadIndicadorResultado],TablaDatosCompletos[CodigoSubtipo],Tabla2[[#This Row],[Subtipo de acción]],TablaDatosCompletos[CodigoIndicadorResultado],Tabla2[[#This Row],[Indicador]],TablaDatosCompletos[Código AI],Tabla2[[#This Row],[Ámbito Intervención]])</f>
        <v>0</v>
      </c>
      <c r="H24" s="2" t="str">
        <f>VLOOKUP(Tabla2[[#This Row],[Indicador]],TablaIndicadores[[#All],[Código]:[Unidad de medida]],3,0)</f>
        <v>KW  </v>
      </c>
    </row>
    <row r="25" spans="1:8" ht="29" x14ac:dyDescent="0.35">
      <c r="A25" s="66">
        <v>2</v>
      </c>
      <c r="B25" s="66" t="s">
        <v>43</v>
      </c>
      <c r="C25" s="2" t="s">
        <v>89</v>
      </c>
      <c r="D25" s="2" t="s">
        <v>162</v>
      </c>
      <c r="E25" s="2" t="s">
        <v>169</v>
      </c>
      <c r="F25" s="12" t="str">
        <f>VLOOKUP(Tabla2[[#This Row],[Indicador]],TablaIndicadores[[#All],[Código]:[Indicador]],2,0)</f>
        <v>RCR 32: Capacidad operativa adicional instalada para energía renovable*</v>
      </c>
      <c r="G25" s="105">
        <f ca="1">SUMIFS(TablaDatosCompletos[CantidadIndicadorRealización],TablaDatosCompletos[CodigoSubtipo],Tabla2[[#This Row],[Subtipo de acción]],TablaDatosCompletos[CodigoIndicadorRealización],Tabla2[[#This Row],[Indicador]],TablaDatosCompletos[Código AI],Tabla2[[#This Row],[Ámbito Intervención]])+SUMIFS(TablaDatosCompletos[CantidadIndicadorResultado],TablaDatosCompletos[CodigoSubtipo],Tabla2[[#This Row],[Subtipo de acción]],TablaDatosCompletos[CodigoIndicadorResultado],Tabla2[[#This Row],[Indicador]],TablaDatosCompletos[Código AI],Tabla2[[#This Row],[Ámbito Intervención]])</f>
        <v>0</v>
      </c>
      <c r="H25" s="2" t="str">
        <f>VLOOKUP(Tabla2[[#This Row],[Indicador]],TablaIndicadores[[#All],[Código]:[Unidad de medida]],3,0)</f>
        <v>MW</v>
      </c>
    </row>
    <row r="26" spans="1:8" ht="43.5" x14ac:dyDescent="0.35">
      <c r="A26" s="66">
        <v>2</v>
      </c>
      <c r="B26" s="66" t="s">
        <v>43</v>
      </c>
      <c r="C26" s="2" t="s">
        <v>91</v>
      </c>
      <c r="D26" s="2" t="s">
        <v>160</v>
      </c>
      <c r="E26" s="2" t="s">
        <v>168</v>
      </c>
      <c r="F26" s="12" t="str">
        <f>VLOOKUP(Tabla2[[#This Row],[Indicador]],TablaIndicadores[[#All],[Código]:[Indicador]],2,0)</f>
        <v>Capacidad de producción adicional
de energía renovable (de la cual: electricidad,
térmica)*</v>
      </c>
      <c r="G26" s="105">
        <f ca="1">SUMIFS(TablaDatosCompletos[CantidadIndicadorRealización],TablaDatosCompletos[CodigoSubtipo],Tabla2[[#This Row],[Subtipo de acción]],TablaDatosCompletos[CodigoIndicadorRealización],Tabla2[[#This Row],[Indicador]],TablaDatosCompletos[Código AI],Tabla2[[#This Row],[Ámbito Intervención]])+SUMIFS(TablaDatosCompletos[CantidadIndicadorResultado],TablaDatosCompletos[CodigoSubtipo],Tabla2[[#This Row],[Subtipo de acción]],TablaDatosCompletos[CodigoIndicadorResultado],Tabla2[[#This Row],[Indicador]],TablaDatosCompletos[Código AI],Tabla2[[#This Row],[Ámbito Intervención]])</f>
        <v>0</v>
      </c>
      <c r="H26" s="2" t="str">
        <f>VLOOKUP(Tabla2[[#This Row],[Indicador]],TablaIndicadores[[#All],[Código]:[Unidad de medida]],3,0)</f>
        <v>KW  </v>
      </c>
    </row>
    <row r="27" spans="1:8" ht="29" x14ac:dyDescent="0.35">
      <c r="A27" s="66">
        <v>2</v>
      </c>
      <c r="B27" s="66" t="s">
        <v>43</v>
      </c>
      <c r="C27" s="2" t="s">
        <v>91</v>
      </c>
      <c r="D27" s="2" t="s">
        <v>162</v>
      </c>
      <c r="E27" s="2" t="s">
        <v>169</v>
      </c>
      <c r="F27" s="12" t="str">
        <f>VLOOKUP(Tabla2[[#This Row],[Indicador]],TablaIndicadores[[#All],[Código]:[Indicador]],2,0)</f>
        <v>RCR 32: Capacidad operativa adicional instalada para energía renovable*</v>
      </c>
      <c r="G27" s="105">
        <f ca="1">SUMIFS(TablaDatosCompletos[CantidadIndicadorRealización],TablaDatosCompletos[CodigoSubtipo],Tabla2[[#This Row],[Subtipo de acción]],TablaDatosCompletos[CodigoIndicadorRealización],Tabla2[[#This Row],[Indicador]],TablaDatosCompletos[Código AI],Tabla2[[#This Row],[Ámbito Intervención]])+SUMIFS(TablaDatosCompletos[CantidadIndicadorResultado],TablaDatosCompletos[CodigoSubtipo],Tabla2[[#This Row],[Subtipo de acción]],TablaDatosCompletos[CodigoIndicadorResultado],Tabla2[[#This Row],[Indicador]],TablaDatosCompletos[Código AI],Tabla2[[#This Row],[Ámbito Intervención]])</f>
        <v>0</v>
      </c>
      <c r="H27" s="2" t="str">
        <f>VLOOKUP(Tabla2[[#This Row],[Indicador]],TablaIndicadores[[#All],[Código]:[Unidad de medida]],3,0)</f>
        <v>MW</v>
      </c>
    </row>
    <row r="28" spans="1:8" x14ac:dyDescent="0.35">
      <c r="A28" s="66">
        <v>2</v>
      </c>
      <c r="B28" s="66" t="s">
        <v>45</v>
      </c>
      <c r="C28" s="2" t="s">
        <v>93</v>
      </c>
      <c r="D28" s="2" t="s">
        <v>160</v>
      </c>
      <c r="E28" s="2" t="s">
        <v>170</v>
      </c>
      <c r="F28" s="12" t="str">
        <f>VLOOKUP(Tabla2[[#This Row],[Indicador]],TablaIndicadores[[#All],[Código]:[Indicador]],2,0)</f>
        <v>RCO54 Intermodal</v>
      </c>
      <c r="G28" s="105">
        <f ca="1">SUMIFS(TablaDatosCompletos[CantidadIndicadorRealización],TablaDatosCompletos[CodigoSubtipo],Tabla2[[#This Row],[Subtipo de acción]],TablaDatosCompletos[CodigoIndicadorRealización],Tabla2[[#This Row],[Indicador]],TablaDatosCompletos[Código AI],Tabla2[[#This Row],[Ámbito Intervención]])+SUMIFS(TablaDatosCompletos[CantidadIndicadorResultado],TablaDatosCompletos[CodigoSubtipo],Tabla2[[#This Row],[Subtipo de acción]],TablaDatosCompletos[CodigoIndicadorResultado],Tabla2[[#This Row],[Indicador]],TablaDatosCompletos[Código AI],Tabla2[[#This Row],[Ámbito Intervención]])</f>
        <v>0</v>
      </c>
      <c r="H28" s="2" t="str">
        <f>VLOOKUP(Tabla2[[#This Row],[Indicador]],TablaIndicadores[[#All],[Código]:[Unidad de medida]],3,0)</f>
        <v>RCO54:Conexiones intermodales</v>
      </c>
    </row>
    <row r="29" spans="1:8" ht="43.5" x14ac:dyDescent="0.35">
      <c r="A29" s="66">
        <v>2</v>
      </c>
      <c r="B29" s="66" t="s">
        <v>45</v>
      </c>
      <c r="C29" s="2" t="s">
        <v>93</v>
      </c>
      <c r="D29" s="2" t="s">
        <v>160</v>
      </c>
      <c r="E29" s="2" t="s">
        <v>171</v>
      </c>
      <c r="F29" s="12" t="str">
        <f>VLOOKUP(Tabla2[[#This Row],[Indicador]],TablaIndicadores[[#All],[Código]:[Indicador]],2,0)</f>
        <v>RCO 57: Capacidad del material rodante respetuoso con el medio ambiente para el transporte público colectivo*</v>
      </c>
      <c r="G29" s="105">
        <f ca="1">SUMIFS(TablaDatosCompletos[CantidadIndicadorRealización],TablaDatosCompletos[CodigoSubtipo],Tabla2[[#This Row],[Subtipo de acción]],TablaDatosCompletos[CodigoIndicadorRealización],Tabla2[[#This Row],[Indicador]],TablaDatosCompletos[Código AI],Tabla2[[#This Row],[Ámbito Intervención]])+SUMIFS(TablaDatosCompletos[CantidadIndicadorResultado],TablaDatosCompletos[CodigoSubtipo],Tabla2[[#This Row],[Subtipo de acción]],TablaDatosCompletos[CodigoIndicadorResultado],Tabla2[[#This Row],[Indicador]],TablaDatosCompletos[Código AI],Tabla2[[#This Row],[Ámbito Intervención]])</f>
        <v>0</v>
      </c>
      <c r="H29" s="2" t="str">
        <f>VLOOKUP(Tabla2[[#This Row],[Indicador]],TablaIndicadores[[#All],[Código]:[Unidad de medida]],3,0)</f>
        <v>RCO 57:Pasajeros</v>
      </c>
    </row>
    <row r="30" spans="1:8" ht="29" x14ac:dyDescent="0.35">
      <c r="A30" s="66">
        <v>2</v>
      </c>
      <c r="B30" s="66" t="s">
        <v>45</v>
      </c>
      <c r="C30" s="2" t="s">
        <v>93</v>
      </c>
      <c r="D30" s="2" t="s">
        <v>160</v>
      </c>
      <c r="E30" s="2" t="s">
        <v>172</v>
      </c>
      <c r="F30" s="12" t="str">
        <f>VLOOKUP(Tabla2[[#This Row],[Indicador]],TablaIndicadores[[#All],[Código]:[Indicador]],2,0)</f>
        <v xml:space="preserve">RCO 59: Infraestructuras de combustibles alternativos (puntos de repostaje/recarga)* </v>
      </c>
      <c r="G30" s="105">
        <f ca="1">SUMIFS(TablaDatosCompletos[CantidadIndicadorRealización],TablaDatosCompletos[CodigoSubtipo],Tabla2[[#This Row],[Subtipo de acción]],TablaDatosCompletos[CodigoIndicadorRealización],Tabla2[[#This Row],[Indicador]],TablaDatosCompletos[Código AI],Tabla2[[#This Row],[Ámbito Intervención]])+SUMIFS(TablaDatosCompletos[CantidadIndicadorResultado],TablaDatosCompletos[CodigoSubtipo],Tabla2[[#This Row],[Subtipo de acción]],TablaDatosCompletos[CodigoIndicadorResultado],Tabla2[[#This Row],[Indicador]],TablaDatosCompletos[Código AI],Tabla2[[#This Row],[Ámbito Intervención]])</f>
        <v>0</v>
      </c>
      <c r="H30" s="2" t="str">
        <f>VLOOKUP(Tabla2[[#This Row],[Indicador]],TablaIndicadores[[#All],[Código]:[Unidad de medida]],3,0)</f>
        <v>RCO 59:Puntos de repostaje/ recarga</v>
      </c>
    </row>
    <row r="31" spans="1:8" ht="29" x14ac:dyDescent="0.35">
      <c r="A31" s="66">
        <v>2</v>
      </c>
      <c r="B31" s="66" t="s">
        <v>45</v>
      </c>
      <c r="C31" s="2" t="s">
        <v>93</v>
      </c>
      <c r="D31" s="2" t="s">
        <v>162</v>
      </c>
      <c r="E31" s="2" t="s">
        <v>173</v>
      </c>
      <c r="F31" s="12" t="str">
        <f>VLOOKUP(Tabla2[[#This Row],[Indicador]],TablaIndicadores[[#All],[Código]:[Indicador]],2,0)</f>
        <v>RCR 62: Pasajeros anuales de transporte
público nuevo o modernizado</v>
      </c>
      <c r="G31" s="105">
        <f ca="1">SUMIFS(TablaDatosCompletos[CantidadIndicadorRealización],TablaDatosCompletos[CodigoSubtipo],Tabla2[[#This Row],[Subtipo de acción]],TablaDatosCompletos[CodigoIndicadorRealización],Tabla2[[#This Row],[Indicador]],TablaDatosCompletos[Código AI],Tabla2[[#This Row],[Ámbito Intervención]])+SUMIFS(TablaDatosCompletos[CantidadIndicadorResultado],TablaDatosCompletos[CodigoSubtipo],Tabla2[[#This Row],[Subtipo de acción]],TablaDatosCompletos[CodigoIndicadorResultado],Tabla2[[#This Row],[Indicador]],TablaDatosCompletos[Código AI],Tabla2[[#This Row],[Ámbito Intervención]])</f>
        <v>0</v>
      </c>
      <c r="H31" s="2" t="str">
        <f>VLOOKUP(Tabla2[[#This Row],[Indicador]],TablaIndicadores[[#All],[Código]:[Unidad de medida]],3,0)</f>
        <v>RCR 62: Usuarios / año</v>
      </c>
    </row>
    <row r="32" spans="1:8" ht="43.5" x14ac:dyDescent="0.35">
      <c r="A32" s="66">
        <v>2</v>
      </c>
      <c r="B32" s="66" t="s">
        <v>45</v>
      </c>
      <c r="C32" s="2" t="s">
        <v>95</v>
      </c>
      <c r="D32" s="2" t="s">
        <v>160</v>
      </c>
      <c r="E32" s="2" t="s">
        <v>171</v>
      </c>
      <c r="F32" s="12" t="str">
        <f>VLOOKUP(Tabla2[[#This Row],[Indicador]],TablaIndicadores[[#All],[Código]:[Indicador]],2,0)</f>
        <v>RCO 57: Capacidad del material rodante respetuoso con el medio ambiente para el transporte público colectivo*</v>
      </c>
      <c r="G32" s="105">
        <f ca="1">SUMIFS(TablaDatosCompletos[CantidadIndicadorRealización],TablaDatosCompletos[CodigoSubtipo],Tabla2[[#This Row],[Subtipo de acción]],TablaDatosCompletos[CodigoIndicadorRealización],Tabla2[[#This Row],[Indicador]],TablaDatosCompletos[Código AI],Tabla2[[#This Row],[Ámbito Intervención]])+SUMIFS(TablaDatosCompletos[CantidadIndicadorResultado],TablaDatosCompletos[CodigoSubtipo],Tabla2[[#This Row],[Subtipo de acción]],TablaDatosCompletos[CodigoIndicadorResultado],Tabla2[[#This Row],[Indicador]],TablaDatosCompletos[Código AI],Tabla2[[#This Row],[Ámbito Intervención]])</f>
        <v>0</v>
      </c>
      <c r="H32" s="2" t="str">
        <f>VLOOKUP(Tabla2[[#This Row],[Indicador]],TablaIndicadores[[#All],[Código]:[Unidad de medida]],3,0)</f>
        <v>RCO 57:Pasajeros</v>
      </c>
    </row>
    <row r="33" spans="1:8" ht="29" x14ac:dyDescent="0.35">
      <c r="A33" s="66">
        <v>2</v>
      </c>
      <c r="B33" s="66" t="s">
        <v>45</v>
      </c>
      <c r="C33" s="2" t="s">
        <v>95</v>
      </c>
      <c r="D33" s="2" t="s">
        <v>162</v>
      </c>
      <c r="E33" s="2" t="s">
        <v>173</v>
      </c>
      <c r="F33" s="12" t="str">
        <f>VLOOKUP(Tabla2[[#This Row],[Indicador]],TablaIndicadores[[#All],[Código]:[Indicador]],2,0)</f>
        <v>RCR 62: Pasajeros anuales de transporte
público nuevo o modernizado</v>
      </c>
      <c r="G33" s="105">
        <f ca="1">SUMIFS(TablaDatosCompletos[CantidadIndicadorRealización],TablaDatosCompletos[CodigoSubtipo],Tabla2[[#This Row],[Subtipo de acción]],TablaDatosCompletos[CodigoIndicadorRealización],Tabla2[[#This Row],[Indicador]],TablaDatosCompletos[Código AI],Tabla2[[#This Row],[Ámbito Intervención]])+SUMIFS(TablaDatosCompletos[CantidadIndicadorResultado],TablaDatosCompletos[CodigoSubtipo],Tabla2[[#This Row],[Subtipo de acción]],TablaDatosCompletos[CodigoIndicadorResultado],Tabla2[[#This Row],[Indicador]],TablaDatosCompletos[Código AI],Tabla2[[#This Row],[Ámbito Intervención]])</f>
        <v>0</v>
      </c>
      <c r="H33" s="2" t="str">
        <f>VLOOKUP(Tabla2[[#This Row],[Indicador]],TablaIndicadores[[#All],[Código]:[Unidad de medida]],3,0)</f>
        <v>RCR 62: Usuarios / año</v>
      </c>
    </row>
    <row r="34" spans="1:8" ht="29" x14ac:dyDescent="0.35">
      <c r="A34" s="66">
        <v>2</v>
      </c>
      <c r="B34" s="66" t="s">
        <v>45</v>
      </c>
      <c r="C34" s="2" t="s">
        <v>97</v>
      </c>
      <c r="D34" s="2" t="s">
        <v>160</v>
      </c>
      <c r="E34" s="2" t="s">
        <v>174</v>
      </c>
      <c r="F34" s="12" t="str">
        <f>VLOOKUP(Tabla2[[#This Row],[Indicador]],TablaIndicadores[[#All],[Código]:[Indicador]],2,0)</f>
        <v>RCO 58: Infraestructuras específicamente para ciclistas apoyadas*</v>
      </c>
      <c r="G34" s="105">
        <f ca="1">SUMIFS(TablaDatosCompletos[CantidadIndicadorRealización],TablaDatosCompletos[CodigoSubtipo],Tabla2[[#This Row],[Subtipo de acción]],TablaDatosCompletos[CodigoIndicadorRealización],Tabla2[[#This Row],[Indicador]],TablaDatosCompletos[Código AI],Tabla2[[#This Row],[Ámbito Intervención]])+SUMIFS(TablaDatosCompletos[CantidadIndicadorResultado],TablaDatosCompletos[CodigoSubtipo],Tabla2[[#This Row],[Subtipo de acción]],TablaDatosCompletos[CodigoIndicadorResultado],Tabla2[[#This Row],[Indicador]],TablaDatosCompletos[Código AI],Tabla2[[#This Row],[Ámbito Intervención]])</f>
        <v>0</v>
      </c>
      <c r="H34" s="2" t="str">
        <f>VLOOKUP(Tabla2[[#This Row],[Indicador]],TablaIndicadores[[#All],[Código]:[Unidad de medida]],3,0)</f>
        <v>RCO 58:  Km</v>
      </c>
    </row>
    <row r="35" spans="1:8" ht="29" x14ac:dyDescent="0.35">
      <c r="A35" s="66">
        <v>2</v>
      </c>
      <c r="B35" s="66" t="s">
        <v>45</v>
      </c>
      <c r="C35" s="2" t="s">
        <v>97</v>
      </c>
      <c r="D35" s="2" t="s">
        <v>162</v>
      </c>
      <c r="E35" s="2" t="s">
        <v>175</v>
      </c>
      <c r="F35" s="12" t="str">
        <f>VLOOKUP(Tabla2[[#This Row],[Indicador]],TablaIndicadores[[#All],[Código]:[Indicador]],2,0)</f>
        <v>RCR 64: Usuarios anuales de infraestructuras
específicas para ciclistas</v>
      </c>
      <c r="G35" s="105">
        <f ca="1">SUMIFS(TablaDatosCompletos[CantidadIndicadorRealización],TablaDatosCompletos[CodigoSubtipo],Tabla2[[#This Row],[Subtipo de acción]],TablaDatosCompletos[CodigoIndicadorRealización],Tabla2[[#This Row],[Indicador]],TablaDatosCompletos[Código AI],Tabla2[[#This Row],[Ámbito Intervención]])+SUMIFS(TablaDatosCompletos[CantidadIndicadorResultado],TablaDatosCompletos[CodigoSubtipo],Tabla2[[#This Row],[Subtipo de acción]],TablaDatosCompletos[CodigoIndicadorResultado],Tabla2[[#This Row],[Indicador]],TablaDatosCompletos[Código AI],Tabla2[[#This Row],[Ámbito Intervención]])</f>
        <v>0</v>
      </c>
      <c r="H35" s="2" t="str">
        <f>VLOOKUP(Tabla2[[#This Row],[Indicador]],TablaIndicadores[[#All],[Código]:[Unidad de medida]],3,0)</f>
        <v>RCR 64: Usuarios /año</v>
      </c>
    </row>
    <row r="36" spans="1:8" x14ac:dyDescent="0.35">
      <c r="A36" s="66">
        <v>2</v>
      </c>
      <c r="B36" s="66" t="s">
        <v>45</v>
      </c>
      <c r="C36" s="2" t="s">
        <v>99</v>
      </c>
      <c r="D36" s="2" t="s">
        <v>160</v>
      </c>
      <c r="E36" s="2" t="s">
        <v>170</v>
      </c>
      <c r="F36" s="12" t="str">
        <f>VLOOKUP(Tabla2[[#This Row],[Indicador]],TablaIndicadores[[#All],[Código]:[Indicador]],2,0)</f>
        <v>RCO54 Intermodal</v>
      </c>
      <c r="G36" s="105">
        <f ca="1">SUMIFS(TablaDatosCompletos[CantidadIndicadorRealización],TablaDatosCompletos[CodigoSubtipo],Tabla2[[#This Row],[Subtipo de acción]],TablaDatosCompletos[CodigoIndicadorRealización],Tabla2[[#This Row],[Indicador]],TablaDatosCompletos[Código AI],Tabla2[[#This Row],[Ámbito Intervención]])+SUMIFS(TablaDatosCompletos[CantidadIndicadorResultado],TablaDatosCompletos[CodigoSubtipo],Tabla2[[#This Row],[Subtipo de acción]],TablaDatosCompletos[CodigoIndicadorResultado],Tabla2[[#This Row],[Indicador]],TablaDatosCompletos[Código AI],Tabla2[[#This Row],[Ámbito Intervención]])</f>
        <v>0</v>
      </c>
      <c r="H36" s="2" t="str">
        <f>VLOOKUP(Tabla2[[#This Row],[Indicador]],TablaIndicadores[[#All],[Código]:[Unidad de medida]],3,0)</f>
        <v>RCO54:Conexiones intermodales</v>
      </c>
    </row>
    <row r="37" spans="1:8" ht="43.5" x14ac:dyDescent="0.35">
      <c r="A37" s="66">
        <v>2</v>
      </c>
      <c r="B37" s="66" t="s">
        <v>45</v>
      </c>
      <c r="C37" s="2" t="s">
        <v>99</v>
      </c>
      <c r="D37" s="2" t="s">
        <v>160</v>
      </c>
      <c r="E37" s="2" t="s">
        <v>171</v>
      </c>
      <c r="F37" s="12" t="str">
        <f>VLOOKUP(Tabla2[[#This Row],[Indicador]],TablaIndicadores[[#All],[Código]:[Indicador]],2,0)</f>
        <v>RCO 57: Capacidad del material rodante respetuoso con el medio ambiente para el transporte público colectivo*</v>
      </c>
      <c r="G37" s="105">
        <f ca="1">SUMIFS(TablaDatosCompletos[CantidadIndicadorRealización],TablaDatosCompletos[CodigoSubtipo],Tabla2[[#This Row],[Subtipo de acción]],TablaDatosCompletos[CodigoIndicadorRealización],Tabla2[[#This Row],[Indicador]],TablaDatosCompletos[Código AI],Tabla2[[#This Row],[Ámbito Intervención]])+SUMIFS(TablaDatosCompletos[CantidadIndicadorResultado],TablaDatosCompletos[CodigoSubtipo],Tabla2[[#This Row],[Subtipo de acción]],TablaDatosCompletos[CodigoIndicadorResultado],Tabla2[[#This Row],[Indicador]],TablaDatosCompletos[Código AI],Tabla2[[#This Row],[Ámbito Intervención]])</f>
        <v>0</v>
      </c>
      <c r="H37" s="2" t="str">
        <f>VLOOKUP(Tabla2[[#This Row],[Indicador]],TablaIndicadores[[#All],[Código]:[Unidad de medida]],3,0)</f>
        <v>RCO 57:Pasajeros</v>
      </c>
    </row>
    <row r="38" spans="1:8" ht="29" x14ac:dyDescent="0.35">
      <c r="A38" s="66">
        <v>2</v>
      </c>
      <c r="B38" s="66" t="s">
        <v>45</v>
      </c>
      <c r="C38" s="2" t="s">
        <v>99</v>
      </c>
      <c r="D38" s="2" t="s">
        <v>162</v>
      </c>
      <c r="E38" s="2" t="s">
        <v>173</v>
      </c>
      <c r="F38" s="12" t="str">
        <f>VLOOKUP(Tabla2[[#This Row],[Indicador]],TablaIndicadores[[#All],[Código]:[Indicador]],2,0)</f>
        <v>RCR 62: Pasajeros anuales de transporte
público nuevo o modernizado</v>
      </c>
      <c r="G38" s="105">
        <f ca="1">SUMIFS(TablaDatosCompletos[CantidadIndicadorRealización],TablaDatosCompletos[CodigoSubtipo],Tabla2[[#This Row],[Subtipo de acción]],TablaDatosCompletos[CodigoIndicadorRealización],Tabla2[[#This Row],[Indicador]],TablaDatosCompletos[Código AI],Tabla2[[#This Row],[Ámbito Intervención]])+SUMIFS(TablaDatosCompletos[CantidadIndicadorResultado],TablaDatosCompletos[CodigoSubtipo],Tabla2[[#This Row],[Subtipo de acción]],TablaDatosCompletos[CodigoIndicadorResultado],Tabla2[[#This Row],[Indicador]],TablaDatosCompletos[Código AI],Tabla2[[#This Row],[Ámbito Intervención]])</f>
        <v>0</v>
      </c>
      <c r="H38" s="2" t="str">
        <f>VLOOKUP(Tabla2[[#This Row],[Indicador]],TablaIndicadores[[#All],[Código]:[Unidad de medida]],3,0)</f>
        <v>RCR 62: Usuarios / año</v>
      </c>
    </row>
    <row r="39" spans="1:8" x14ac:dyDescent="0.35">
      <c r="A39" s="66">
        <v>2</v>
      </c>
      <c r="B39" s="66" t="s">
        <v>45</v>
      </c>
      <c r="C39" s="2" t="s">
        <v>101</v>
      </c>
      <c r="D39" s="2" t="s">
        <v>160</v>
      </c>
      <c r="E39" s="2" t="s">
        <v>170</v>
      </c>
      <c r="F39" s="12" t="str">
        <f>VLOOKUP(Tabla2[[#This Row],[Indicador]],TablaIndicadores[[#All],[Código]:[Indicador]],2,0)</f>
        <v>RCO54 Intermodal</v>
      </c>
      <c r="G39" s="105">
        <f ca="1">SUMIFS(TablaDatosCompletos[CantidadIndicadorRealización],TablaDatosCompletos[CodigoSubtipo],Tabla2[[#This Row],[Subtipo de acción]],TablaDatosCompletos[CodigoIndicadorRealización],Tabla2[[#This Row],[Indicador]],TablaDatosCompletos[Código AI],Tabla2[[#This Row],[Ámbito Intervención]])+SUMIFS(TablaDatosCompletos[CantidadIndicadorResultado],TablaDatosCompletos[CodigoSubtipo],Tabla2[[#This Row],[Subtipo de acción]],TablaDatosCompletos[CodigoIndicadorResultado],Tabla2[[#This Row],[Indicador]],TablaDatosCompletos[Código AI],Tabla2[[#This Row],[Ámbito Intervención]])</f>
        <v>0</v>
      </c>
      <c r="H39" s="2" t="str">
        <f>VLOOKUP(Tabla2[[#This Row],[Indicador]],TablaIndicadores[[#All],[Código]:[Unidad de medida]],3,0)</f>
        <v>RCO54:Conexiones intermodales</v>
      </c>
    </row>
    <row r="40" spans="1:8" ht="43.5" x14ac:dyDescent="0.35">
      <c r="A40" s="66">
        <v>2</v>
      </c>
      <c r="B40" s="66" t="s">
        <v>45</v>
      </c>
      <c r="C40" s="2" t="s">
        <v>101</v>
      </c>
      <c r="D40" s="2" t="s">
        <v>160</v>
      </c>
      <c r="E40" s="2" t="s">
        <v>171</v>
      </c>
      <c r="F40" s="12" t="str">
        <f>VLOOKUP(Tabla2[[#This Row],[Indicador]],TablaIndicadores[[#All],[Código]:[Indicador]],2,0)</f>
        <v>RCO 57: Capacidad del material rodante respetuoso con el medio ambiente para el transporte público colectivo*</v>
      </c>
      <c r="G40" s="105">
        <f ca="1">SUMIFS(TablaDatosCompletos[CantidadIndicadorRealización],TablaDatosCompletos[CodigoSubtipo],Tabla2[[#This Row],[Subtipo de acción]],TablaDatosCompletos[CodigoIndicadorRealización],Tabla2[[#This Row],[Indicador]],TablaDatosCompletos[Código AI],Tabla2[[#This Row],[Ámbito Intervención]])+SUMIFS(TablaDatosCompletos[CantidadIndicadorResultado],TablaDatosCompletos[CodigoSubtipo],Tabla2[[#This Row],[Subtipo de acción]],TablaDatosCompletos[CodigoIndicadorResultado],Tabla2[[#This Row],[Indicador]],TablaDatosCompletos[Código AI],Tabla2[[#This Row],[Ámbito Intervención]])</f>
        <v>0</v>
      </c>
      <c r="H40" s="2" t="str">
        <f>VLOOKUP(Tabla2[[#This Row],[Indicador]],TablaIndicadores[[#All],[Código]:[Unidad de medida]],3,0)</f>
        <v>RCO 57:Pasajeros</v>
      </c>
    </row>
    <row r="41" spans="1:8" ht="29" x14ac:dyDescent="0.35">
      <c r="A41" s="66">
        <v>2</v>
      </c>
      <c r="B41" s="66" t="s">
        <v>45</v>
      </c>
      <c r="C41" s="2" t="s">
        <v>101</v>
      </c>
      <c r="D41" s="2" t="s">
        <v>162</v>
      </c>
      <c r="E41" s="2" t="s">
        <v>173</v>
      </c>
      <c r="F41" s="12" t="str">
        <f>VLOOKUP(Tabla2[[#This Row],[Indicador]],TablaIndicadores[[#All],[Código]:[Indicador]],2,0)</f>
        <v>RCR 62: Pasajeros anuales de transporte
público nuevo o modernizado</v>
      </c>
      <c r="G41" s="105">
        <f ca="1">SUMIFS(TablaDatosCompletos[CantidadIndicadorRealización],TablaDatosCompletos[CodigoSubtipo],Tabla2[[#This Row],[Subtipo de acción]],TablaDatosCompletos[CodigoIndicadorRealización],Tabla2[[#This Row],[Indicador]],TablaDatosCompletos[Código AI],Tabla2[[#This Row],[Ámbito Intervención]])+SUMIFS(TablaDatosCompletos[CantidadIndicadorResultado],TablaDatosCompletos[CodigoSubtipo],Tabla2[[#This Row],[Subtipo de acción]],TablaDatosCompletos[CodigoIndicadorResultado],Tabla2[[#This Row],[Indicador]],TablaDatosCompletos[Código AI],Tabla2[[#This Row],[Ámbito Intervención]])</f>
        <v>0</v>
      </c>
      <c r="H41" s="2" t="str">
        <f>VLOOKUP(Tabla2[[#This Row],[Indicador]],TablaIndicadores[[#All],[Código]:[Unidad de medida]],3,0)</f>
        <v>RCR 62: Usuarios / año</v>
      </c>
    </row>
    <row r="42" spans="1:8" ht="43.5" x14ac:dyDescent="0.35">
      <c r="A42" s="66">
        <v>2</v>
      </c>
      <c r="B42" s="66" t="s">
        <v>47</v>
      </c>
      <c r="C42" s="2" t="s">
        <v>103</v>
      </c>
      <c r="D42" s="2" t="s">
        <v>160</v>
      </c>
      <c r="E42" s="2" t="s">
        <v>176</v>
      </c>
      <c r="F42" s="12" t="str">
        <f>VLOOKUP(Tabla2[[#This Row],[Indicador]],TablaIndicadores[[#All],[Código]:[Indicador]],2,0)</f>
        <v>RCO 24: Inversiones en sistemas nuevos o
mejorados de seguimiento, preparación,
alerta y respuesta ante catástrofes*</v>
      </c>
      <c r="G42" s="105">
        <f ca="1">SUMIFS(TablaDatosCompletos[CantidadIndicadorRealización],TablaDatosCompletos[CodigoSubtipo],Tabla2[[#This Row],[Subtipo de acción]],TablaDatosCompletos[CodigoIndicadorRealización],Tabla2[[#This Row],[Indicador]],TablaDatosCompletos[Código AI],Tabla2[[#This Row],[Ámbito Intervención]])+SUMIFS(TablaDatosCompletos[CantidadIndicadorResultado],TablaDatosCompletos[CodigoSubtipo],Tabla2[[#This Row],[Subtipo de acción]],TablaDatosCompletos[CodigoIndicadorResultado],Tabla2[[#This Row],[Indicador]],TablaDatosCompletos[Código AI],Tabla2[[#This Row],[Ámbito Intervención]])</f>
        <v>0</v>
      </c>
      <c r="H42" s="2" t="str">
        <f>VLOOKUP(Tabla2[[#This Row],[Indicador]],TablaIndicadores[[#All],[Código]:[Unidad de medida]],3,0)</f>
        <v>RCO 24: Euro</v>
      </c>
    </row>
    <row r="43" spans="1:8" ht="43.5" x14ac:dyDescent="0.35">
      <c r="A43" s="66">
        <v>2</v>
      </c>
      <c r="B43" s="66" t="s">
        <v>47</v>
      </c>
      <c r="C43" s="2" t="s">
        <v>103</v>
      </c>
      <c r="D43" s="2" t="s">
        <v>160</v>
      </c>
      <c r="E43" s="2" t="s">
        <v>177</v>
      </c>
      <c r="F43" s="12" t="str">
        <f>VLOOKUP(Tabla2[[#This Row],[Indicador]],TablaIndicadores[[#All],[Código]:[Indicador]],2,0)</f>
        <v>RCO 26: Infraestructuras verdes construidas
o mejoradas para la adaptación al cambio
climático*</v>
      </c>
      <c r="G43" s="105">
        <f ca="1">SUMIFS(TablaDatosCompletos[CantidadIndicadorRealización],TablaDatosCompletos[CodigoSubtipo],Tabla2[[#This Row],[Subtipo de acción]],TablaDatosCompletos[CodigoIndicadorRealización],Tabla2[[#This Row],[Indicador]],TablaDatosCompletos[Código AI],Tabla2[[#This Row],[Ámbito Intervención]])+SUMIFS(TablaDatosCompletos[CantidadIndicadorResultado],TablaDatosCompletos[CodigoSubtipo],Tabla2[[#This Row],[Subtipo de acción]],TablaDatosCompletos[CodigoIndicadorResultado],Tabla2[[#This Row],[Indicador]],TablaDatosCompletos[Código AI],Tabla2[[#This Row],[Ámbito Intervención]])</f>
        <v>0</v>
      </c>
      <c r="H43" s="2" t="str">
        <f>VLOOKUP(Tabla2[[#This Row],[Indicador]],TablaIndicadores[[#All],[Código]:[Unidad de medida]],3,0)</f>
        <v>RCO 26: Hectáreas</v>
      </c>
    </row>
    <row r="44" spans="1:8" ht="43.5" x14ac:dyDescent="0.35">
      <c r="A44" s="66">
        <v>2</v>
      </c>
      <c r="B44" s="66" t="s">
        <v>47</v>
      </c>
      <c r="C44" s="2" t="s">
        <v>103</v>
      </c>
      <c r="D44" s="2" t="s">
        <v>162</v>
      </c>
      <c r="E44" s="2" t="s">
        <v>178</v>
      </c>
      <c r="F44" s="12" t="str">
        <f>VLOOKUP(Tabla2[[#This Row],[Indicador]],TablaIndicadores[[#All],[Código]:[Indicador]],2,0)</f>
        <v>RCR 35: Población que se beneficia de las
medidas de protección frente a las
inundaciones</v>
      </c>
      <c r="G44" s="105">
        <f ca="1">SUMIFS(TablaDatosCompletos[CantidadIndicadorRealización],TablaDatosCompletos[CodigoSubtipo],Tabla2[[#This Row],[Subtipo de acción]],TablaDatosCompletos[CodigoIndicadorRealización],Tabla2[[#This Row],[Indicador]],TablaDatosCompletos[Código AI],Tabla2[[#This Row],[Ámbito Intervención]])+SUMIFS(TablaDatosCompletos[CantidadIndicadorResultado],TablaDatosCompletos[CodigoSubtipo],Tabla2[[#This Row],[Subtipo de acción]],TablaDatosCompletos[CodigoIndicadorResultado],Tabla2[[#This Row],[Indicador]],TablaDatosCompletos[Código AI],Tabla2[[#This Row],[Ámbito Intervención]])</f>
        <v>0</v>
      </c>
      <c r="H44" s="2" t="str">
        <f>VLOOKUP(Tabla2[[#This Row],[Indicador]],TablaIndicadores[[#All],[Código]:[Unidad de medida]],3,0)</f>
        <v>RCR 35:Personas</v>
      </c>
    </row>
    <row r="45" spans="1:8" ht="43.5" x14ac:dyDescent="0.35">
      <c r="A45" s="66">
        <v>2</v>
      </c>
      <c r="B45" s="66" t="s">
        <v>47</v>
      </c>
      <c r="C45" s="2" t="s">
        <v>105</v>
      </c>
      <c r="D45" s="2" t="s">
        <v>160</v>
      </c>
      <c r="E45" s="2" t="s">
        <v>176</v>
      </c>
      <c r="F45" s="12" t="str">
        <f>VLOOKUP(Tabla2[[#This Row],[Indicador]],TablaIndicadores[[#All],[Código]:[Indicador]],2,0)</f>
        <v>RCO 24: Inversiones en sistemas nuevos o
mejorados de seguimiento, preparación,
alerta y respuesta ante catástrofes*</v>
      </c>
      <c r="G45" s="105">
        <f ca="1">SUMIFS(TablaDatosCompletos[CantidadIndicadorRealización],TablaDatosCompletos[CodigoSubtipo],Tabla2[[#This Row],[Subtipo de acción]],TablaDatosCompletos[CodigoIndicadorRealización],Tabla2[[#This Row],[Indicador]],TablaDatosCompletos[Código AI],Tabla2[[#This Row],[Ámbito Intervención]])+SUMIFS(TablaDatosCompletos[CantidadIndicadorResultado],TablaDatosCompletos[CodigoSubtipo],Tabla2[[#This Row],[Subtipo de acción]],TablaDatosCompletos[CodigoIndicadorResultado],Tabla2[[#This Row],[Indicador]],TablaDatosCompletos[Código AI],Tabla2[[#This Row],[Ámbito Intervención]])</f>
        <v>0</v>
      </c>
      <c r="H45" s="2" t="str">
        <f>VLOOKUP(Tabla2[[#This Row],[Indicador]],TablaIndicadores[[#All],[Código]:[Unidad de medida]],3,0)</f>
        <v>RCO 24: Euro</v>
      </c>
    </row>
    <row r="46" spans="1:8" ht="43.5" x14ac:dyDescent="0.35">
      <c r="A46" s="66">
        <v>2</v>
      </c>
      <c r="B46" s="66" t="s">
        <v>47</v>
      </c>
      <c r="C46" s="2" t="s">
        <v>105</v>
      </c>
      <c r="D46" s="2" t="s">
        <v>160</v>
      </c>
      <c r="E46" s="2" t="s">
        <v>177</v>
      </c>
      <c r="F46" s="12" t="str">
        <f>VLOOKUP(Tabla2[[#This Row],[Indicador]],TablaIndicadores[[#All],[Código]:[Indicador]],2,0)</f>
        <v>RCO 26: Infraestructuras verdes construidas
o mejoradas para la adaptación al cambio
climático*</v>
      </c>
      <c r="G46" s="105">
        <f ca="1">SUMIFS(TablaDatosCompletos[CantidadIndicadorRealización],TablaDatosCompletos[CodigoSubtipo],Tabla2[[#This Row],[Subtipo de acción]],TablaDatosCompletos[CodigoIndicadorRealización],Tabla2[[#This Row],[Indicador]],TablaDatosCompletos[Código AI],Tabla2[[#This Row],[Ámbito Intervención]])+SUMIFS(TablaDatosCompletos[CantidadIndicadorResultado],TablaDatosCompletos[CodigoSubtipo],Tabla2[[#This Row],[Subtipo de acción]],TablaDatosCompletos[CodigoIndicadorResultado],Tabla2[[#This Row],[Indicador]],TablaDatosCompletos[Código AI],Tabla2[[#This Row],[Ámbito Intervención]])</f>
        <v>0</v>
      </c>
      <c r="H46" s="2" t="str">
        <f>VLOOKUP(Tabla2[[#This Row],[Indicador]],TablaIndicadores[[#All],[Código]:[Unidad de medida]],3,0)</f>
        <v>RCO 26: Hectáreas</v>
      </c>
    </row>
    <row r="47" spans="1:8" ht="29" x14ac:dyDescent="0.35">
      <c r="A47" s="66">
        <v>2</v>
      </c>
      <c r="B47" s="66" t="s">
        <v>47</v>
      </c>
      <c r="C47" s="2" t="s">
        <v>105</v>
      </c>
      <c r="D47" s="2" t="s">
        <v>162</v>
      </c>
      <c r="E47" s="2" t="s">
        <v>179</v>
      </c>
      <c r="F47" s="12" t="str">
        <f>VLOOKUP(Tabla2[[#This Row],[Indicador]],TablaIndicadores[[#All],[Código]:[Indicador]],2,0)</f>
        <v>RCR 36: Población que se beneficia de la
protección frente a los incendios forestales</v>
      </c>
      <c r="G47" s="105">
        <f ca="1">SUMIFS(TablaDatosCompletos[CantidadIndicadorRealización],TablaDatosCompletos[CodigoSubtipo],Tabla2[[#This Row],[Subtipo de acción]],TablaDatosCompletos[CodigoIndicadorRealización],Tabla2[[#This Row],[Indicador]],TablaDatosCompletos[Código AI],Tabla2[[#This Row],[Ámbito Intervención]])+SUMIFS(TablaDatosCompletos[CantidadIndicadorResultado],TablaDatosCompletos[CodigoSubtipo],Tabla2[[#This Row],[Subtipo de acción]],TablaDatosCompletos[CodigoIndicadorResultado],Tabla2[[#This Row],[Indicador]],TablaDatosCompletos[Código AI],Tabla2[[#This Row],[Ámbito Intervención]])</f>
        <v>0</v>
      </c>
      <c r="H47" s="2" t="str">
        <f>VLOOKUP(Tabla2[[#This Row],[Indicador]],TablaIndicadores[[#All],[Código]:[Unidad de medida]],3,0)</f>
        <v>RCR 36: Personas</v>
      </c>
    </row>
    <row r="48" spans="1:8" ht="43.5" x14ac:dyDescent="0.35">
      <c r="A48" s="66">
        <v>2</v>
      </c>
      <c r="B48" s="66" t="s">
        <v>47</v>
      </c>
      <c r="C48" s="2" t="s">
        <v>107</v>
      </c>
      <c r="D48" s="2" t="s">
        <v>160</v>
      </c>
      <c r="E48" s="2" t="s">
        <v>176</v>
      </c>
      <c r="F48" s="12" t="str">
        <f>VLOOKUP(Tabla2[[#This Row],[Indicador]],TablaIndicadores[[#All],[Código]:[Indicador]],2,0)</f>
        <v>RCO 24: Inversiones en sistemas nuevos o
mejorados de seguimiento, preparación,
alerta y respuesta ante catástrofes*</v>
      </c>
      <c r="G48" s="105">
        <f ca="1">SUMIFS(TablaDatosCompletos[CantidadIndicadorRealización],TablaDatosCompletos[CodigoSubtipo],Tabla2[[#This Row],[Subtipo de acción]],TablaDatosCompletos[CodigoIndicadorRealización],Tabla2[[#This Row],[Indicador]],TablaDatosCompletos[Código AI],Tabla2[[#This Row],[Ámbito Intervención]])+SUMIFS(TablaDatosCompletos[CantidadIndicadorResultado],TablaDatosCompletos[CodigoSubtipo],Tabla2[[#This Row],[Subtipo de acción]],TablaDatosCompletos[CodigoIndicadorResultado],Tabla2[[#This Row],[Indicador]],TablaDatosCompletos[Código AI],Tabla2[[#This Row],[Ámbito Intervención]])</f>
        <v>0</v>
      </c>
      <c r="H48" s="2" t="str">
        <f>VLOOKUP(Tabla2[[#This Row],[Indicador]],TablaIndicadores[[#All],[Código]:[Unidad de medida]],3,0)</f>
        <v>RCO 24: Euro</v>
      </c>
    </row>
    <row r="49" spans="1:8" ht="43.5" x14ac:dyDescent="0.35">
      <c r="A49" s="66">
        <v>2</v>
      </c>
      <c r="B49" s="66" t="s">
        <v>47</v>
      </c>
      <c r="C49" s="2" t="s">
        <v>107</v>
      </c>
      <c r="D49" s="2" t="s">
        <v>160</v>
      </c>
      <c r="E49" s="2" t="s">
        <v>177</v>
      </c>
      <c r="F49" s="12" t="str">
        <f>VLOOKUP(Tabla2[[#This Row],[Indicador]],TablaIndicadores[[#All],[Código]:[Indicador]],2,0)</f>
        <v>RCO 26: Infraestructuras verdes construidas
o mejoradas para la adaptación al cambio
climático*</v>
      </c>
      <c r="G49" s="105">
        <f ca="1">SUMIFS(TablaDatosCompletos[CantidadIndicadorRealización],TablaDatosCompletos[CodigoSubtipo],Tabla2[[#This Row],[Subtipo de acción]],TablaDatosCompletos[CodigoIndicadorRealización],Tabla2[[#This Row],[Indicador]],TablaDatosCompletos[Código AI],Tabla2[[#This Row],[Ámbito Intervención]])+SUMIFS(TablaDatosCompletos[CantidadIndicadorResultado],TablaDatosCompletos[CodigoSubtipo],Tabla2[[#This Row],[Subtipo de acción]],TablaDatosCompletos[CodigoIndicadorResultado],Tabla2[[#This Row],[Indicador]],TablaDatosCompletos[Código AI],Tabla2[[#This Row],[Ámbito Intervención]])</f>
        <v>0</v>
      </c>
      <c r="H49" s="2" t="str">
        <f>VLOOKUP(Tabla2[[#This Row],[Indicador]],TablaIndicadores[[#All],[Código]:[Unidad de medida]],3,0)</f>
        <v>RCO 26: Hectáreas</v>
      </c>
    </row>
    <row r="50" spans="1:8" ht="72.5" x14ac:dyDescent="0.35">
      <c r="A50" s="66">
        <v>2</v>
      </c>
      <c r="B50" s="66" t="s">
        <v>47</v>
      </c>
      <c r="C50" s="2" t="s">
        <v>107</v>
      </c>
      <c r="D50" s="2" t="s">
        <v>162</v>
      </c>
      <c r="E50" s="2" t="s">
        <v>180</v>
      </c>
      <c r="F50" s="12" t="str">
        <f>VLOOKUP(Tabla2[[#This Row],[Indicador]],TablaIndicadores[[#All],[Código]:[Indicador]],2,0)</f>
        <v>RCR 37: Población que se beneficia de
medidas de protección frente a catástrofes
naturales relacionadas con el clima (distintas
de las inundaciones o los incendios
forestales)</v>
      </c>
      <c r="G50" s="105">
        <f ca="1">SUMIFS(TablaDatosCompletos[CantidadIndicadorRealización],TablaDatosCompletos[CodigoSubtipo],Tabla2[[#This Row],[Subtipo de acción]],TablaDatosCompletos[CodigoIndicadorRealización],Tabla2[[#This Row],[Indicador]],TablaDatosCompletos[Código AI],Tabla2[[#This Row],[Ámbito Intervención]])+SUMIFS(TablaDatosCompletos[CantidadIndicadorResultado],TablaDatosCompletos[CodigoSubtipo],Tabla2[[#This Row],[Subtipo de acción]],TablaDatosCompletos[CodigoIndicadorResultado],Tabla2[[#This Row],[Indicador]],TablaDatosCompletos[Código AI],Tabla2[[#This Row],[Ámbito Intervención]])</f>
        <v>0</v>
      </c>
      <c r="H50" s="2" t="str">
        <f>VLOOKUP(Tabla2[[#This Row],[Indicador]],TablaIndicadores[[#All],[Código]:[Unidad de medida]],3,0)</f>
        <v>RCR 37:Personas</v>
      </c>
    </row>
    <row r="51" spans="1:8" ht="43.5" x14ac:dyDescent="0.35">
      <c r="A51" s="66">
        <v>2</v>
      </c>
      <c r="B51" s="66" t="s">
        <v>49</v>
      </c>
      <c r="C51" s="2" t="s">
        <v>109</v>
      </c>
      <c r="D51" s="2" t="s">
        <v>160</v>
      </c>
      <c r="E51" s="2" t="s">
        <v>181</v>
      </c>
      <c r="F51" s="12" t="str">
        <f>VLOOKUP(Tabla2[[#This Row],[Indicador]],TablaIndicadores[[#All],[Código]:[Indicador]],2,0)</f>
        <v>RCO 30: Longitud de las tuberías nuevas o
mejoradas para los sistemas de distribución
para el abastecimiento público de agua</v>
      </c>
      <c r="G51" s="105">
        <f ca="1">SUMIFS(TablaDatosCompletos[CantidadIndicadorRealización],TablaDatosCompletos[CodigoSubtipo],Tabla2[[#This Row],[Subtipo de acción]],TablaDatosCompletos[CodigoIndicadorRealización],Tabla2[[#This Row],[Indicador]],TablaDatosCompletos[Código AI],Tabla2[[#This Row],[Ámbito Intervención]])+SUMIFS(TablaDatosCompletos[CantidadIndicadorResultado],TablaDatosCompletos[CodigoSubtipo],Tabla2[[#This Row],[Subtipo de acción]],TablaDatosCompletos[CodigoIndicadorResultado],Tabla2[[#This Row],[Indicador]],TablaDatosCompletos[Código AI],Tabla2[[#This Row],[Ámbito Intervención]])</f>
        <v>0</v>
      </c>
      <c r="H51" s="2" t="str">
        <f>VLOOKUP(Tabla2[[#This Row],[Indicador]],TablaIndicadores[[#All],[Código]:[Unidad de medida]],3,0)</f>
        <v>RCO 30: Km</v>
      </c>
    </row>
    <row r="52" spans="1:8" ht="29" x14ac:dyDescent="0.35">
      <c r="A52" s="66">
        <v>2</v>
      </c>
      <c r="B52" s="66" t="s">
        <v>49</v>
      </c>
      <c r="C52" s="2" t="s">
        <v>109</v>
      </c>
      <c r="D52" s="2" t="s">
        <v>162</v>
      </c>
      <c r="E52" s="2" t="s">
        <v>182</v>
      </c>
      <c r="F52" s="12" t="str">
        <f>VLOOKUP(Tabla2[[#This Row],[Indicador]],TablaIndicadores[[#All],[Código]:[Indicador]],2,0)</f>
        <v>RCR 41: Población conectada a un
abastecimiento de agua mejorado</v>
      </c>
      <c r="G52" s="105">
        <f ca="1">SUMIFS(TablaDatosCompletos[CantidadIndicadorRealización],TablaDatosCompletos[CodigoSubtipo],Tabla2[[#This Row],[Subtipo de acción]],TablaDatosCompletos[CodigoIndicadorRealización],Tabla2[[#This Row],[Indicador]],TablaDatosCompletos[Código AI],Tabla2[[#This Row],[Ámbito Intervención]])+SUMIFS(TablaDatosCompletos[CantidadIndicadorResultado],TablaDatosCompletos[CodigoSubtipo],Tabla2[[#This Row],[Subtipo de acción]],TablaDatosCompletos[CodigoIndicadorResultado],Tabla2[[#This Row],[Indicador]],TablaDatosCompletos[Código AI],Tabla2[[#This Row],[Ámbito Intervención]])</f>
        <v>0</v>
      </c>
      <c r="H52" s="2" t="str">
        <f>VLOOKUP(Tabla2[[#This Row],[Indicador]],TablaIndicadores[[#All],[Código]:[Unidad de medida]],3,0)</f>
        <v>RCR 41: Personas</v>
      </c>
    </row>
    <row r="53" spans="1:8" ht="43.5" x14ac:dyDescent="0.35">
      <c r="A53" s="66">
        <v>2</v>
      </c>
      <c r="B53" s="66" t="s">
        <v>49</v>
      </c>
      <c r="C53" s="2" t="s">
        <v>111</v>
      </c>
      <c r="D53" s="2" t="s">
        <v>160</v>
      </c>
      <c r="E53" s="2" t="s">
        <v>181</v>
      </c>
      <c r="F53" s="12" t="str">
        <f>VLOOKUP(Tabla2[[#This Row],[Indicador]],TablaIndicadores[[#All],[Código]:[Indicador]],2,0)</f>
        <v>RCO 30: Longitud de las tuberías nuevas o
mejoradas para los sistemas de distribución
para el abastecimiento público de agua</v>
      </c>
      <c r="G53" s="105">
        <f ca="1">SUMIFS(TablaDatosCompletos[CantidadIndicadorRealización],TablaDatosCompletos[CodigoSubtipo],Tabla2[[#This Row],[Subtipo de acción]],TablaDatosCompletos[CodigoIndicadorRealización],Tabla2[[#This Row],[Indicador]],TablaDatosCompletos[Código AI],Tabla2[[#This Row],[Ámbito Intervención]])+SUMIFS(TablaDatosCompletos[CantidadIndicadorResultado],TablaDatosCompletos[CodigoSubtipo],Tabla2[[#This Row],[Subtipo de acción]],TablaDatosCompletos[CodigoIndicadorResultado],Tabla2[[#This Row],[Indicador]],TablaDatosCompletos[Código AI],Tabla2[[#This Row],[Ámbito Intervención]])</f>
        <v>0</v>
      </c>
      <c r="H53" s="2" t="str">
        <f>VLOOKUP(Tabla2[[#This Row],[Indicador]],TablaIndicadores[[#All],[Código]:[Unidad de medida]],3,0)</f>
        <v>RCO 30: Km</v>
      </c>
    </row>
    <row r="54" spans="1:8" ht="29" x14ac:dyDescent="0.35">
      <c r="A54" s="66">
        <v>2</v>
      </c>
      <c r="B54" s="66" t="s">
        <v>49</v>
      </c>
      <c r="C54" s="2" t="s">
        <v>111</v>
      </c>
      <c r="D54" s="2" t="s">
        <v>162</v>
      </c>
      <c r="E54" s="2" t="s">
        <v>182</v>
      </c>
      <c r="F54" s="12" t="str">
        <f>VLOOKUP(Tabla2[[#This Row],[Indicador]],TablaIndicadores[[#All],[Código]:[Indicador]],2,0)</f>
        <v>RCR 41: Población conectada a un
abastecimiento de agua mejorado</v>
      </c>
      <c r="G54" s="105">
        <f ca="1">SUMIFS(TablaDatosCompletos[CantidadIndicadorRealización],TablaDatosCompletos[CodigoSubtipo],Tabla2[[#This Row],[Subtipo de acción]],TablaDatosCompletos[CodigoIndicadorRealización],Tabla2[[#This Row],[Indicador]],TablaDatosCompletos[Código AI],Tabla2[[#This Row],[Ámbito Intervención]])+SUMIFS(TablaDatosCompletos[CantidadIndicadorResultado],TablaDatosCompletos[CodigoSubtipo],Tabla2[[#This Row],[Subtipo de acción]],TablaDatosCompletos[CodigoIndicadorResultado],Tabla2[[#This Row],[Indicador]],TablaDatosCompletos[Código AI],Tabla2[[#This Row],[Ámbito Intervención]])</f>
        <v>0</v>
      </c>
      <c r="H54" s="2" t="str">
        <f>VLOOKUP(Tabla2[[#This Row],[Indicador]],TablaIndicadores[[#All],[Código]:[Unidad de medida]],3,0)</f>
        <v>RCR 41: Personas</v>
      </c>
    </row>
    <row r="55" spans="1:8" ht="43.5" x14ac:dyDescent="0.35">
      <c r="A55" s="66">
        <v>2</v>
      </c>
      <c r="B55" s="66" t="s">
        <v>49</v>
      </c>
      <c r="C55" s="2" t="s">
        <v>113</v>
      </c>
      <c r="D55" s="2" t="s">
        <v>160</v>
      </c>
      <c r="E55" s="2" t="s">
        <v>181</v>
      </c>
      <c r="F55" s="12" t="str">
        <f>VLOOKUP(Tabla2[[#This Row],[Indicador]],TablaIndicadores[[#All],[Código]:[Indicador]],2,0)</f>
        <v>RCO 30: Longitud de las tuberías nuevas o
mejoradas para los sistemas de distribución
para el abastecimiento público de agua</v>
      </c>
      <c r="G55" s="105">
        <f ca="1">SUMIFS(TablaDatosCompletos[CantidadIndicadorRealización],TablaDatosCompletos[CodigoSubtipo],Tabla2[[#This Row],[Subtipo de acción]],TablaDatosCompletos[CodigoIndicadorRealización],Tabla2[[#This Row],[Indicador]],TablaDatosCompletos[Código AI],Tabla2[[#This Row],[Ámbito Intervención]])+SUMIFS(TablaDatosCompletos[CantidadIndicadorResultado],TablaDatosCompletos[CodigoSubtipo],Tabla2[[#This Row],[Subtipo de acción]],TablaDatosCompletos[CodigoIndicadorResultado],Tabla2[[#This Row],[Indicador]],TablaDatosCompletos[Código AI],Tabla2[[#This Row],[Ámbito Intervención]])</f>
        <v>0</v>
      </c>
      <c r="H55" s="2" t="str">
        <f>VLOOKUP(Tabla2[[#This Row],[Indicador]],TablaIndicadores[[#All],[Código]:[Unidad de medida]],3,0)</f>
        <v>RCO 30: Km</v>
      </c>
    </row>
    <row r="56" spans="1:8" ht="29" x14ac:dyDescent="0.35">
      <c r="A56" s="66">
        <v>2</v>
      </c>
      <c r="B56" s="66" t="s">
        <v>49</v>
      </c>
      <c r="C56" s="2" t="s">
        <v>113</v>
      </c>
      <c r="D56" s="2" t="s">
        <v>160</v>
      </c>
      <c r="E56" s="2" t="s">
        <v>183</v>
      </c>
      <c r="F56" s="12" t="str">
        <f>VLOOKUP(Tabla2[[#This Row],[Indicador]],TablaIndicadores[[#All],[Código]:[Indicador]],2,0)</f>
        <v>RCO31 Longitud de tuberías nuevas o mejoradas para la red pública de recogida de aguas residuales</v>
      </c>
      <c r="G56" s="105">
        <f ca="1">SUMIFS(TablaDatosCompletos[CantidadIndicadorRealización],TablaDatosCompletos[CodigoSubtipo],Tabla2[[#This Row],[Subtipo de acción]],TablaDatosCompletos[CodigoIndicadorRealización],Tabla2[[#This Row],[Indicador]],TablaDatosCompletos[Código AI],Tabla2[[#This Row],[Ámbito Intervención]])+SUMIFS(TablaDatosCompletos[CantidadIndicadorResultado],TablaDatosCompletos[CodigoSubtipo],Tabla2[[#This Row],[Subtipo de acción]],TablaDatosCompletos[CodigoIndicadorResultado],Tabla2[[#This Row],[Indicador]],TablaDatosCompletos[Código AI],Tabla2[[#This Row],[Ámbito Intervención]])</f>
        <v>0</v>
      </c>
      <c r="H56" s="2" t="str">
        <f>VLOOKUP(Tabla2[[#This Row],[Indicador]],TablaIndicadores[[#All],[Código]:[Unidad de medida]],3,0)</f>
        <v>RCO31: Km</v>
      </c>
    </row>
    <row r="57" spans="1:8" ht="29" x14ac:dyDescent="0.35">
      <c r="A57" s="66">
        <v>2</v>
      </c>
      <c r="B57" s="66" t="s">
        <v>49</v>
      </c>
      <c r="C57" s="2" t="s">
        <v>113</v>
      </c>
      <c r="D57" s="2" t="s">
        <v>160</v>
      </c>
      <c r="E57" s="2" t="s">
        <v>184</v>
      </c>
      <c r="F57" s="12" t="str">
        <f>VLOOKUP(Tabla2[[#This Row],[Indicador]],TablaIndicadores[[#All],[Código]:[Indicador]],2,0)</f>
        <v>RCO 32: Capacidad nueva o mejorada para el
tratamiento de aguas residuales</v>
      </c>
      <c r="G57" s="105">
        <f ca="1">SUMIFS(TablaDatosCompletos[CantidadIndicadorRealización],TablaDatosCompletos[CodigoSubtipo],Tabla2[[#This Row],[Subtipo de acción]],TablaDatosCompletos[CodigoIndicadorRealización],Tabla2[[#This Row],[Indicador]],TablaDatosCompletos[Código AI],Tabla2[[#This Row],[Ámbito Intervención]])+SUMIFS(TablaDatosCompletos[CantidadIndicadorResultado],TablaDatosCompletos[CodigoSubtipo],Tabla2[[#This Row],[Subtipo de acción]],TablaDatosCompletos[CodigoIndicadorResultado],Tabla2[[#This Row],[Indicador]],TablaDatosCompletos[Código AI],Tabla2[[#This Row],[Ámbito Intervención]])</f>
        <v>0</v>
      </c>
      <c r="H57" s="2" t="str">
        <f>VLOOKUP(Tabla2[[#This Row],[Indicador]],TablaIndicadores[[#All],[Código]:[Unidad de medida]],3,0)</f>
        <v>RCO32: Equivalente de población</v>
      </c>
    </row>
    <row r="58" spans="1:8" ht="29" x14ac:dyDescent="0.35">
      <c r="A58" s="66">
        <v>2</v>
      </c>
      <c r="B58" s="66" t="s">
        <v>49</v>
      </c>
      <c r="C58" s="2" t="s">
        <v>113</v>
      </c>
      <c r="D58" s="2" t="s">
        <v>162</v>
      </c>
      <c r="E58" s="2" t="s">
        <v>182</v>
      </c>
      <c r="F58" s="12" t="str">
        <f>VLOOKUP(Tabla2[[#This Row],[Indicador]],TablaIndicadores[[#All],[Código]:[Indicador]],2,0)</f>
        <v>RCR 41: Población conectada a un
abastecimiento de agua mejorado</v>
      </c>
      <c r="G58" s="105">
        <f ca="1">SUMIFS(TablaDatosCompletos[CantidadIndicadorRealización],TablaDatosCompletos[CodigoSubtipo],Tabla2[[#This Row],[Subtipo de acción]],TablaDatosCompletos[CodigoIndicadorRealización],Tabla2[[#This Row],[Indicador]],TablaDatosCompletos[Código AI],Tabla2[[#This Row],[Ámbito Intervención]])+SUMIFS(TablaDatosCompletos[CantidadIndicadorResultado],TablaDatosCompletos[CodigoSubtipo],Tabla2[[#This Row],[Subtipo de acción]],TablaDatosCompletos[CodigoIndicadorResultado],Tabla2[[#This Row],[Indicador]],TablaDatosCompletos[Código AI],Tabla2[[#This Row],[Ámbito Intervención]])</f>
        <v>0</v>
      </c>
      <c r="H58" s="2" t="str">
        <f>VLOOKUP(Tabla2[[#This Row],[Indicador]],TablaIndicadores[[#All],[Código]:[Unidad de medida]],3,0)</f>
        <v>RCR 41: Personas</v>
      </c>
    </row>
    <row r="59" spans="1:8" ht="43.5" x14ac:dyDescent="0.35">
      <c r="A59" s="66">
        <v>2</v>
      </c>
      <c r="B59" s="66" t="s">
        <v>49</v>
      </c>
      <c r="C59" s="2" t="s">
        <v>113</v>
      </c>
      <c r="D59" s="2" t="s">
        <v>162</v>
      </c>
      <c r="E59" s="2" t="s">
        <v>185</v>
      </c>
      <c r="F59" s="12" t="str">
        <f>VLOOKUP(Tabla2[[#This Row],[Indicador]],TablaIndicadores[[#All],[Código]:[Indicador]],2,0)</f>
        <v>RCR 42: Población conectada, como mínimo,
a una planta secundaria de tratamiento de
aguas residuales</v>
      </c>
      <c r="G59" s="105">
        <f ca="1">SUMIFS(TablaDatosCompletos[CantidadIndicadorRealización],TablaDatosCompletos[CodigoSubtipo],Tabla2[[#This Row],[Subtipo de acción]],TablaDatosCompletos[CodigoIndicadorRealización],Tabla2[[#This Row],[Indicador]],TablaDatosCompletos[Código AI],Tabla2[[#This Row],[Ámbito Intervención]])+SUMIFS(TablaDatosCompletos[CantidadIndicadorResultado],TablaDatosCompletos[CodigoSubtipo],Tabla2[[#This Row],[Subtipo de acción]],TablaDatosCompletos[CodigoIndicadorResultado],Tabla2[[#This Row],[Indicador]],TablaDatosCompletos[Código AI],Tabla2[[#This Row],[Ámbito Intervención]])</f>
        <v>0</v>
      </c>
      <c r="H59" s="2" t="str">
        <f>VLOOKUP(Tabla2[[#This Row],[Indicador]],TablaIndicadores[[#All],[Código]:[Unidad de medida]],3,0)</f>
        <v>RCR 42:  Personas</v>
      </c>
    </row>
    <row r="60" spans="1:8" ht="29" x14ac:dyDescent="0.35">
      <c r="A60" s="66">
        <v>2</v>
      </c>
      <c r="B60" s="66" t="s">
        <v>49</v>
      </c>
      <c r="C60" s="2" t="s">
        <v>115</v>
      </c>
      <c r="D60" s="2" t="s">
        <v>160</v>
      </c>
      <c r="E60" s="2" t="s">
        <v>183</v>
      </c>
      <c r="F60" s="12" t="str">
        <f>VLOOKUP(Tabla2[[#This Row],[Indicador]],TablaIndicadores[[#All],[Código]:[Indicador]],2,0)</f>
        <v>RCO31 Longitud de tuberías nuevas o mejoradas para la red pública de recogida de aguas residuales</v>
      </c>
      <c r="G60" s="105">
        <f ca="1">SUMIFS(TablaDatosCompletos[CantidadIndicadorRealización],TablaDatosCompletos[CodigoSubtipo],Tabla2[[#This Row],[Subtipo de acción]],TablaDatosCompletos[CodigoIndicadorRealización],Tabla2[[#This Row],[Indicador]],TablaDatosCompletos[Código AI],Tabla2[[#This Row],[Ámbito Intervención]])+SUMIFS(TablaDatosCompletos[CantidadIndicadorResultado],TablaDatosCompletos[CodigoSubtipo],Tabla2[[#This Row],[Subtipo de acción]],TablaDatosCompletos[CodigoIndicadorResultado],Tabla2[[#This Row],[Indicador]],TablaDatosCompletos[Código AI],Tabla2[[#This Row],[Ámbito Intervención]])</f>
        <v>0</v>
      </c>
      <c r="H60" s="2" t="str">
        <f>VLOOKUP(Tabla2[[#This Row],[Indicador]],TablaIndicadores[[#All],[Código]:[Unidad de medida]],3,0)</f>
        <v>RCO31: Km</v>
      </c>
    </row>
    <row r="61" spans="1:8" ht="29" x14ac:dyDescent="0.35">
      <c r="A61" s="66">
        <v>2</v>
      </c>
      <c r="B61" s="66" t="s">
        <v>49</v>
      </c>
      <c r="C61" s="2" t="s">
        <v>115</v>
      </c>
      <c r="D61" s="2" t="s">
        <v>160</v>
      </c>
      <c r="E61" s="2" t="s">
        <v>184</v>
      </c>
      <c r="F61" s="12" t="str">
        <f>VLOOKUP(Tabla2[[#This Row],[Indicador]],TablaIndicadores[[#All],[Código]:[Indicador]],2,0)</f>
        <v>RCO 32: Capacidad nueva o mejorada para el
tratamiento de aguas residuales</v>
      </c>
      <c r="G61" s="105">
        <f ca="1">SUMIFS(TablaDatosCompletos[CantidadIndicadorRealización],TablaDatosCompletos[CodigoSubtipo],Tabla2[[#This Row],[Subtipo de acción]],TablaDatosCompletos[CodigoIndicadorRealización],Tabla2[[#This Row],[Indicador]],TablaDatosCompletos[Código AI],Tabla2[[#This Row],[Ámbito Intervención]])+SUMIFS(TablaDatosCompletos[CantidadIndicadorResultado],TablaDatosCompletos[CodigoSubtipo],Tabla2[[#This Row],[Subtipo de acción]],TablaDatosCompletos[CodigoIndicadorResultado],Tabla2[[#This Row],[Indicador]],TablaDatosCompletos[Código AI],Tabla2[[#This Row],[Ámbito Intervención]])</f>
        <v>0</v>
      </c>
      <c r="H61" s="2" t="str">
        <f>VLOOKUP(Tabla2[[#This Row],[Indicador]],TablaIndicadores[[#All],[Código]:[Unidad de medida]],3,0)</f>
        <v>RCO32: Equivalente de población</v>
      </c>
    </row>
    <row r="62" spans="1:8" ht="43.5" x14ac:dyDescent="0.35">
      <c r="A62" s="66">
        <v>2</v>
      </c>
      <c r="B62" s="66" t="s">
        <v>49</v>
      </c>
      <c r="C62" s="2" t="s">
        <v>115</v>
      </c>
      <c r="D62" s="2" t="s">
        <v>162</v>
      </c>
      <c r="E62" s="2" t="s">
        <v>185</v>
      </c>
      <c r="F62" s="12" t="str">
        <f>VLOOKUP(Tabla2[[#This Row],[Indicador]],TablaIndicadores[[#All],[Código]:[Indicador]],2,0)</f>
        <v>RCR 42: Población conectada, como mínimo,
a una planta secundaria de tratamiento de
aguas residuales</v>
      </c>
      <c r="G62" s="105">
        <f ca="1">SUMIFS(TablaDatosCompletos[CantidadIndicadorRealización],TablaDatosCompletos[CodigoSubtipo],Tabla2[[#This Row],[Subtipo de acción]],TablaDatosCompletos[CodigoIndicadorRealización],Tabla2[[#This Row],[Indicador]],TablaDatosCompletos[Código AI],Tabla2[[#This Row],[Ámbito Intervención]])+SUMIFS(TablaDatosCompletos[CantidadIndicadorResultado],TablaDatosCompletos[CodigoSubtipo],Tabla2[[#This Row],[Subtipo de acción]],TablaDatosCompletos[CodigoIndicadorResultado],Tabla2[[#This Row],[Indicador]],TablaDatosCompletos[Código AI],Tabla2[[#This Row],[Ámbito Intervención]])</f>
        <v>0</v>
      </c>
      <c r="H62" s="2" t="str">
        <f>VLOOKUP(Tabla2[[#This Row],[Indicador]],TablaIndicadores[[#All],[Código]:[Unidad de medida]],3,0)</f>
        <v>RCR 42:  Personas</v>
      </c>
    </row>
    <row r="63" spans="1:8" ht="29" x14ac:dyDescent="0.35">
      <c r="A63" s="66">
        <v>2</v>
      </c>
      <c r="B63" s="66" t="s">
        <v>49</v>
      </c>
      <c r="C63" s="2" t="s">
        <v>117</v>
      </c>
      <c r="D63" s="2" t="s">
        <v>160</v>
      </c>
      <c r="E63" s="2" t="s">
        <v>183</v>
      </c>
      <c r="F63" s="12" t="str">
        <f>VLOOKUP(Tabla2[[#This Row],[Indicador]],TablaIndicadores[[#All],[Código]:[Indicador]],2,0)</f>
        <v>RCO31 Longitud de tuberías nuevas o mejoradas para la red pública de recogida de aguas residuales</v>
      </c>
      <c r="G63" s="105">
        <f ca="1">SUMIFS(TablaDatosCompletos[CantidadIndicadorRealización],TablaDatosCompletos[CodigoSubtipo],Tabla2[[#This Row],[Subtipo de acción]],TablaDatosCompletos[CodigoIndicadorRealización],Tabla2[[#This Row],[Indicador]],TablaDatosCompletos[Código AI],Tabla2[[#This Row],[Ámbito Intervención]])+SUMIFS(TablaDatosCompletos[CantidadIndicadorResultado],TablaDatosCompletos[CodigoSubtipo],Tabla2[[#This Row],[Subtipo de acción]],TablaDatosCompletos[CodigoIndicadorResultado],Tabla2[[#This Row],[Indicador]],TablaDatosCompletos[Código AI],Tabla2[[#This Row],[Ámbito Intervención]])</f>
        <v>0</v>
      </c>
      <c r="H63" s="2" t="str">
        <f>VLOOKUP(Tabla2[[#This Row],[Indicador]],TablaIndicadores[[#All],[Código]:[Unidad de medida]],3,0)</f>
        <v>RCO31: Km</v>
      </c>
    </row>
    <row r="64" spans="1:8" ht="29" x14ac:dyDescent="0.35">
      <c r="A64" s="66">
        <v>2</v>
      </c>
      <c r="B64" s="66" t="s">
        <v>49</v>
      </c>
      <c r="C64" s="2" t="s">
        <v>117</v>
      </c>
      <c r="D64" s="2" t="s">
        <v>160</v>
      </c>
      <c r="E64" s="2" t="s">
        <v>184</v>
      </c>
      <c r="F64" s="12" t="str">
        <f>VLOOKUP(Tabla2[[#This Row],[Indicador]],TablaIndicadores[[#All],[Código]:[Indicador]],2,0)</f>
        <v>RCO 32: Capacidad nueva o mejorada para el
tratamiento de aguas residuales</v>
      </c>
      <c r="G64" s="105">
        <f ca="1">SUMIFS(TablaDatosCompletos[CantidadIndicadorRealización],TablaDatosCompletos[CodigoSubtipo],Tabla2[[#This Row],[Subtipo de acción]],TablaDatosCompletos[CodigoIndicadorRealización],Tabla2[[#This Row],[Indicador]],TablaDatosCompletos[Código AI],Tabla2[[#This Row],[Ámbito Intervención]])+SUMIFS(TablaDatosCompletos[CantidadIndicadorResultado],TablaDatosCompletos[CodigoSubtipo],Tabla2[[#This Row],[Subtipo de acción]],TablaDatosCompletos[CodigoIndicadorResultado],Tabla2[[#This Row],[Indicador]],TablaDatosCompletos[Código AI],Tabla2[[#This Row],[Ámbito Intervención]])</f>
        <v>0</v>
      </c>
      <c r="H64" s="2" t="str">
        <f>VLOOKUP(Tabla2[[#This Row],[Indicador]],TablaIndicadores[[#All],[Código]:[Unidad de medida]],3,0)</f>
        <v>RCO32: Equivalente de población</v>
      </c>
    </row>
    <row r="65" spans="1:8" ht="43.5" x14ac:dyDescent="0.35">
      <c r="A65" s="66">
        <v>2</v>
      </c>
      <c r="B65" s="66" t="s">
        <v>49</v>
      </c>
      <c r="C65" s="2" t="s">
        <v>117</v>
      </c>
      <c r="D65" s="2" t="s">
        <v>162</v>
      </c>
      <c r="E65" s="2" t="s">
        <v>185</v>
      </c>
      <c r="F65" s="12" t="str">
        <f>VLOOKUP(Tabla2[[#This Row],[Indicador]],TablaIndicadores[[#All],[Código]:[Indicador]],2,0)</f>
        <v>RCR 42: Población conectada, como mínimo,
a una planta secundaria de tratamiento de
aguas residuales</v>
      </c>
      <c r="G65" s="105">
        <f ca="1">SUMIFS(TablaDatosCompletos[CantidadIndicadorRealización],TablaDatosCompletos[CodigoSubtipo],Tabla2[[#This Row],[Subtipo de acción]],TablaDatosCompletos[CodigoIndicadorRealización],Tabla2[[#This Row],[Indicador]],TablaDatosCompletos[Código AI],Tabla2[[#This Row],[Ámbito Intervención]])+SUMIFS(TablaDatosCompletos[CantidadIndicadorResultado],TablaDatosCompletos[CodigoSubtipo],Tabla2[[#This Row],[Subtipo de acción]],TablaDatosCompletos[CodigoIndicadorResultado],Tabla2[[#This Row],[Indicador]],TablaDatosCompletos[Código AI],Tabla2[[#This Row],[Ámbito Intervención]])</f>
        <v>0</v>
      </c>
      <c r="H65" s="2" t="str">
        <f>VLOOKUP(Tabla2[[#This Row],[Indicador]],TablaIndicadores[[#All],[Código]:[Unidad de medida]],3,0)</f>
        <v>RCR 42:  Personas</v>
      </c>
    </row>
    <row r="66" spans="1:8" ht="29" x14ac:dyDescent="0.35">
      <c r="A66" s="66">
        <v>2</v>
      </c>
      <c r="B66" s="66" t="s">
        <v>51</v>
      </c>
      <c r="C66" s="2" t="s">
        <v>119</v>
      </c>
      <c r="D66" s="2" t="s">
        <v>160</v>
      </c>
      <c r="E66" s="2" t="s">
        <v>186</v>
      </c>
      <c r="F66" s="12" t="str">
        <f>VLOOKUP(Tabla2[[#This Row],[Indicador]],TablaIndicadores[[#All],[Código]:[Indicador]],2,0)</f>
        <v>RCO 34: Capacidad adicional para el reciclaje
de residuos</v>
      </c>
      <c r="G66" s="105">
        <f ca="1">SUMIFS(TablaDatosCompletos[CantidadIndicadorRealización],TablaDatosCompletos[CodigoSubtipo],Tabla2[[#This Row],[Subtipo de acción]],TablaDatosCompletos[CodigoIndicadorRealización],Tabla2[[#This Row],[Indicador]],TablaDatosCompletos[Código AI],Tabla2[[#This Row],[Ámbito Intervención]])+SUMIFS(TablaDatosCompletos[CantidadIndicadorResultado],TablaDatosCompletos[CodigoSubtipo],Tabla2[[#This Row],[Subtipo de acción]],TablaDatosCompletos[CodigoIndicadorResultado],Tabla2[[#This Row],[Indicador]],TablaDatosCompletos[Código AI],Tabla2[[#This Row],[Ámbito Intervención]])</f>
        <v>0</v>
      </c>
      <c r="H66" s="2" t="str">
        <f>VLOOKUP(Tabla2[[#This Row],[Indicador]],TablaIndicadores[[#All],[Código]:[Unidad de medida]],3,0)</f>
        <v>RCO 34: Toneladas/año</v>
      </c>
    </row>
    <row r="67" spans="1:8" ht="29" x14ac:dyDescent="0.35">
      <c r="A67" s="66">
        <v>2</v>
      </c>
      <c r="B67" s="66" t="s">
        <v>51</v>
      </c>
      <c r="C67" s="2" t="s">
        <v>119</v>
      </c>
      <c r="D67" s="2" t="s">
        <v>160</v>
      </c>
      <c r="E67" s="2" t="s">
        <v>187</v>
      </c>
      <c r="F67" s="12" t="str">
        <f>VLOOKUP(Tabla2[[#This Row],[Indicador]],TablaIndicadores[[#All],[Código]:[Indicador]],2,0)</f>
        <v>RCO 107: Inversiones en instalaciones para la
recogida selectiva de residuos</v>
      </c>
      <c r="G67" s="105">
        <f ca="1">SUMIFS(TablaDatosCompletos[CantidadIndicadorRealización],TablaDatosCompletos[CodigoSubtipo],Tabla2[[#This Row],[Subtipo de acción]],TablaDatosCompletos[CodigoIndicadorRealización],Tabla2[[#This Row],[Indicador]],TablaDatosCompletos[Código AI],Tabla2[[#This Row],[Ámbito Intervención]])+SUMIFS(TablaDatosCompletos[CantidadIndicadorResultado],TablaDatosCompletos[CodigoSubtipo],Tabla2[[#This Row],[Subtipo de acción]],TablaDatosCompletos[CodigoIndicadorResultado],Tabla2[[#This Row],[Indicador]],TablaDatosCompletos[Código AI],Tabla2[[#This Row],[Ámbito Intervención]])</f>
        <v>0</v>
      </c>
      <c r="H67" s="2" t="str">
        <f>VLOOKUP(Tabla2[[#This Row],[Indicador]],TablaIndicadores[[#All],[Código]:[Unidad de medida]],3,0)</f>
        <v>RCO 107: Euro</v>
      </c>
    </row>
    <row r="68" spans="1:8" x14ac:dyDescent="0.35">
      <c r="A68" s="66">
        <v>2</v>
      </c>
      <c r="B68" s="66" t="s">
        <v>51</v>
      </c>
      <c r="C68" s="2" t="s">
        <v>119</v>
      </c>
      <c r="D68" s="2" t="s">
        <v>162</v>
      </c>
      <c r="E68" s="2" t="s">
        <v>188</v>
      </c>
      <c r="F68" s="12" t="str">
        <f>VLOOKUP(Tabla2[[#This Row],[Indicador]],TablaIndicadores[[#All],[Código]:[Indicador]],2,0)</f>
        <v>RCR 47: Residuos reciclados</v>
      </c>
      <c r="G68" s="105">
        <f ca="1">SUMIFS(TablaDatosCompletos[CantidadIndicadorRealización],TablaDatosCompletos[CodigoSubtipo],Tabla2[[#This Row],[Subtipo de acción]],TablaDatosCompletos[CodigoIndicadorRealización],Tabla2[[#This Row],[Indicador]],TablaDatosCompletos[Código AI],Tabla2[[#This Row],[Ámbito Intervención]])+SUMIFS(TablaDatosCompletos[CantidadIndicadorResultado],TablaDatosCompletos[CodigoSubtipo],Tabla2[[#This Row],[Subtipo de acción]],TablaDatosCompletos[CodigoIndicadorResultado],Tabla2[[#This Row],[Indicador]],TablaDatosCompletos[Código AI],Tabla2[[#This Row],[Ámbito Intervención]])</f>
        <v>0</v>
      </c>
      <c r="H68" s="2" t="str">
        <f>VLOOKUP(Tabla2[[#This Row],[Indicador]],TablaIndicadores[[#All],[Código]:[Unidad de medida]],3,0)</f>
        <v>RCR 47: Toneladas/ año</v>
      </c>
    </row>
    <row r="69" spans="1:8" x14ac:dyDescent="0.35">
      <c r="A69" s="66">
        <v>2</v>
      </c>
      <c r="B69" s="66" t="s">
        <v>51</v>
      </c>
      <c r="C69" s="2" t="s">
        <v>119</v>
      </c>
      <c r="D69" s="2" t="s">
        <v>162</v>
      </c>
      <c r="E69" s="2" t="s">
        <v>189</v>
      </c>
      <c r="F69" s="12" t="str">
        <f>VLOOKUP(Tabla2[[#This Row],[Indicador]],TablaIndicadores[[#All],[Código]:[Indicador]],2,0)</f>
        <v>RCR103 Residuos recogidos de manera selectiva</v>
      </c>
      <c r="G69" s="105">
        <f ca="1">SUMIFS(TablaDatosCompletos[CantidadIndicadorRealización],TablaDatosCompletos[CodigoSubtipo],Tabla2[[#This Row],[Subtipo de acción]],TablaDatosCompletos[CodigoIndicadorRealización],Tabla2[[#This Row],[Indicador]],TablaDatosCompletos[Código AI],Tabla2[[#This Row],[Ámbito Intervención]])+SUMIFS(TablaDatosCompletos[CantidadIndicadorResultado],TablaDatosCompletos[CodigoSubtipo],Tabla2[[#This Row],[Subtipo de acción]],TablaDatosCompletos[CodigoIndicadorResultado],Tabla2[[#This Row],[Indicador]],TablaDatosCompletos[Código AI],Tabla2[[#This Row],[Ámbito Intervención]])</f>
        <v>0</v>
      </c>
      <c r="H69" s="2" t="str">
        <f>VLOOKUP(Tabla2[[#This Row],[Indicador]],TablaIndicadores[[#All],[Código]:[Unidad de medida]],3,0)</f>
        <v>RCR 103: Toneladas/ año</v>
      </c>
    </row>
    <row r="70" spans="1:8" ht="29" x14ac:dyDescent="0.35">
      <c r="A70" s="66">
        <v>2</v>
      </c>
      <c r="B70" s="66" t="s">
        <v>51</v>
      </c>
      <c r="C70" s="2" t="s">
        <v>121</v>
      </c>
      <c r="D70" s="2" t="s">
        <v>160</v>
      </c>
      <c r="E70" s="2" t="s">
        <v>186</v>
      </c>
      <c r="F70" s="12" t="str">
        <f>VLOOKUP(Tabla2[[#This Row],[Indicador]],TablaIndicadores[[#All],[Código]:[Indicador]],2,0)</f>
        <v>RCO 34: Capacidad adicional para el reciclaje
de residuos</v>
      </c>
      <c r="G70" s="105">
        <f ca="1">SUMIFS(TablaDatosCompletos[CantidadIndicadorRealización],TablaDatosCompletos[CodigoSubtipo],Tabla2[[#This Row],[Subtipo de acción]],TablaDatosCompletos[CodigoIndicadorRealización],Tabla2[[#This Row],[Indicador]],TablaDatosCompletos[Código AI],Tabla2[[#This Row],[Ámbito Intervención]])+SUMIFS(TablaDatosCompletos[CantidadIndicadorResultado],TablaDatosCompletos[CodigoSubtipo],Tabla2[[#This Row],[Subtipo de acción]],TablaDatosCompletos[CodigoIndicadorResultado],Tabla2[[#This Row],[Indicador]],TablaDatosCompletos[Código AI],Tabla2[[#This Row],[Ámbito Intervención]])</f>
        <v>0</v>
      </c>
      <c r="H70" s="2" t="str">
        <f>VLOOKUP(Tabla2[[#This Row],[Indicador]],TablaIndicadores[[#All],[Código]:[Unidad de medida]],3,0)</f>
        <v>RCO 34: Toneladas/año</v>
      </c>
    </row>
    <row r="71" spans="1:8" ht="29" x14ac:dyDescent="0.35">
      <c r="A71" s="66">
        <v>2</v>
      </c>
      <c r="B71" s="66" t="s">
        <v>51</v>
      </c>
      <c r="C71" s="2" t="s">
        <v>121</v>
      </c>
      <c r="D71" s="2" t="s">
        <v>160</v>
      </c>
      <c r="E71" s="2" t="s">
        <v>187</v>
      </c>
      <c r="F71" s="12" t="str">
        <f>VLOOKUP(Tabla2[[#This Row],[Indicador]],TablaIndicadores[[#All],[Código]:[Indicador]],2,0)</f>
        <v>RCO 107: Inversiones en instalaciones para la
recogida selectiva de residuos</v>
      </c>
      <c r="G71" s="105">
        <f ca="1">SUMIFS(TablaDatosCompletos[CantidadIndicadorRealización],TablaDatosCompletos[CodigoSubtipo],Tabla2[[#This Row],[Subtipo de acción]],TablaDatosCompletos[CodigoIndicadorRealización],Tabla2[[#This Row],[Indicador]],TablaDatosCompletos[Código AI],Tabla2[[#This Row],[Ámbito Intervención]])+SUMIFS(TablaDatosCompletos[CantidadIndicadorResultado],TablaDatosCompletos[CodigoSubtipo],Tabla2[[#This Row],[Subtipo de acción]],TablaDatosCompletos[CodigoIndicadorResultado],Tabla2[[#This Row],[Indicador]],TablaDatosCompletos[Código AI],Tabla2[[#This Row],[Ámbito Intervención]])</f>
        <v>0</v>
      </c>
      <c r="H71" s="2" t="str">
        <f>VLOOKUP(Tabla2[[#This Row],[Indicador]],TablaIndicadores[[#All],[Código]:[Unidad de medida]],3,0)</f>
        <v>RCO 107: Euro</v>
      </c>
    </row>
    <row r="72" spans="1:8" x14ac:dyDescent="0.35">
      <c r="A72" s="66">
        <v>2</v>
      </c>
      <c r="B72" s="66" t="s">
        <v>51</v>
      </c>
      <c r="C72" s="2" t="s">
        <v>121</v>
      </c>
      <c r="D72" s="2" t="s">
        <v>162</v>
      </c>
      <c r="E72" s="2" t="s">
        <v>188</v>
      </c>
      <c r="F72" s="12" t="str">
        <f>VLOOKUP(Tabla2[[#This Row],[Indicador]],TablaIndicadores[[#All],[Código]:[Indicador]],2,0)</f>
        <v>RCR 47: Residuos reciclados</v>
      </c>
      <c r="G72" s="105">
        <f ca="1">SUMIFS(TablaDatosCompletos[CantidadIndicadorRealización],TablaDatosCompletos[CodigoSubtipo],Tabla2[[#This Row],[Subtipo de acción]],TablaDatosCompletos[CodigoIndicadorRealización],Tabla2[[#This Row],[Indicador]],TablaDatosCompletos[Código AI],Tabla2[[#This Row],[Ámbito Intervención]])+SUMIFS(TablaDatosCompletos[CantidadIndicadorResultado],TablaDatosCompletos[CodigoSubtipo],Tabla2[[#This Row],[Subtipo de acción]],TablaDatosCompletos[CodigoIndicadorResultado],Tabla2[[#This Row],[Indicador]],TablaDatosCompletos[Código AI],Tabla2[[#This Row],[Ámbito Intervención]])</f>
        <v>0</v>
      </c>
      <c r="H72" s="2" t="str">
        <f>VLOOKUP(Tabla2[[#This Row],[Indicador]],TablaIndicadores[[#All],[Código]:[Unidad de medida]],3,0)</f>
        <v>RCR 47: Toneladas/ año</v>
      </c>
    </row>
    <row r="73" spans="1:8" x14ac:dyDescent="0.35">
      <c r="A73" s="66">
        <v>2</v>
      </c>
      <c r="B73" s="66" t="s">
        <v>51</v>
      </c>
      <c r="C73" s="2" t="s">
        <v>121</v>
      </c>
      <c r="D73" s="2" t="s">
        <v>162</v>
      </c>
      <c r="E73" s="2" t="s">
        <v>189</v>
      </c>
      <c r="F73" s="12" t="str">
        <f>VLOOKUP(Tabla2[[#This Row],[Indicador]],TablaIndicadores[[#All],[Código]:[Indicador]],2,0)</f>
        <v>RCR103 Residuos recogidos de manera selectiva</v>
      </c>
      <c r="G73" s="105">
        <f ca="1">SUMIFS(TablaDatosCompletos[CantidadIndicadorRealización],TablaDatosCompletos[CodigoSubtipo],Tabla2[[#This Row],[Subtipo de acción]],TablaDatosCompletos[CodigoIndicadorRealización],Tabla2[[#This Row],[Indicador]],TablaDatosCompletos[Código AI],Tabla2[[#This Row],[Ámbito Intervención]])+SUMIFS(TablaDatosCompletos[CantidadIndicadorResultado],TablaDatosCompletos[CodigoSubtipo],Tabla2[[#This Row],[Subtipo de acción]],TablaDatosCompletos[CodigoIndicadorResultado],Tabla2[[#This Row],[Indicador]],TablaDatosCompletos[Código AI],Tabla2[[#This Row],[Ámbito Intervención]])</f>
        <v>0</v>
      </c>
      <c r="H73" s="2" t="str">
        <f>VLOOKUP(Tabla2[[#This Row],[Indicador]],TablaIndicadores[[#All],[Código]:[Unidad de medida]],3,0)</f>
        <v>RCR 103: Toneladas/ año</v>
      </c>
    </row>
    <row r="74" spans="1:8" ht="29" x14ac:dyDescent="0.35">
      <c r="A74" s="66">
        <v>2</v>
      </c>
      <c r="B74" s="66" t="s">
        <v>51</v>
      </c>
      <c r="C74" s="2" t="s">
        <v>123</v>
      </c>
      <c r="D74" s="2" t="s">
        <v>160</v>
      </c>
      <c r="E74" s="2" t="s">
        <v>186</v>
      </c>
      <c r="F74" s="12" t="str">
        <f>VLOOKUP(Tabla2[[#This Row],[Indicador]],TablaIndicadores[[#All],[Código]:[Indicador]],2,0)</f>
        <v>RCO 34: Capacidad adicional para el reciclaje
de residuos</v>
      </c>
      <c r="G74" s="105">
        <f ca="1">SUMIFS(TablaDatosCompletos[CantidadIndicadorRealización],TablaDatosCompletos[CodigoSubtipo],Tabla2[[#This Row],[Subtipo de acción]],TablaDatosCompletos[CodigoIndicadorRealización],Tabla2[[#This Row],[Indicador]],TablaDatosCompletos[Código AI],Tabla2[[#This Row],[Ámbito Intervención]])+SUMIFS(TablaDatosCompletos[CantidadIndicadorResultado],TablaDatosCompletos[CodigoSubtipo],Tabla2[[#This Row],[Subtipo de acción]],TablaDatosCompletos[CodigoIndicadorResultado],Tabla2[[#This Row],[Indicador]],TablaDatosCompletos[Código AI],Tabla2[[#This Row],[Ámbito Intervención]])</f>
        <v>0</v>
      </c>
      <c r="H74" s="2" t="str">
        <f>VLOOKUP(Tabla2[[#This Row],[Indicador]],TablaIndicadores[[#All],[Código]:[Unidad de medida]],3,0)</f>
        <v>RCO 34: Toneladas/año</v>
      </c>
    </row>
    <row r="75" spans="1:8" ht="29" x14ac:dyDescent="0.35">
      <c r="A75" s="66">
        <v>2</v>
      </c>
      <c r="B75" s="66" t="s">
        <v>51</v>
      </c>
      <c r="C75" s="2" t="s">
        <v>123</v>
      </c>
      <c r="D75" s="2" t="s">
        <v>160</v>
      </c>
      <c r="E75" s="2" t="s">
        <v>187</v>
      </c>
      <c r="F75" s="12" t="str">
        <f>VLOOKUP(Tabla2[[#This Row],[Indicador]],TablaIndicadores[[#All],[Código]:[Indicador]],2,0)</f>
        <v>RCO 107: Inversiones en instalaciones para la
recogida selectiva de residuos</v>
      </c>
      <c r="G75" s="105">
        <f ca="1">SUMIFS(TablaDatosCompletos[CantidadIndicadorRealización],TablaDatosCompletos[CodigoSubtipo],Tabla2[[#This Row],[Subtipo de acción]],TablaDatosCompletos[CodigoIndicadorRealización],Tabla2[[#This Row],[Indicador]],TablaDatosCompletos[Código AI],Tabla2[[#This Row],[Ámbito Intervención]])+SUMIFS(TablaDatosCompletos[CantidadIndicadorResultado],TablaDatosCompletos[CodigoSubtipo],Tabla2[[#This Row],[Subtipo de acción]],TablaDatosCompletos[CodigoIndicadorResultado],Tabla2[[#This Row],[Indicador]],TablaDatosCompletos[Código AI],Tabla2[[#This Row],[Ámbito Intervención]])</f>
        <v>0</v>
      </c>
      <c r="H75" s="2" t="str">
        <f>VLOOKUP(Tabla2[[#This Row],[Indicador]],TablaIndicadores[[#All],[Código]:[Unidad de medida]],3,0)</f>
        <v>RCO 107: Euro</v>
      </c>
    </row>
    <row r="76" spans="1:8" x14ac:dyDescent="0.35">
      <c r="A76" s="66">
        <v>2</v>
      </c>
      <c r="B76" s="66" t="s">
        <v>51</v>
      </c>
      <c r="C76" s="2" t="s">
        <v>123</v>
      </c>
      <c r="D76" s="2" t="s">
        <v>162</v>
      </c>
      <c r="E76" s="2" t="s">
        <v>188</v>
      </c>
      <c r="F76" s="12" t="str">
        <f>VLOOKUP(Tabla2[[#This Row],[Indicador]],TablaIndicadores[[#All],[Código]:[Indicador]],2,0)</f>
        <v>RCR 47: Residuos reciclados</v>
      </c>
      <c r="G76" s="105">
        <f ca="1">SUMIFS(TablaDatosCompletos[CantidadIndicadorRealización],TablaDatosCompletos[CodigoSubtipo],Tabla2[[#This Row],[Subtipo de acción]],TablaDatosCompletos[CodigoIndicadorRealización],Tabla2[[#This Row],[Indicador]],TablaDatosCompletos[Código AI],Tabla2[[#This Row],[Ámbito Intervención]])+SUMIFS(TablaDatosCompletos[CantidadIndicadorResultado],TablaDatosCompletos[CodigoSubtipo],Tabla2[[#This Row],[Subtipo de acción]],TablaDatosCompletos[CodigoIndicadorResultado],Tabla2[[#This Row],[Indicador]],TablaDatosCompletos[Código AI],Tabla2[[#This Row],[Ámbito Intervención]])</f>
        <v>0</v>
      </c>
      <c r="H76" s="2" t="str">
        <f>VLOOKUP(Tabla2[[#This Row],[Indicador]],TablaIndicadores[[#All],[Código]:[Unidad de medida]],3,0)</f>
        <v>RCR 47: Toneladas/ año</v>
      </c>
    </row>
    <row r="77" spans="1:8" x14ac:dyDescent="0.35">
      <c r="A77" s="66">
        <v>2</v>
      </c>
      <c r="B77" s="66" t="s">
        <v>51</v>
      </c>
      <c r="C77" s="2" t="s">
        <v>123</v>
      </c>
      <c r="D77" s="2" t="s">
        <v>162</v>
      </c>
      <c r="E77" s="2" t="s">
        <v>189</v>
      </c>
      <c r="F77" s="12" t="str">
        <f>VLOOKUP(Tabla2[[#This Row],[Indicador]],TablaIndicadores[[#All],[Código]:[Indicador]],2,0)</f>
        <v>RCR103 Residuos recogidos de manera selectiva</v>
      </c>
      <c r="G77" s="105">
        <f ca="1">SUMIFS(TablaDatosCompletos[CantidadIndicadorRealización],TablaDatosCompletos[CodigoSubtipo],Tabla2[[#This Row],[Subtipo de acción]],TablaDatosCompletos[CodigoIndicadorRealización],Tabla2[[#This Row],[Indicador]],TablaDatosCompletos[Código AI],Tabla2[[#This Row],[Ámbito Intervención]])+SUMIFS(TablaDatosCompletos[CantidadIndicadorResultado],TablaDatosCompletos[CodigoSubtipo],Tabla2[[#This Row],[Subtipo de acción]],TablaDatosCompletos[CodigoIndicadorResultado],Tabla2[[#This Row],[Indicador]],TablaDatosCompletos[Código AI],Tabla2[[#This Row],[Ámbito Intervención]])</f>
        <v>0</v>
      </c>
      <c r="H77" s="2" t="str">
        <f>VLOOKUP(Tabla2[[#This Row],[Indicador]],TablaIndicadores[[#All],[Código]:[Unidad de medida]],3,0)</f>
        <v>RCR 103: Toneladas/ año</v>
      </c>
    </row>
    <row r="78" spans="1:8" ht="29" x14ac:dyDescent="0.35">
      <c r="A78" s="66">
        <v>2</v>
      </c>
      <c r="B78" s="66" t="s">
        <v>51</v>
      </c>
      <c r="C78" s="2" t="s">
        <v>125</v>
      </c>
      <c r="D78" s="2" t="s">
        <v>160</v>
      </c>
      <c r="E78" s="2" t="s">
        <v>190</v>
      </c>
      <c r="F78" s="12" t="str">
        <f>VLOOKUP(Tabla2[[#This Row],[Indicador]],TablaIndicadores[[#All],[Código]:[Indicador]],2,0)</f>
        <v>Superficie de los suelos rehabilitados
apoyados</v>
      </c>
      <c r="G78" s="105">
        <f ca="1">SUMIFS(TablaDatosCompletos[CantidadIndicadorRealización],TablaDatosCompletos[CodigoSubtipo],Tabla2[[#This Row],[Subtipo de acción]],TablaDatosCompletos[CodigoIndicadorRealización],Tabla2[[#This Row],[Indicador]],TablaDatosCompletos[Código AI],Tabla2[[#This Row],[Ámbito Intervención]])+SUMIFS(TablaDatosCompletos[CantidadIndicadorResultado],TablaDatosCompletos[CodigoSubtipo],Tabla2[[#This Row],[Subtipo de acción]],TablaDatosCompletos[CodigoIndicadorResultado],Tabla2[[#This Row],[Indicador]],TablaDatosCompletos[Código AI],Tabla2[[#This Row],[Ámbito Intervención]])</f>
        <v>0</v>
      </c>
      <c r="H78" s="2" t="str">
        <f>VLOOKUP(Tabla2[[#This Row],[Indicador]],TablaIndicadores[[#All],[Código]:[Unidad de medida]],3,0)</f>
        <v>RCO 38: Hectáreas</v>
      </c>
    </row>
    <row r="79" spans="1:8" ht="43.5" x14ac:dyDescent="0.35">
      <c r="A79" s="66">
        <v>2</v>
      </c>
      <c r="B79" s="66" t="s">
        <v>51</v>
      </c>
      <c r="C79" s="2" t="s">
        <v>125</v>
      </c>
      <c r="D79" s="2" t="s">
        <v>162</v>
      </c>
      <c r="E79" s="2" t="s">
        <v>191</v>
      </c>
      <c r="F79" s="12" t="str">
        <f>VLOOKUP(Tabla2[[#This Row],[Indicador]],TablaIndicadores[[#All],[Código]:[Indicador]],2,0)</f>
        <v>RCR 52: Suelos rehabilitados utilizados para zonas verdes, vivienda social, actividades económicas u otros usos</v>
      </c>
      <c r="G79" s="105">
        <f ca="1">SUMIFS(TablaDatosCompletos[CantidadIndicadorRealización],TablaDatosCompletos[CodigoSubtipo],Tabla2[[#This Row],[Subtipo de acción]],TablaDatosCompletos[CodigoIndicadorRealización],Tabla2[[#This Row],[Indicador]],TablaDatosCompletos[Código AI],Tabla2[[#This Row],[Ámbito Intervención]])+SUMIFS(TablaDatosCompletos[CantidadIndicadorResultado],TablaDatosCompletos[CodigoSubtipo],Tabla2[[#This Row],[Subtipo de acción]],TablaDatosCompletos[CodigoIndicadorResultado],Tabla2[[#This Row],[Indicador]],TablaDatosCompletos[Código AI],Tabla2[[#This Row],[Ámbito Intervención]])</f>
        <v>0</v>
      </c>
      <c r="H79" s="2" t="str">
        <f>VLOOKUP(Tabla2[[#This Row],[Indicador]],TablaIndicadores[[#All],[Código]:[Unidad de medida]],3,0)</f>
        <v>RCR 52: Hectáreas</v>
      </c>
    </row>
    <row r="80" spans="1:8" ht="29" x14ac:dyDescent="0.35">
      <c r="A80" s="66">
        <v>2</v>
      </c>
      <c r="B80" s="66" t="s">
        <v>51</v>
      </c>
      <c r="C80" s="2" t="s">
        <v>127</v>
      </c>
      <c r="D80" s="2" t="s">
        <v>160</v>
      </c>
      <c r="E80" s="2" t="s">
        <v>190</v>
      </c>
      <c r="F80" s="12" t="str">
        <f>VLOOKUP(Tabla2[[#This Row],[Indicador]],TablaIndicadores[[#All],[Código]:[Indicador]],2,0)</f>
        <v>Superficie de los suelos rehabilitados
apoyados</v>
      </c>
      <c r="G80" s="105">
        <f ca="1">SUMIFS(TablaDatosCompletos[CantidadIndicadorRealización],TablaDatosCompletos[CodigoSubtipo],Tabla2[[#This Row],[Subtipo de acción]],TablaDatosCompletos[CodigoIndicadorRealización],Tabla2[[#This Row],[Indicador]],TablaDatosCompletos[Código AI],Tabla2[[#This Row],[Ámbito Intervención]])+SUMIFS(TablaDatosCompletos[CantidadIndicadorResultado],TablaDatosCompletos[CodigoSubtipo],Tabla2[[#This Row],[Subtipo de acción]],TablaDatosCompletos[CodigoIndicadorResultado],Tabla2[[#This Row],[Indicador]],TablaDatosCompletos[Código AI],Tabla2[[#This Row],[Ámbito Intervención]])</f>
        <v>0</v>
      </c>
      <c r="H80" s="2" t="str">
        <f>VLOOKUP(Tabla2[[#This Row],[Indicador]],TablaIndicadores[[#All],[Código]:[Unidad de medida]],3,0)</f>
        <v>RCO 38: Hectáreas</v>
      </c>
    </row>
    <row r="81" spans="1:8" ht="43.5" x14ac:dyDescent="0.35">
      <c r="A81" s="66">
        <v>2</v>
      </c>
      <c r="B81" s="66" t="s">
        <v>51</v>
      </c>
      <c r="C81" s="2" t="s">
        <v>127</v>
      </c>
      <c r="D81" s="2" t="s">
        <v>162</v>
      </c>
      <c r="E81" s="2" t="s">
        <v>191</v>
      </c>
      <c r="F81" s="12" t="str">
        <f>VLOOKUP(Tabla2[[#This Row],[Indicador]],TablaIndicadores[[#All],[Código]:[Indicador]],2,0)</f>
        <v>RCR 52: Suelos rehabilitados utilizados para zonas verdes, vivienda social, actividades económicas u otros usos</v>
      </c>
      <c r="G81" s="105">
        <f ca="1">SUMIFS(TablaDatosCompletos[CantidadIndicadorRealización],TablaDatosCompletos[CodigoSubtipo],Tabla2[[#This Row],[Subtipo de acción]],TablaDatosCompletos[CodigoIndicadorRealización],Tabla2[[#This Row],[Indicador]],TablaDatosCompletos[Código AI],Tabla2[[#This Row],[Ámbito Intervención]])+SUMIFS(TablaDatosCompletos[CantidadIndicadorResultado],TablaDatosCompletos[CodigoSubtipo],Tabla2[[#This Row],[Subtipo de acción]],TablaDatosCompletos[CodigoIndicadorResultado],Tabla2[[#This Row],[Indicador]],TablaDatosCompletos[Código AI],Tabla2[[#This Row],[Ámbito Intervención]])</f>
        <v>0</v>
      </c>
      <c r="H81" s="2" t="str">
        <f>VLOOKUP(Tabla2[[#This Row],[Indicador]],TablaIndicadores[[#All],[Código]:[Unidad de medida]],3,0)</f>
        <v>RCR 52: Hectáreas</v>
      </c>
    </row>
    <row r="82" spans="1:8" ht="29" x14ac:dyDescent="0.35">
      <c r="A82" s="66">
        <v>2</v>
      </c>
      <c r="B82" s="66" t="s">
        <v>53</v>
      </c>
      <c r="C82" s="2" t="s">
        <v>129</v>
      </c>
      <c r="D82" s="2" t="s">
        <v>160</v>
      </c>
      <c r="E82" s="2" t="s">
        <v>190</v>
      </c>
      <c r="F82" s="12" t="str">
        <f>VLOOKUP(Tabla2[[#This Row],[Indicador]],TablaIndicadores[[#All],[Código]:[Indicador]],2,0)</f>
        <v>Superficie de los suelos rehabilitados
apoyados</v>
      </c>
      <c r="G82" s="105">
        <f ca="1">SUMIFS(TablaDatosCompletos[CantidadIndicadorRealización],TablaDatosCompletos[CodigoSubtipo],Tabla2[[#This Row],[Subtipo de acción]],TablaDatosCompletos[CodigoIndicadorRealización],Tabla2[[#This Row],[Indicador]],TablaDatosCompletos[Código AI],Tabla2[[#This Row],[Ámbito Intervención]])+SUMIFS(TablaDatosCompletos[CantidadIndicadorResultado],TablaDatosCompletos[CodigoSubtipo],Tabla2[[#This Row],[Subtipo de acción]],TablaDatosCompletos[CodigoIndicadorResultado],Tabla2[[#This Row],[Indicador]],TablaDatosCompletos[Código AI],Tabla2[[#This Row],[Ámbito Intervención]])</f>
        <v>0</v>
      </c>
      <c r="H82" s="2" t="str">
        <f>VLOOKUP(Tabla2[[#This Row],[Indicador]],TablaIndicadores[[#All],[Código]:[Unidad de medida]],3,0)</f>
        <v>RCO 38: Hectáreas</v>
      </c>
    </row>
    <row r="83" spans="1:8" ht="29" x14ac:dyDescent="0.35">
      <c r="A83" s="66">
        <v>2</v>
      </c>
      <c r="B83" s="66" t="s">
        <v>53</v>
      </c>
      <c r="C83" s="2" t="s">
        <v>129</v>
      </c>
      <c r="D83" s="2" t="s">
        <v>162</v>
      </c>
      <c r="E83" s="2" t="s">
        <v>192</v>
      </c>
      <c r="F83" s="12" t="str">
        <f>VLOOKUP(Tabla2[[#This Row],[Indicador]],TablaIndicadores[[#All],[Código]:[Indicador]],2,0)</f>
        <v>RCR 50: Población que se beneficia de
medidas en favor de la calidad del aire*</v>
      </c>
      <c r="G83" s="105">
        <f ca="1">SUMIFS(TablaDatosCompletos[CantidadIndicadorRealización],TablaDatosCompletos[CodigoSubtipo],Tabla2[[#This Row],[Subtipo de acción]],TablaDatosCompletos[CodigoIndicadorRealización],Tabla2[[#This Row],[Indicador]],TablaDatosCompletos[Código AI],Tabla2[[#This Row],[Ámbito Intervención]])+SUMIFS(TablaDatosCompletos[CantidadIndicadorResultado],TablaDatosCompletos[CodigoSubtipo],Tabla2[[#This Row],[Subtipo de acción]],TablaDatosCompletos[CodigoIndicadorResultado],Tabla2[[#This Row],[Indicador]],TablaDatosCompletos[Código AI],Tabla2[[#This Row],[Ámbito Intervención]])</f>
        <v>0</v>
      </c>
      <c r="H83" s="2" t="str">
        <f>VLOOKUP(Tabla2[[#This Row],[Indicador]],TablaIndicadores[[#All],[Código]:[Unidad de medida]],3,0)</f>
        <v>RCR 50: Personas</v>
      </c>
    </row>
    <row r="84" spans="1:8" ht="29" x14ac:dyDescent="0.35">
      <c r="A84" s="66">
        <v>2</v>
      </c>
      <c r="B84" s="66" t="s">
        <v>53</v>
      </c>
      <c r="C84" s="2" t="s">
        <v>131</v>
      </c>
      <c r="D84" s="2" t="s">
        <v>160</v>
      </c>
      <c r="E84" s="2" t="s">
        <v>190</v>
      </c>
      <c r="F84" s="12" t="str">
        <f>VLOOKUP(Tabla2[[#This Row],[Indicador]],TablaIndicadores[[#All],[Código]:[Indicador]],2,0)</f>
        <v>Superficie de los suelos rehabilitados
apoyados</v>
      </c>
      <c r="G84" s="105">
        <f ca="1">SUMIFS(TablaDatosCompletos[CantidadIndicadorRealización],TablaDatosCompletos[CodigoSubtipo],Tabla2[[#This Row],[Subtipo de acción]],TablaDatosCompletos[CodigoIndicadorRealización],Tabla2[[#This Row],[Indicador]],TablaDatosCompletos[Código AI],Tabla2[[#This Row],[Ámbito Intervención]])+SUMIFS(TablaDatosCompletos[CantidadIndicadorResultado],TablaDatosCompletos[CodigoSubtipo],Tabla2[[#This Row],[Subtipo de acción]],TablaDatosCompletos[CodigoIndicadorResultado],Tabla2[[#This Row],[Indicador]],TablaDatosCompletos[Código AI],Tabla2[[#This Row],[Ámbito Intervención]])</f>
        <v>0</v>
      </c>
      <c r="H84" s="2" t="str">
        <f>VLOOKUP(Tabla2[[#This Row],[Indicador]],TablaIndicadores[[#All],[Código]:[Unidad de medida]],3,0)</f>
        <v>RCO 38: Hectáreas</v>
      </c>
    </row>
    <row r="85" spans="1:8" ht="29" x14ac:dyDescent="0.35">
      <c r="A85" s="66">
        <v>2</v>
      </c>
      <c r="B85" s="66" t="s">
        <v>53</v>
      </c>
      <c r="C85" s="2" t="s">
        <v>131</v>
      </c>
      <c r="D85" s="2" t="s">
        <v>162</v>
      </c>
      <c r="E85" s="2" t="s">
        <v>193</v>
      </c>
      <c r="F85" s="12" t="str">
        <f>VLOOKUP(Tabla2[[#This Row],[Indicador]],TablaIndicadores[[#All],[Código]:[Indicador]],2,0)</f>
        <v>RCR 95: Población que tiene acceso a
infraestructuras verdes nuevas o mejoradas*</v>
      </c>
      <c r="G85" s="105">
        <f ca="1">SUMIFS(TablaDatosCompletos[CantidadIndicadorRealización],TablaDatosCompletos[CodigoSubtipo],Tabla2[[#This Row],[Subtipo de acción]],TablaDatosCompletos[CodigoIndicadorRealización],Tabla2[[#This Row],[Indicador]],TablaDatosCompletos[Código AI],Tabla2[[#This Row],[Ámbito Intervención]])+SUMIFS(TablaDatosCompletos[CantidadIndicadorResultado],TablaDatosCompletos[CodigoSubtipo],Tabla2[[#This Row],[Subtipo de acción]],TablaDatosCompletos[CodigoIndicadorResultado],Tabla2[[#This Row],[Indicador]],TablaDatosCompletos[Código AI],Tabla2[[#This Row],[Ámbito Intervención]])</f>
        <v>0</v>
      </c>
      <c r="H85" s="2" t="str">
        <f>VLOOKUP(Tabla2[[#This Row],[Indicador]],TablaIndicadores[[#All],[Código]:[Unidad de medida]],3,0)</f>
        <v>RCR 95: Personas</v>
      </c>
    </row>
    <row r="86" spans="1:8" ht="29" x14ac:dyDescent="0.35">
      <c r="A86" s="66">
        <v>2</v>
      </c>
      <c r="B86" s="66" t="s">
        <v>53</v>
      </c>
      <c r="C86" s="2" t="s">
        <v>133</v>
      </c>
      <c r="D86" s="2" t="s">
        <v>160</v>
      </c>
      <c r="E86" s="2" t="s">
        <v>190</v>
      </c>
      <c r="F86" s="12" t="str">
        <f>VLOOKUP(Tabla2[[#This Row],[Indicador]],TablaIndicadores[[#All],[Código]:[Indicador]],2,0)</f>
        <v>Superficie de los suelos rehabilitados
apoyados</v>
      </c>
      <c r="G86" s="105">
        <f ca="1">SUMIFS(TablaDatosCompletos[CantidadIndicadorRealización],TablaDatosCompletos[CodigoSubtipo],Tabla2[[#This Row],[Subtipo de acción]],TablaDatosCompletos[CodigoIndicadorRealización],Tabla2[[#This Row],[Indicador]],TablaDatosCompletos[Código AI],Tabla2[[#This Row],[Ámbito Intervención]])+SUMIFS(TablaDatosCompletos[CantidadIndicadorResultado],TablaDatosCompletos[CodigoSubtipo],Tabla2[[#This Row],[Subtipo de acción]],TablaDatosCompletos[CodigoIndicadorResultado],Tabla2[[#This Row],[Indicador]],TablaDatosCompletos[Código AI],Tabla2[[#This Row],[Ámbito Intervención]])</f>
        <v>0</v>
      </c>
      <c r="H86" s="2" t="str">
        <f>VLOOKUP(Tabla2[[#This Row],[Indicador]],TablaIndicadores[[#All],[Código]:[Unidad de medida]],3,0)</f>
        <v>RCO 38: Hectáreas</v>
      </c>
    </row>
    <row r="87" spans="1:8" ht="29" x14ac:dyDescent="0.35">
      <c r="A87" s="66">
        <v>2</v>
      </c>
      <c r="B87" s="66" t="s">
        <v>53</v>
      </c>
      <c r="C87" s="2" t="s">
        <v>133</v>
      </c>
      <c r="D87" s="2" t="s">
        <v>162</v>
      </c>
      <c r="E87" s="2" t="s">
        <v>192</v>
      </c>
      <c r="F87" s="12" t="str">
        <f>VLOOKUP(Tabla2[[#This Row],[Indicador]],TablaIndicadores[[#All],[Código]:[Indicador]],2,0)</f>
        <v>RCR 50: Población que se beneficia de
medidas en favor de la calidad del aire*</v>
      </c>
      <c r="G87" s="105">
        <f ca="1">SUMIFS(TablaDatosCompletos[CantidadIndicadorRealización],TablaDatosCompletos[CodigoSubtipo],Tabla2[[#This Row],[Subtipo de acción]],TablaDatosCompletos[CodigoIndicadorRealización],Tabla2[[#This Row],[Indicador]],TablaDatosCompletos[Código AI],Tabla2[[#This Row],[Ámbito Intervención]])+SUMIFS(TablaDatosCompletos[CantidadIndicadorResultado],TablaDatosCompletos[CodigoSubtipo],Tabla2[[#This Row],[Subtipo de acción]],TablaDatosCompletos[CodigoIndicadorResultado],Tabla2[[#This Row],[Indicador]],TablaDatosCompletos[Código AI],Tabla2[[#This Row],[Ámbito Intervención]])</f>
        <v>0</v>
      </c>
      <c r="H87" s="2" t="str">
        <f>VLOOKUP(Tabla2[[#This Row],[Indicador]],TablaIndicadores[[#All],[Código]:[Unidad de medida]],3,0)</f>
        <v>RCR 50: Personas</v>
      </c>
    </row>
    <row r="88" spans="1:8" ht="29" x14ac:dyDescent="0.35">
      <c r="A88" s="66">
        <v>2</v>
      </c>
      <c r="B88" s="66" t="s">
        <v>53</v>
      </c>
      <c r="C88" s="2" t="s">
        <v>133</v>
      </c>
      <c r="D88" s="2" t="s">
        <v>162</v>
      </c>
      <c r="E88" s="2" t="s">
        <v>193</v>
      </c>
      <c r="F88" s="12" t="str">
        <f>VLOOKUP(Tabla2[[#This Row],[Indicador]],TablaIndicadores[[#All],[Código]:[Indicador]],2,0)</f>
        <v>RCR 95: Población que tiene acceso a
infraestructuras verdes nuevas o mejoradas*</v>
      </c>
      <c r="G88" s="105">
        <f ca="1">SUMIFS(TablaDatosCompletos[CantidadIndicadorRealización],TablaDatosCompletos[CodigoSubtipo],Tabla2[[#This Row],[Subtipo de acción]],TablaDatosCompletos[CodigoIndicadorRealización],Tabla2[[#This Row],[Indicador]],TablaDatosCompletos[Código AI],Tabla2[[#This Row],[Ámbito Intervención]])+SUMIFS(TablaDatosCompletos[CantidadIndicadorResultado],TablaDatosCompletos[CodigoSubtipo],Tabla2[[#This Row],[Subtipo de acción]],TablaDatosCompletos[CodigoIndicadorResultado],Tabla2[[#This Row],[Indicador]],TablaDatosCompletos[Código AI],Tabla2[[#This Row],[Ámbito Intervención]])</f>
        <v>0</v>
      </c>
      <c r="H88" s="2" t="str">
        <f>VLOOKUP(Tabla2[[#This Row],[Indicador]],TablaIndicadores[[#All],[Código]:[Unidad de medida]],3,0)</f>
        <v>RCR 95: Personas</v>
      </c>
    </row>
    <row r="89" spans="1:8" ht="29" x14ac:dyDescent="0.35">
      <c r="A89" s="66">
        <v>3</v>
      </c>
      <c r="B89" s="66" t="s">
        <v>55</v>
      </c>
      <c r="C89" s="2" t="s">
        <v>136</v>
      </c>
      <c r="D89" s="2" t="s">
        <v>160</v>
      </c>
      <c r="E89" s="2" t="s">
        <v>194</v>
      </c>
      <c r="F89" s="12" t="str">
        <f>VLOOKUP(Tabla2[[#This Row],[Indicador]],TablaIndicadores[[#All],[Código]:[Indicador]],2,0)</f>
        <v>RCO 65: Capacidad de las viviendas sociales nuevas o modernizadas</v>
      </c>
      <c r="G89" s="105">
        <f ca="1">SUMIFS(TablaDatosCompletos[CantidadIndicadorRealización],TablaDatosCompletos[CodigoSubtipo],Tabla2[[#This Row],[Subtipo de acción]],TablaDatosCompletos[CodigoIndicadorRealización],Tabla2[[#This Row],[Indicador]],TablaDatosCompletos[Código AI],Tabla2[[#This Row],[Ámbito Intervención]])+SUMIFS(TablaDatosCompletos[CantidadIndicadorResultado],TablaDatosCompletos[CodigoSubtipo],Tabla2[[#This Row],[Subtipo de acción]],TablaDatosCompletos[CodigoIndicadorResultado],Tabla2[[#This Row],[Indicador]],TablaDatosCompletos[Código AI],Tabla2[[#This Row],[Ámbito Intervención]])</f>
        <v>0</v>
      </c>
      <c r="H89" s="2" t="str">
        <f>VLOOKUP(Tabla2[[#This Row],[Indicador]],TablaIndicadores[[#All],[Código]:[Unidad de medida]],3,0)</f>
        <v>RCO 65: Viviendas</v>
      </c>
    </row>
    <row r="90" spans="1:8" ht="29" x14ac:dyDescent="0.35">
      <c r="A90" s="66">
        <v>3</v>
      </c>
      <c r="B90" s="66" t="s">
        <v>55</v>
      </c>
      <c r="C90" s="2" t="s">
        <v>136</v>
      </c>
      <c r="D90" s="2" t="s">
        <v>162</v>
      </c>
      <c r="E90" s="2" t="s">
        <v>195</v>
      </c>
      <c r="F90" s="12" t="str">
        <f>VLOOKUP(Tabla2[[#This Row],[Indicador]],TablaIndicadores[[#All],[Código]:[Indicador]],2,0)</f>
        <v>RCR 67:Usuarios anuales de las viviendas sociales nuevas o modernizadas</v>
      </c>
      <c r="G90" s="105">
        <f ca="1">SUMIFS(TablaDatosCompletos[CantidadIndicadorRealización],TablaDatosCompletos[CodigoSubtipo],Tabla2[[#This Row],[Subtipo de acción]],TablaDatosCompletos[CodigoIndicadorRealización],Tabla2[[#This Row],[Indicador]],TablaDatosCompletos[Código AI],Tabla2[[#This Row],[Ámbito Intervención]])+SUMIFS(TablaDatosCompletos[CantidadIndicadorResultado],TablaDatosCompletos[CodigoSubtipo],Tabla2[[#This Row],[Subtipo de acción]],TablaDatosCompletos[CodigoIndicadorResultado],Tabla2[[#This Row],[Indicador]],TablaDatosCompletos[Código AI],Tabla2[[#This Row],[Ámbito Intervención]])</f>
        <v>0</v>
      </c>
      <c r="H90" s="2" t="str">
        <f>VLOOKUP(Tabla2[[#This Row],[Indicador]],TablaIndicadores[[#All],[Código]:[Unidad de medida]],3,0)</f>
        <v>RCR 67: Usuarios/año</v>
      </c>
    </row>
    <row r="91" spans="1:8" ht="72.5" x14ac:dyDescent="0.35">
      <c r="A91" s="66">
        <v>3</v>
      </c>
      <c r="B91" s="66" t="s">
        <v>55</v>
      </c>
      <c r="C91" s="2" t="s">
        <v>138</v>
      </c>
      <c r="D91" s="2" t="s">
        <v>160</v>
      </c>
      <c r="E91" s="2" t="s">
        <v>196</v>
      </c>
      <c r="F91" s="12" t="str">
        <f>VLOOKUP(Tabla2[[#This Row],[Indicador]],TablaIndicadores[[#All],[Código]:[Indicador]],2,0)</f>
        <v>RCO 113: Población cubierta por proyectos
en el marco de la inclusión socioeconómica
de las comunidades marginadas, las familias
con bajos ingresos y los colectivos menos
favorecidos*</v>
      </c>
      <c r="G91" s="105">
        <f ca="1">SUMIFS(TablaDatosCompletos[CantidadIndicadorRealización],TablaDatosCompletos[CodigoSubtipo],Tabla2[[#This Row],[Subtipo de acción]],TablaDatosCompletos[CodigoIndicadorRealización],Tabla2[[#This Row],[Indicador]],TablaDatosCompletos[Código AI],Tabla2[[#This Row],[Ámbito Intervención]])+SUMIFS(TablaDatosCompletos[CantidadIndicadorResultado],TablaDatosCompletos[CodigoSubtipo],Tabla2[[#This Row],[Subtipo de acción]],TablaDatosCompletos[CodigoIndicadorResultado],Tabla2[[#This Row],[Indicador]],TablaDatosCompletos[Código AI],Tabla2[[#This Row],[Ámbito Intervención]])</f>
        <v>0</v>
      </c>
      <c r="H91" s="2" t="str">
        <f>VLOOKUP(Tabla2[[#This Row],[Indicador]],TablaIndicadores[[#All],[Código]:[Unidad de medida]],3,0)</f>
        <v>RCO 113:Personas</v>
      </c>
    </row>
    <row r="92" spans="1:8" ht="29" x14ac:dyDescent="0.35">
      <c r="A92" s="66">
        <v>3</v>
      </c>
      <c r="B92" s="66" t="s">
        <v>55</v>
      </c>
      <c r="C92" s="2" t="s">
        <v>138</v>
      </c>
      <c r="D92" s="2" t="s">
        <v>162</v>
      </c>
      <c r="E92" s="2" t="s">
        <v>197</v>
      </c>
      <c r="F92" s="12" t="str">
        <f>VLOOKUP(Tabla2[[#This Row],[Indicador]],TablaIndicadores[[#All],[Código]:[Indicador]],2,0)</f>
        <v xml:space="preserve">ESR113: Número de personas beneficiarias de actuaciones de inclusión social </v>
      </c>
      <c r="G92" s="105">
        <f ca="1">SUMIFS(TablaDatosCompletos[CantidadIndicadorRealización],TablaDatosCompletos[CodigoSubtipo],Tabla2[[#This Row],[Subtipo de acción]],TablaDatosCompletos[CodigoIndicadorRealización],Tabla2[[#This Row],[Indicador]],TablaDatosCompletos[Código AI],Tabla2[[#This Row],[Ámbito Intervención]])+SUMIFS(TablaDatosCompletos[CantidadIndicadorResultado],TablaDatosCompletos[CodigoSubtipo],Tabla2[[#This Row],[Subtipo de acción]],TablaDatosCompletos[CodigoIndicadorResultado],Tabla2[[#This Row],[Indicador]],TablaDatosCompletos[Código AI],Tabla2[[#This Row],[Ámbito Intervención]])</f>
        <v>0</v>
      </c>
      <c r="H92" s="2" t="str">
        <f>VLOOKUP(Tabla2[[#This Row],[Indicador]],TablaIndicadores[[#All],[Código]:[Unidad de medida]],3,0)</f>
        <v>ESR113:Personas</v>
      </c>
    </row>
    <row r="93" spans="1:8" ht="72.5" x14ac:dyDescent="0.35">
      <c r="A93" s="66">
        <v>3</v>
      </c>
      <c r="B93" s="66" t="s">
        <v>55</v>
      </c>
      <c r="C93" s="2" t="s">
        <v>140</v>
      </c>
      <c r="D93" s="2" t="s">
        <v>160</v>
      </c>
      <c r="E93" s="2" t="s">
        <v>196</v>
      </c>
      <c r="F93" s="12" t="str">
        <f>VLOOKUP(Tabla2[[#This Row],[Indicador]],TablaIndicadores[[#All],[Código]:[Indicador]],2,0)</f>
        <v>RCO 113: Población cubierta por proyectos
en el marco de la inclusión socioeconómica
de las comunidades marginadas, las familias
con bajos ingresos y los colectivos menos
favorecidos*</v>
      </c>
      <c r="G93" s="105">
        <f ca="1">SUMIFS(TablaDatosCompletos[CantidadIndicadorRealización],TablaDatosCompletos[CodigoSubtipo],Tabla2[[#This Row],[Subtipo de acción]],TablaDatosCompletos[CodigoIndicadorRealización],Tabla2[[#This Row],[Indicador]],TablaDatosCompletos[Código AI],Tabla2[[#This Row],[Ámbito Intervención]])+SUMIFS(TablaDatosCompletos[CantidadIndicadorResultado],TablaDatosCompletos[CodigoSubtipo],Tabla2[[#This Row],[Subtipo de acción]],TablaDatosCompletos[CodigoIndicadorResultado],Tabla2[[#This Row],[Indicador]],TablaDatosCompletos[Código AI],Tabla2[[#This Row],[Ámbito Intervención]])</f>
        <v>0</v>
      </c>
      <c r="H93" s="2" t="str">
        <f>VLOOKUP(Tabla2[[#This Row],[Indicador]],TablaIndicadores[[#All],[Código]:[Unidad de medida]],3,0)</f>
        <v>RCO 113:Personas</v>
      </c>
    </row>
    <row r="94" spans="1:8" ht="29" x14ac:dyDescent="0.35">
      <c r="A94" s="66">
        <v>3</v>
      </c>
      <c r="B94" s="66" t="s">
        <v>55</v>
      </c>
      <c r="C94" s="2" t="s">
        <v>140</v>
      </c>
      <c r="D94" s="2" t="s">
        <v>162</v>
      </c>
      <c r="E94" s="2" t="s">
        <v>197</v>
      </c>
      <c r="F94" s="12" t="str">
        <f>VLOOKUP(Tabla2[[#This Row],[Indicador]],TablaIndicadores[[#All],[Código]:[Indicador]],2,0)</f>
        <v xml:space="preserve">ESR113: Número de personas beneficiarias de actuaciones de inclusión social </v>
      </c>
      <c r="G94" s="105">
        <f ca="1">SUMIFS(TablaDatosCompletos[CantidadIndicadorRealización],TablaDatosCompletos[CodigoSubtipo],Tabla2[[#This Row],[Subtipo de acción]],TablaDatosCompletos[CodigoIndicadorRealización],Tabla2[[#This Row],[Indicador]],TablaDatosCompletos[Código AI],Tabla2[[#This Row],[Ámbito Intervención]])+SUMIFS(TablaDatosCompletos[CantidadIndicadorResultado],TablaDatosCompletos[CodigoSubtipo],Tabla2[[#This Row],[Subtipo de acción]],TablaDatosCompletos[CodigoIndicadorResultado],Tabla2[[#This Row],[Indicador]],TablaDatosCompletos[Código AI],Tabla2[[#This Row],[Ámbito Intervención]])</f>
        <v>0</v>
      </c>
      <c r="H94" s="2" t="str">
        <f>VLOOKUP(Tabla2[[#This Row],[Indicador]],TablaIndicadores[[#All],[Código]:[Unidad de medida]],3,0)</f>
        <v>ESR113:Personas</v>
      </c>
    </row>
    <row r="95" spans="1:8" ht="29" x14ac:dyDescent="0.35">
      <c r="A95" s="66">
        <v>4</v>
      </c>
      <c r="B95" s="66" t="s">
        <v>57</v>
      </c>
      <c r="C95" s="2" t="s">
        <v>143</v>
      </c>
      <c r="D95" s="2" t="s">
        <v>160</v>
      </c>
      <c r="E95" s="2" t="s">
        <v>198</v>
      </c>
      <c r="F95" s="12" t="str">
        <f>VLOOKUP(Tabla2[[#This Row],[Indicador]],TablaIndicadores[[#All],[Código]:[Indicador]],2,0)</f>
        <v>RCO 77: Número de infraestructuras
culturales y turísticas apoyadas*</v>
      </c>
      <c r="G95" s="105">
        <f ca="1">SUMIFS(TablaDatosCompletos[CantidadIndicadorRealización],TablaDatosCompletos[CodigoSubtipo],Tabla2[[#This Row],[Subtipo de acción]],TablaDatosCompletos[CodigoIndicadorRealización],Tabla2[[#This Row],[Indicador]],TablaDatosCompletos[Código AI],Tabla2[[#This Row],[Ámbito Intervención]])+SUMIFS(TablaDatosCompletos[CantidadIndicadorResultado],TablaDatosCompletos[CodigoSubtipo],Tabla2[[#This Row],[Subtipo de acción]],TablaDatosCompletos[CodigoIndicadorResultado],Tabla2[[#This Row],[Indicador]],TablaDatosCompletos[Código AI],Tabla2[[#This Row],[Ámbito Intervención]])</f>
        <v>0</v>
      </c>
      <c r="H95" s="2" t="str">
        <f>VLOOKUP(Tabla2[[#This Row],[Indicador]],TablaIndicadores[[#All],[Código]:[Unidad de medida]],3,0)</f>
        <v>RCO 77:Sitios culturales y turísticos</v>
      </c>
    </row>
    <row r="96" spans="1:8" ht="29" x14ac:dyDescent="0.35">
      <c r="A96" s="66">
        <v>4</v>
      </c>
      <c r="B96" s="66" t="s">
        <v>57</v>
      </c>
      <c r="C96" s="2" t="s">
        <v>143</v>
      </c>
      <c r="D96" s="2" t="s">
        <v>162</v>
      </c>
      <c r="E96" s="2" t="s">
        <v>199</v>
      </c>
      <c r="F96" s="12" t="str">
        <f>VLOOKUP(Tabla2[[#This Row],[Indicador]],TablaIndicadores[[#All],[Código]:[Indicador]],2,0)</f>
        <v>RCR 77: Visitantes de instalaciones culturales
y turísticas apoyadas*</v>
      </c>
      <c r="G96" s="105">
        <f ca="1">SUMIFS(TablaDatosCompletos[CantidadIndicadorRealización],TablaDatosCompletos[CodigoSubtipo],Tabla2[[#This Row],[Subtipo de acción]],TablaDatosCompletos[CodigoIndicadorRealización],Tabla2[[#This Row],[Indicador]],TablaDatosCompletos[Código AI],Tabla2[[#This Row],[Ámbito Intervención]])+SUMIFS(TablaDatosCompletos[CantidadIndicadorResultado],TablaDatosCompletos[CodigoSubtipo],Tabla2[[#This Row],[Subtipo de acción]],TablaDatosCompletos[CodigoIndicadorResultado],Tabla2[[#This Row],[Indicador]],TablaDatosCompletos[Código AI],Tabla2[[#This Row],[Ámbito Intervención]])</f>
        <v>0</v>
      </c>
      <c r="H96" s="2" t="str">
        <f>VLOOKUP(Tabla2[[#This Row],[Indicador]],TablaIndicadores[[#All],[Código]:[Unidad de medida]],3,0)</f>
        <v>Visitantes / año</v>
      </c>
    </row>
    <row r="97" spans="1:8" ht="29" x14ac:dyDescent="0.35">
      <c r="A97" s="66">
        <v>4</v>
      </c>
      <c r="B97" s="66" t="s">
        <v>57</v>
      </c>
      <c r="C97" s="2" t="s">
        <v>145</v>
      </c>
      <c r="D97" s="2" t="s">
        <v>160</v>
      </c>
      <c r="E97" s="2" t="s">
        <v>198</v>
      </c>
      <c r="F97" s="12" t="str">
        <f>VLOOKUP(Tabla2[[#This Row],[Indicador]],TablaIndicadores[[#All],[Código]:[Indicador]],2,0)</f>
        <v>RCO 77: Número de infraestructuras
culturales y turísticas apoyadas*</v>
      </c>
      <c r="G97" s="105">
        <f ca="1">SUMIFS(TablaDatosCompletos[CantidadIndicadorRealización],TablaDatosCompletos[CodigoSubtipo],Tabla2[[#This Row],[Subtipo de acción]],TablaDatosCompletos[CodigoIndicadorRealización],Tabla2[[#This Row],[Indicador]],TablaDatosCompletos[Código AI],Tabla2[[#This Row],[Ámbito Intervención]])+SUMIFS(TablaDatosCompletos[CantidadIndicadorResultado],TablaDatosCompletos[CodigoSubtipo],Tabla2[[#This Row],[Subtipo de acción]],TablaDatosCompletos[CodigoIndicadorResultado],Tabla2[[#This Row],[Indicador]],TablaDatosCompletos[Código AI],Tabla2[[#This Row],[Ámbito Intervención]])</f>
        <v>0</v>
      </c>
      <c r="H97" s="2" t="str">
        <f>VLOOKUP(Tabla2[[#This Row],[Indicador]],TablaIndicadores[[#All],[Código]:[Unidad de medida]],3,0)</f>
        <v>RCO 77:Sitios culturales y turísticos</v>
      </c>
    </row>
    <row r="98" spans="1:8" ht="29" x14ac:dyDescent="0.35">
      <c r="A98" s="66">
        <v>4</v>
      </c>
      <c r="B98" s="66" t="s">
        <v>57</v>
      </c>
      <c r="C98" s="2" t="s">
        <v>145</v>
      </c>
      <c r="D98" s="2" t="s">
        <v>162</v>
      </c>
      <c r="E98" s="2" t="s">
        <v>199</v>
      </c>
      <c r="F98" s="12" t="str">
        <f>VLOOKUP(Tabla2[[#This Row],[Indicador]],TablaIndicadores[[#All],[Código]:[Indicador]],2,0)</f>
        <v>RCR 77: Visitantes de instalaciones culturales
y turísticas apoyadas*</v>
      </c>
      <c r="G98" s="105">
        <f ca="1">SUMIFS(TablaDatosCompletos[CantidadIndicadorRealización],TablaDatosCompletos[CodigoSubtipo],Tabla2[[#This Row],[Subtipo de acción]],TablaDatosCompletos[CodigoIndicadorRealización],Tabla2[[#This Row],[Indicador]],TablaDatosCompletos[Código AI],Tabla2[[#This Row],[Ámbito Intervención]])+SUMIFS(TablaDatosCompletos[CantidadIndicadorResultado],TablaDatosCompletos[CodigoSubtipo],Tabla2[[#This Row],[Subtipo de acción]],TablaDatosCompletos[CodigoIndicadorResultado],Tabla2[[#This Row],[Indicador]],TablaDatosCompletos[Código AI],Tabla2[[#This Row],[Ámbito Intervención]])</f>
        <v>0</v>
      </c>
      <c r="H98" s="2" t="str">
        <f>VLOOKUP(Tabla2[[#This Row],[Indicador]],TablaIndicadores[[#All],[Código]:[Unidad de medida]],3,0)</f>
        <v>Visitantes / año</v>
      </c>
    </row>
    <row r="99" spans="1:8" ht="29" x14ac:dyDescent="0.35">
      <c r="A99" s="66">
        <v>4</v>
      </c>
      <c r="B99" s="66" t="s">
        <v>57</v>
      </c>
      <c r="C99" s="2" t="s">
        <v>147</v>
      </c>
      <c r="D99" s="2" t="s">
        <v>160</v>
      </c>
      <c r="E99" s="2" t="s">
        <v>198</v>
      </c>
      <c r="F99" s="12" t="str">
        <f>VLOOKUP(Tabla2[[#This Row],[Indicador]],TablaIndicadores[[#All],[Código]:[Indicador]],2,0)</f>
        <v>RCO 77: Número de infraestructuras
culturales y turísticas apoyadas*</v>
      </c>
      <c r="G99" s="105">
        <f ca="1">SUMIFS(TablaDatosCompletos[CantidadIndicadorRealización],TablaDatosCompletos[CodigoSubtipo],Tabla2[[#This Row],[Subtipo de acción]],TablaDatosCompletos[CodigoIndicadorRealización],Tabla2[[#This Row],[Indicador]],TablaDatosCompletos[Código AI],Tabla2[[#This Row],[Ámbito Intervención]])+SUMIFS(TablaDatosCompletos[CantidadIndicadorResultado],TablaDatosCompletos[CodigoSubtipo],Tabla2[[#This Row],[Subtipo de acción]],TablaDatosCompletos[CodigoIndicadorResultado],Tabla2[[#This Row],[Indicador]],TablaDatosCompletos[Código AI],Tabla2[[#This Row],[Ámbito Intervención]])</f>
        <v>0</v>
      </c>
      <c r="H99" s="2" t="str">
        <f>VLOOKUP(Tabla2[[#This Row],[Indicador]],TablaIndicadores[[#All],[Código]:[Unidad de medida]],3,0)</f>
        <v>RCO 77:Sitios culturales y turísticos</v>
      </c>
    </row>
    <row r="100" spans="1:8" ht="29" x14ac:dyDescent="0.35">
      <c r="A100" s="66">
        <v>4</v>
      </c>
      <c r="B100" s="66" t="s">
        <v>57</v>
      </c>
      <c r="C100" s="2" t="s">
        <v>147</v>
      </c>
      <c r="D100" s="2" t="s">
        <v>160</v>
      </c>
      <c r="E100" s="2" t="s">
        <v>200</v>
      </c>
      <c r="F100" s="12" t="str">
        <f>VLOOKUP(Tabla2[[#This Row],[Indicador]],TablaIndicadores[[#All],[Código]:[Indicador]],2,0)</f>
        <v>RCO 114: Espacios abiertos creados o rehabilitados en zonas urbanas</v>
      </c>
      <c r="G100" s="105">
        <f ca="1">SUMIFS(TablaDatosCompletos[CantidadIndicadorRealización],TablaDatosCompletos[CodigoSubtipo],Tabla2[[#This Row],[Subtipo de acción]],TablaDatosCompletos[CodigoIndicadorRealización],Tabla2[[#This Row],[Indicador]],TablaDatosCompletos[Código AI],Tabla2[[#This Row],[Ámbito Intervención]])+SUMIFS(TablaDatosCompletos[CantidadIndicadorResultado],TablaDatosCompletos[CodigoSubtipo],Tabla2[[#This Row],[Subtipo de acción]],TablaDatosCompletos[CodigoIndicadorResultado],Tabla2[[#This Row],[Indicador]],TablaDatosCompletos[Código AI],Tabla2[[#This Row],[Ámbito Intervención]])</f>
        <v>0</v>
      </c>
      <c r="H100" s="2" t="str">
        <f>VLOOKUP(Tabla2[[#This Row],[Indicador]],TablaIndicadores[[#All],[Código]:[Unidad de medida]],3,0)</f>
        <v>RCO 114: Metros cuadrados</v>
      </c>
    </row>
    <row r="101" spans="1:8" ht="29" x14ac:dyDescent="0.35">
      <c r="A101" s="66">
        <v>4</v>
      </c>
      <c r="B101" s="66" t="s">
        <v>57</v>
      </c>
      <c r="C101" s="2" t="s">
        <v>147</v>
      </c>
      <c r="D101" s="2" t="s">
        <v>162</v>
      </c>
      <c r="E101" s="2" t="s">
        <v>199</v>
      </c>
      <c r="F101" s="12" t="str">
        <f>VLOOKUP(Tabla2[[#This Row],[Indicador]],TablaIndicadores[[#All],[Código]:[Indicador]],2,0)</f>
        <v>RCR 77: Visitantes de instalaciones culturales
y turísticas apoyadas*</v>
      </c>
      <c r="G101" s="105">
        <f ca="1">SUMIFS(TablaDatosCompletos[CantidadIndicadorRealización],TablaDatosCompletos[CodigoSubtipo],Tabla2[[#This Row],[Subtipo de acción]],TablaDatosCompletos[CodigoIndicadorRealización],Tabla2[[#This Row],[Indicador]],TablaDatosCompletos[Código AI],Tabla2[[#This Row],[Ámbito Intervención]])+SUMIFS(TablaDatosCompletos[CantidadIndicadorResultado],TablaDatosCompletos[CodigoSubtipo],Tabla2[[#This Row],[Subtipo de acción]],TablaDatosCompletos[CodigoIndicadorResultado],Tabla2[[#This Row],[Indicador]],TablaDatosCompletos[Código AI],Tabla2[[#This Row],[Ámbito Intervención]])</f>
        <v>0</v>
      </c>
      <c r="H101" s="2" t="str">
        <f>VLOOKUP(Tabla2[[#This Row],[Indicador]],TablaIndicadores[[#All],[Código]:[Unidad de medida]],3,0)</f>
        <v>Visitantes / año</v>
      </c>
    </row>
    <row r="102" spans="1:8" ht="29" x14ac:dyDescent="0.35">
      <c r="A102" s="66">
        <v>4</v>
      </c>
      <c r="B102" s="66" t="s">
        <v>57</v>
      </c>
      <c r="C102" s="2" t="s">
        <v>149</v>
      </c>
      <c r="D102" s="2" t="s">
        <v>160</v>
      </c>
      <c r="E102" s="2" t="s">
        <v>198</v>
      </c>
      <c r="F102" s="12" t="str">
        <f>VLOOKUP(Tabla2[[#This Row],[Indicador]],TablaIndicadores[[#All],[Código]:[Indicador]],2,0)</f>
        <v>RCO 77: Número de infraestructuras
culturales y turísticas apoyadas*</v>
      </c>
      <c r="G102" s="105">
        <f ca="1">SUMIFS(TablaDatosCompletos[CantidadIndicadorRealización],TablaDatosCompletos[CodigoSubtipo],Tabla2[[#This Row],[Subtipo de acción]],TablaDatosCompletos[CodigoIndicadorRealización],Tabla2[[#This Row],[Indicador]],TablaDatosCompletos[Código AI],Tabla2[[#This Row],[Ámbito Intervención]])+SUMIFS(TablaDatosCompletos[CantidadIndicadorResultado],TablaDatosCompletos[CodigoSubtipo],Tabla2[[#This Row],[Subtipo de acción]],TablaDatosCompletos[CodigoIndicadorResultado],Tabla2[[#This Row],[Indicador]],TablaDatosCompletos[Código AI],Tabla2[[#This Row],[Ámbito Intervención]])</f>
        <v>0</v>
      </c>
      <c r="H102" s="2" t="str">
        <f>VLOOKUP(Tabla2[[#This Row],[Indicador]],TablaIndicadores[[#All],[Código]:[Unidad de medida]],3,0)</f>
        <v>RCO 77:Sitios culturales y turísticos</v>
      </c>
    </row>
    <row r="103" spans="1:8" ht="29" x14ac:dyDescent="0.35">
      <c r="A103" s="66">
        <v>4</v>
      </c>
      <c r="B103" s="66" t="s">
        <v>57</v>
      </c>
      <c r="C103" s="2" t="s">
        <v>149</v>
      </c>
      <c r="D103" s="2" t="s">
        <v>160</v>
      </c>
      <c r="E103" s="2" t="s">
        <v>200</v>
      </c>
      <c r="F103" s="12" t="str">
        <f>VLOOKUP(Tabla2[[#This Row],[Indicador]],TablaIndicadores[[#All],[Código]:[Indicador]],2,0)</f>
        <v>RCO 114: Espacios abiertos creados o rehabilitados en zonas urbanas</v>
      </c>
      <c r="G103" s="105">
        <f ca="1">SUMIFS(TablaDatosCompletos[CantidadIndicadorRealización],TablaDatosCompletos[CodigoSubtipo],Tabla2[[#This Row],[Subtipo de acción]],TablaDatosCompletos[CodigoIndicadorRealización],Tabla2[[#This Row],[Indicador]],TablaDatosCompletos[Código AI],Tabla2[[#This Row],[Ámbito Intervención]])+SUMIFS(TablaDatosCompletos[CantidadIndicadorResultado],TablaDatosCompletos[CodigoSubtipo],Tabla2[[#This Row],[Subtipo de acción]],TablaDatosCompletos[CodigoIndicadorResultado],Tabla2[[#This Row],[Indicador]],TablaDatosCompletos[Código AI],Tabla2[[#This Row],[Ámbito Intervención]])</f>
        <v>0</v>
      </c>
      <c r="H103" s="2" t="str">
        <f>VLOOKUP(Tabla2[[#This Row],[Indicador]],TablaIndicadores[[#All],[Código]:[Unidad de medida]],3,0)</f>
        <v>RCO 114: Metros cuadrados</v>
      </c>
    </row>
    <row r="104" spans="1:8" ht="29" x14ac:dyDescent="0.35">
      <c r="A104" s="66">
        <v>4</v>
      </c>
      <c r="B104" s="66" t="s">
        <v>57</v>
      </c>
      <c r="C104" s="2" t="s">
        <v>149</v>
      </c>
      <c r="D104" s="2" t="s">
        <v>162</v>
      </c>
      <c r="E104" s="2" t="s">
        <v>199</v>
      </c>
      <c r="F104" s="12" t="str">
        <f>VLOOKUP(Tabla2[[#This Row],[Indicador]],TablaIndicadores[[#All],[Código]:[Indicador]],2,0)</f>
        <v>RCR 77: Visitantes de instalaciones culturales
y turísticas apoyadas*</v>
      </c>
      <c r="G104" s="105">
        <f ca="1">SUMIFS(TablaDatosCompletos[CantidadIndicadorRealización],TablaDatosCompletos[CodigoSubtipo],Tabla2[[#This Row],[Subtipo de acción]],TablaDatosCompletos[CodigoIndicadorRealización],Tabla2[[#This Row],[Indicador]],TablaDatosCompletos[Código AI],Tabla2[[#This Row],[Ámbito Intervención]])+SUMIFS(TablaDatosCompletos[CantidadIndicadorResultado],TablaDatosCompletos[CodigoSubtipo],Tabla2[[#This Row],[Subtipo de acción]],TablaDatosCompletos[CodigoIndicadorResultado],Tabla2[[#This Row],[Indicador]],TablaDatosCompletos[Código AI],Tabla2[[#This Row],[Ámbito Intervención]])</f>
        <v>0</v>
      </c>
      <c r="H104" s="2" t="str">
        <f>VLOOKUP(Tabla2[[#This Row],[Indicador]],TablaIndicadores[[#All],[Código]:[Unidad de medida]],3,0)</f>
        <v>Visitantes / año</v>
      </c>
    </row>
  </sheetData>
  <sheetProtection algorithmName="SHA-512" hashValue="uzP3glHTkAGTH2HKYROuqw/jVte4KvfIhjzc2dP/w1O+advx4+un4mi0gnZKJSwue8rMFJYjokburnhd9SyncQ==" saltValue="448jjsjCA2ZLJhB6RKOgPg==" spinCount="100000" sheet="1" objects="1" scenarios="1" selectLockedCells="1" autoFilter="0"/>
  <sortState xmlns:xlrd2="http://schemas.microsoft.com/office/spreadsheetml/2017/richdata2" ref="A2:E104">
    <sortCondition ref="A2:A104"/>
    <sortCondition ref="B2:B104"/>
    <sortCondition ref="C2:C104"/>
    <sortCondition ref="D2:D104"/>
  </sortState>
  <mergeCells count="1">
    <mergeCell ref="J3:R3"/>
  </mergeCells>
  <conditionalFormatting sqref="A2:H104">
    <cfRule type="expression" dxfId="421" priority="1">
      <formula>$G2=0</formula>
    </cfRule>
  </conditionalFormatting>
  <pageMargins left="0.7" right="0.7" top="0.75" bottom="0.75" header="0.3" footer="0.3"/>
  <pageSetup paperSize="9" orientation="portrait"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E2C7D0-9D19-4678-8D1D-1B38CD1DF80B}">
  <dimension ref="A2:V412"/>
  <sheetViews>
    <sheetView topLeftCell="C1" zoomScale="85" zoomScaleNormal="85" workbookViewId="0">
      <pane ySplit="2" topLeftCell="A3" activePane="bottomLeft" state="frozen"/>
      <selection pane="bottomLeft" activeCell="C1" sqref="C1"/>
    </sheetView>
  </sheetViews>
  <sheetFormatPr baseColWidth="10" defaultColWidth="11.453125" defaultRowHeight="14.5" x14ac:dyDescent="0.35"/>
  <cols>
    <col min="1" max="1" width="18" hidden="1" customWidth="1"/>
    <col min="2" max="2" width="15.81640625" hidden="1" customWidth="1"/>
    <col min="3" max="4" width="13.1796875" customWidth="1"/>
    <col min="5" max="5" width="15" customWidth="1"/>
    <col min="6" max="6" width="13.26953125" customWidth="1"/>
    <col min="7" max="7" width="31" customWidth="1"/>
    <col min="8" max="8" width="6.54296875" customWidth="1"/>
    <col min="9" max="9" width="23.26953125" style="1" customWidth="1"/>
    <col min="10" max="10" width="9.453125" customWidth="1"/>
    <col min="11" max="11" width="31.1796875" customWidth="1"/>
    <col min="12" max="12" width="17.453125" bestFit="1" customWidth="1"/>
    <col min="13" max="13" width="10.26953125" style="1" customWidth="1"/>
    <col min="14" max="14" width="16.1796875" style="39" customWidth="1"/>
    <col min="16" max="16" width="28.26953125" customWidth="1"/>
    <col min="17" max="17" width="14" customWidth="1"/>
    <col min="18" max="18" width="21.54296875" customWidth="1"/>
    <col min="19" max="19" width="21.26953125" customWidth="1"/>
    <col min="20" max="20" width="17.1796875" customWidth="1"/>
    <col min="21" max="21" width="14.54296875" customWidth="1"/>
    <col min="22" max="22" width="29.7265625" customWidth="1"/>
  </cols>
  <sheetData>
    <row r="2" spans="1:22" ht="15" thickBot="1" x14ac:dyDescent="0.4">
      <c r="A2" s="15" t="s">
        <v>201</v>
      </c>
      <c r="B2" t="s">
        <v>202</v>
      </c>
      <c r="C2" t="s">
        <v>203</v>
      </c>
      <c r="D2" t="s">
        <v>204</v>
      </c>
      <c r="E2" t="s">
        <v>205</v>
      </c>
      <c r="F2" t="s">
        <v>206</v>
      </c>
      <c r="G2" t="s">
        <v>32</v>
      </c>
      <c r="H2" t="s">
        <v>207</v>
      </c>
      <c r="I2" s="47" t="s">
        <v>153</v>
      </c>
      <c r="J2" t="s">
        <v>208</v>
      </c>
      <c r="K2" t="s">
        <v>209</v>
      </c>
      <c r="L2" t="s">
        <v>210</v>
      </c>
      <c r="M2" s="1" t="s">
        <v>211</v>
      </c>
      <c r="N2" s="16" t="s">
        <v>212</v>
      </c>
      <c r="O2" t="s">
        <v>213</v>
      </c>
      <c r="P2" t="s">
        <v>214</v>
      </c>
      <c r="Q2" t="s">
        <v>215</v>
      </c>
      <c r="R2" t="s">
        <v>216</v>
      </c>
      <c r="S2" t="s">
        <v>217</v>
      </c>
      <c r="T2" s="49" t="s">
        <v>218</v>
      </c>
      <c r="U2" s="49" t="s">
        <v>219</v>
      </c>
      <c r="V2" s="49" t="s">
        <v>220</v>
      </c>
    </row>
    <row r="3" spans="1:22" ht="87" x14ac:dyDescent="0.35">
      <c r="A3" s="17">
        <f>DatosGenerales!$D$7</f>
        <v>0</v>
      </c>
      <c r="B3" s="17">
        <f>DatosGenerales!$D$11</f>
        <v>0</v>
      </c>
      <c r="C3" s="17" cm="1">
        <f t="array" aca="1" ref="C3" ca="1">INDIRECT(CONCATENATE(TablaDatosCompletos[[#This Row],[CodigoProyecto]],"!$E$3"))</f>
        <v>0</v>
      </c>
      <c r="D3" s="17" t="str">
        <f ca="1">IF(TablaDatosCompletos[[#This Row],[Proyecto]]=0,"NO","SI")</f>
        <v>NO</v>
      </c>
      <c r="E3" s="17" t="s">
        <v>8</v>
      </c>
      <c r="F3" s="17" t="s">
        <v>221</v>
      </c>
      <c r="G3" s="18" t="s">
        <v>222</v>
      </c>
      <c r="H3" s="18" t="s">
        <v>37</v>
      </c>
      <c r="I3" s="19" t="s">
        <v>38</v>
      </c>
      <c r="J3" s="17" t="s">
        <v>65</v>
      </c>
      <c r="K3" s="18" t="s">
        <v>66</v>
      </c>
      <c r="L3" s="18" t="s">
        <v>223</v>
      </c>
      <c r="M3" s="18" t="str" cm="1">
        <f t="array" aca="1" ref="M3" ca="1">IF(INDIRECT(CONCATENATE(TablaDatosCompletos[[#This Row],[CodigoProyecto]],"!B",CELL("fila",INDIRECT(TablaDatosCompletos[[#This Row],[Referencia]]))))="Incluir","SI","NO")</f>
        <v>NO</v>
      </c>
      <c r="N3" s="55" cm="1">
        <f t="array" aca="1" ref="N3" ca="1">IF(TablaDatosCompletos[[#This Row],[UsarAI]]="NO",0,INDIRECT(CONCATENATE(TablaDatosCompletos[[#This Row],[CodigoProyecto]],"!E",CELL("fila",INDIRECT(TablaDatosCompletos[[#This Row],[Referencia]]))+2)))</f>
        <v>0</v>
      </c>
      <c r="O3" s="18" t="str" cm="1">
        <f t="array" aca="1" ref="O3" ca="1">IF(INDIRECT(CONCATENATE(TablaDatosCompletos[[#This Row],[CodigoProyecto]],"!E",CELL("fila",INDIRECT(TablaDatosCompletos[[#This Row],[Referencia]]))+6))=0,"",INDIRECT(CONCATENATE(TablaDatosCompletos[[#This Row],[CodigoProyecto]],"!E",CELL("fila",INDIRECT(TablaDatosCompletos[[#This Row],[Referencia]]))+6)))</f>
        <v>RCO14</v>
      </c>
      <c r="P3" s="18" t="str" cm="1">
        <f t="array" aca="1" ref="P3" ca="1">IF(INDIRECT(CONCATENATE(TablaDatosCompletos[[#This Row],[CodigoProyecto]],"!F",CELL("fila",INDIRECT(TablaDatosCompletos[[#This Row],[Referencia]]))+6))=0,"",INDIRECT(CONCATENATE(TablaDatosCompletos[[#This Row],[CodigoProyecto]],"!F",CELL("fila",INDIRECT(TablaDatosCompletos[[#This Row],[Referencia]]))+6)))</f>
        <v>Centros públicos apoyados para desarrollar servicios, productos y procesos digitales</v>
      </c>
      <c r="Q3" s="18" cm="1">
        <f t="array" aca="1" ref="Q3" ca="1">IF(TablaDatosCompletos[[#This Row],[UsarAI]]="NO",0,INDIRECT(CONCATENATE(TablaDatosCompletos[[#This Row],[CodigoProyecto]],"!H",CELL("fila",INDIRECT(TablaDatosCompletos[[#This Row],[Referencia]]))+6)))</f>
        <v>0</v>
      </c>
      <c r="R3" s="18" t="str" cm="1">
        <f t="array" aca="1" ref="R3" ca="1">IF(INDIRECT(CONCATENATE(TablaDatosCompletos[[#This Row],[CodigoProyecto]],"!G",CELL("fila",INDIRECT(TablaDatosCompletos[[#This Row],[Referencia]]))+6))=0,"",INDIRECT(CONCATENATE(TablaDatosCompletos[[#This Row],[CodigoProyecto]],"!G",CELL("fila",INDIRECT(TablaDatosCompletos[[#This Row],[Referencia]]))+6)))</f>
        <v xml:space="preserve">Centros públicos </v>
      </c>
      <c r="S3" s="18" t="str" cm="1">
        <f t="array" aca="1" ref="S3" ca="1">IF(INDIRECT(CONCATENATE(TablaDatosCompletos[[#This Row],[CodigoProyecto]],"!E",CELL("fila",INDIRECT(TablaDatosCompletos[[#This Row],[Referencia]]))+7))=0,"",INDIRECT(CONCATENATE(TablaDatosCompletos[[#This Row],[CodigoProyecto]],"!E",CELL("fila",INDIRECT(TablaDatosCompletos[[#This Row],[Referencia]]))+7)))</f>
        <v>RCR11</v>
      </c>
      <c r="T3" s="18" t="str" cm="1">
        <f t="array" aca="1" ref="T3" ca="1">IF(INDIRECT(CONCATENATE(TablaDatosCompletos[[#This Row],[CodigoProyecto]],"!F",CELL("fila",INDIRECT(TablaDatosCompletos[[#This Row],[Referencia]]))+7))=0,"",INDIRECT(CONCATENATE(TablaDatosCompletos[[#This Row],[CodigoProyecto]],"!F",CELL("fila",INDIRECT(TablaDatosCompletos[[#This Row],[Referencia]]))+7)))</f>
        <v>RCR 11: Usuarios de servicios, productos y
procesos digitales públicos nuevos y
mejorados*</v>
      </c>
      <c r="U3" s="124" cm="1">
        <f t="array" aca="1" ref="U3" ca="1">IF(TablaDatosCompletos[[#This Row],[UsarAI]]="NO",0,INDIRECT(CONCATENATE(TablaDatosCompletos[[#This Row],[CodigoProyecto]],"!H",CELL("fila",INDIRECT(TablaDatosCompletos[[#This Row],[Referencia]]))+7)))</f>
        <v>0</v>
      </c>
      <c r="V3" s="18" t="str" cm="1">
        <f t="array" aca="1" ref="V3" ca="1">IF(INDIRECT(CONCATENATE(TablaDatosCompletos[[#This Row],[CodigoProyecto]],"!G",CELL("fila",INDIRECT(TablaDatosCompletos[[#This Row],[Referencia]]))+7))=0,"",INDIRECT(CONCATENATE(TablaDatosCompletos[[#This Row],[CodigoProyecto]],"!G",CELL("fila",INDIRECT(TablaDatosCompletos[[#This Row],[Referencia]]))+7)))</f>
        <v>Usuarios / año</v>
      </c>
    </row>
    <row r="4" spans="1:22" ht="87" x14ac:dyDescent="0.35">
      <c r="A4" s="17">
        <f>DatosGenerales!$D$7</f>
        <v>0</v>
      </c>
      <c r="B4" s="17">
        <f>DatosGenerales!$D$11</f>
        <v>0</v>
      </c>
      <c r="C4" s="17" cm="1">
        <f t="array" aca="1" ref="C4" ca="1">INDIRECT(CONCATENATE(TablaDatosCompletos[[#This Row],[CodigoProyecto]],"!$E$3"))</f>
        <v>0</v>
      </c>
      <c r="D4" s="17" t="str">
        <f ca="1">IF(TablaDatosCompletos[[#This Row],[Proyecto]]=0,"NO","SI")</f>
        <v>NO</v>
      </c>
      <c r="E4" s="17" t="s">
        <v>8</v>
      </c>
      <c r="F4" s="17" t="s">
        <v>221</v>
      </c>
      <c r="G4" s="18" t="s">
        <v>222</v>
      </c>
      <c r="H4" s="18" t="s">
        <v>37</v>
      </c>
      <c r="I4" s="19" t="s">
        <v>38</v>
      </c>
      <c r="J4" s="17" t="s">
        <v>68</v>
      </c>
      <c r="K4" s="18" t="s">
        <v>69</v>
      </c>
      <c r="L4" s="18" t="s">
        <v>224</v>
      </c>
      <c r="M4" s="18" t="str" cm="1">
        <f t="array" aca="1" ref="M4" ca="1">IF(INDIRECT(CONCATENATE(TablaDatosCompletos[[#This Row],[CodigoProyecto]],"!B",CELL("fila",INDIRECT(TablaDatosCompletos[[#This Row],[Referencia]]))))="Incluir","SI","NO")</f>
        <v>NO</v>
      </c>
      <c r="N4" s="55" cm="1">
        <f t="array" aca="1" ref="N4" ca="1">IF(TablaDatosCompletos[[#This Row],[UsarAI]]="NO",0,INDIRECT(CONCATENATE(TablaDatosCompletos[[#This Row],[CodigoProyecto]],"!E",CELL("fila",INDIRECT(TablaDatosCompletos[[#This Row],[Referencia]]))+2)))</f>
        <v>0</v>
      </c>
      <c r="O4" s="18" t="str" cm="1">
        <f t="array" aca="1" ref="O4" ca="1">IF(INDIRECT(CONCATENATE(TablaDatosCompletos[[#This Row],[CodigoProyecto]],"!E",CELL("fila",INDIRECT(TablaDatosCompletos[[#This Row],[Referencia]]))+6))=0,"",INDIRECT(CONCATENATE(TablaDatosCompletos[[#This Row],[CodigoProyecto]],"!E",CELL("fila",INDIRECT(TablaDatosCompletos[[#This Row],[Referencia]]))+6)))</f>
        <v>RCO14</v>
      </c>
      <c r="P4" s="18" t="str" cm="1">
        <f t="array" aca="1" ref="P4" ca="1">IF(INDIRECT(CONCATENATE(TablaDatosCompletos[[#This Row],[CodigoProyecto]],"!F",CELL("fila",INDIRECT(TablaDatosCompletos[[#This Row],[Referencia]]))+6))=0,"",INDIRECT(CONCATENATE(TablaDatosCompletos[[#This Row],[CodigoProyecto]],"!F",CELL("fila",INDIRECT(TablaDatosCompletos[[#This Row],[Referencia]]))+6)))</f>
        <v>Centros públicos apoyados para desarrollar servicios, productos y procesos digitales</v>
      </c>
      <c r="Q4" s="18" cm="1">
        <f t="array" aca="1" ref="Q4" ca="1">IF(TablaDatosCompletos[[#This Row],[UsarAI]]="NO",0,INDIRECT(CONCATENATE(TablaDatosCompletos[[#This Row],[CodigoProyecto]],"!H",CELL("fila",INDIRECT(TablaDatosCompletos[[#This Row],[Referencia]]))+6)))</f>
        <v>0</v>
      </c>
      <c r="R4" s="18" t="str" cm="1">
        <f t="array" aca="1" ref="R4" ca="1">IF(INDIRECT(CONCATENATE(TablaDatosCompletos[[#This Row],[CodigoProyecto]],"!G",CELL("fila",INDIRECT(TablaDatosCompletos[[#This Row],[Referencia]]))+6))=0,"",INDIRECT(CONCATENATE(TablaDatosCompletos[[#This Row],[CodigoProyecto]],"!G",CELL("fila",INDIRECT(TablaDatosCompletos[[#This Row],[Referencia]]))+6)))</f>
        <v xml:space="preserve">Centros públicos </v>
      </c>
      <c r="S4" s="18" t="str" cm="1">
        <f t="array" aca="1" ref="S4" ca="1">IF(INDIRECT(CONCATENATE(TablaDatosCompletos[[#This Row],[CodigoProyecto]],"!E",CELL("fila",INDIRECT(TablaDatosCompletos[[#This Row],[Referencia]]))+7))=0,"",INDIRECT(CONCATENATE(TablaDatosCompletos[[#This Row],[CodigoProyecto]],"!E",CELL("fila",INDIRECT(TablaDatosCompletos[[#This Row],[Referencia]]))+7)))</f>
        <v>RCR11</v>
      </c>
      <c r="T4" s="18" t="str" cm="1">
        <f t="array" aca="1" ref="T4" ca="1">IF(INDIRECT(CONCATENATE(TablaDatosCompletos[[#This Row],[CodigoProyecto]],"!F",CELL("fila",INDIRECT(TablaDatosCompletos[[#This Row],[Referencia]]))+7))=0,"",INDIRECT(CONCATENATE(TablaDatosCompletos[[#This Row],[CodigoProyecto]],"!F",CELL("fila",INDIRECT(TablaDatosCompletos[[#This Row],[Referencia]]))+7)))</f>
        <v>RCR 11: Usuarios de servicios, productos y
procesos digitales públicos nuevos y
mejorados*</v>
      </c>
      <c r="U4" s="124" cm="1">
        <f t="array" aca="1" ref="U4" ca="1">IF(TablaDatosCompletos[[#This Row],[UsarAI]]="NO",0,INDIRECT(CONCATENATE(TablaDatosCompletos[[#This Row],[CodigoProyecto]],"!H",CELL("fila",INDIRECT(TablaDatosCompletos[[#This Row],[Referencia]]))+7)))</f>
        <v>0</v>
      </c>
      <c r="V4" s="18" t="str" cm="1">
        <f t="array" aca="1" ref="V4" ca="1">IF(INDIRECT(CONCATENATE(TablaDatosCompletos[[#This Row],[CodigoProyecto]],"!G",CELL("fila",INDIRECT(TablaDatosCompletos[[#This Row],[Referencia]]))+7))=0,"",INDIRECT(CONCATENATE(TablaDatosCompletos[[#This Row],[CodigoProyecto]],"!G",CELL("fila",INDIRECT(TablaDatosCompletos[[#This Row],[Referencia]]))+7)))</f>
        <v>Usuarios / año</v>
      </c>
    </row>
    <row r="5" spans="1:22" ht="130.5" x14ac:dyDescent="0.35">
      <c r="A5" s="17">
        <f>DatosGenerales!$D$7</f>
        <v>0</v>
      </c>
      <c r="B5" s="17">
        <f>DatosGenerales!$D$11</f>
        <v>0</v>
      </c>
      <c r="C5" s="17" cm="1">
        <f t="array" aca="1" ref="C5" ca="1">INDIRECT(CONCATENATE(TablaDatosCompletos[[#This Row],[CodigoProyecto]],"!$E$3"))</f>
        <v>0</v>
      </c>
      <c r="D5" s="17" t="str">
        <f ca="1">IF(TablaDatosCompletos[[#This Row],[Proyecto]]=0,"NO","SI")</f>
        <v>NO</v>
      </c>
      <c r="E5" s="17" t="s">
        <v>8</v>
      </c>
      <c r="F5" s="17" t="s">
        <v>221</v>
      </c>
      <c r="G5" s="20" t="s">
        <v>222</v>
      </c>
      <c r="H5" s="18" t="s">
        <v>39</v>
      </c>
      <c r="I5" s="19" t="s">
        <v>40</v>
      </c>
      <c r="J5" s="17" t="s">
        <v>70</v>
      </c>
      <c r="K5" s="18" t="s">
        <v>71</v>
      </c>
      <c r="L5" s="18" t="s">
        <v>225</v>
      </c>
      <c r="M5" s="18" t="str" cm="1">
        <f t="array" aca="1" ref="M5" ca="1">IF(INDIRECT(CONCATENATE(TablaDatosCompletos[[#This Row],[CodigoProyecto]],"!B",CELL("fila",INDIRECT(TablaDatosCompletos[[#This Row],[Referencia]]))))="Incluir","SI","NO")</f>
        <v>NO</v>
      </c>
      <c r="N5" s="55" cm="1">
        <f t="array" aca="1" ref="N5" ca="1">IF(TablaDatosCompletos[[#This Row],[UsarAI]]="NO",0,INDIRECT(CONCATENATE(TablaDatosCompletos[[#This Row],[CodigoProyecto]],"!E",CELL("fila",INDIRECT(TablaDatosCompletos[[#This Row],[Referencia]]))+2)))</f>
        <v>0</v>
      </c>
      <c r="O5" s="18" t="str" cm="1">
        <f t="array" aca="1" ref="O5" ca="1">IF(INDIRECT(CONCATENATE(TablaDatosCompletos[[#This Row],[CodigoProyecto]],"!E",CELL("fila",INDIRECT(TablaDatosCompletos[[#This Row],[Referencia]]))+6))=0,"",INDIRECT(CONCATENATE(TablaDatosCompletos[[#This Row],[CodigoProyecto]],"!E",CELL("fila",INDIRECT(TablaDatosCompletos[[#This Row],[Referencia]]))+6)))</f>
        <v>RCO01</v>
      </c>
      <c r="P5" s="18" t="str" cm="1">
        <f t="array" aca="1" ref="P5" ca="1">IF(INDIRECT(CONCATENATE(TablaDatosCompletos[[#This Row],[CodigoProyecto]],"!F",CELL("fila",INDIRECT(TablaDatosCompletos[[#This Row],[Referencia]]))+6))=0,"",INDIRECT(CONCATENATE(TablaDatosCompletos[[#This Row],[CodigoProyecto]],"!F",CELL("fila",INDIRECT(TablaDatosCompletos[[#This Row],[Referencia]]))+6)))</f>
        <v>Empresas apoyadas (de las cuales: microempresas,pequeñas, medianas, grandes)</v>
      </c>
      <c r="Q5" s="18" cm="1">
        <f t="array" aca="1" ref="Q5" ca="1">IF(TablaDatosCompletos[[#This Row],[UsarAI]]="NO",0,INDIRECT(CONCATENATE(TablaDatosCompletos[[#This Row],[CodigoProyecto]],"!H",CELL("fila",INDIRECT(TablaDatosCompletos[[#This Row],[Referencia]]))+6)))</f>
        <v>0</v>
      </c>
      <c r="R5" s="18" t="str" cm="1">
        <f t="array" aca="1" ref="R5" ca="1">IF(INDIRECT(CONCATENATE(TablaDatosCompletos[[#This Row],[CodigoProyecto]],"!G",CELL("fila",INDIRECT(TablaDatosCompletos[[#This Row],[Referencia]]))+6))=0,"",INDIRECT(CONCATENATE(TablaDatosCompletos[[#This Row],[CodigoProyecto]],"!G",CELL("fila",INDIRECT(TablaDatosCompletos[[#This Row],[Referencia]]))+6)))</f>
        <v>Empresas</v>
      </c>
      <c r="S5" s="18" t="str" cm="1">
        <f t="array" aca="1" ref="S5" ca="1">IF(INDIRECT(CONCATENATE(TablaDatosCompletos[[#This Row],[CodigoProyecto]],"!E",CELL("fila",INDIRECT(TablaDatosCompletos[[#This Row],[Referencia]]))+7))=0,"",INDIRECT(CONCATENATE(TablaDatosCompletos[[#This Row],[CodigoProyecto]],"!E",CELL("fila",INDIRECT(TablaDatosCompletos[[#This Row],[Referencia]]))+7)))</f>
        <v>RCR19</v>
      </c>
      <c r="T5" s="18" t="str" cm="1">
        <f t="array" aca="1" ref="T5" ca="1">IF(INDIRECT(CONCATENATE(TablaDatosCompletos[[#This Row],[CodigoProyecto]],"!F",CELL("fila",INDIRECT(TablaDatosCompletos[[#This Row],[Referencia]]))+7))=0,"",INDIRECT(CONCATENATE(TablaDatosCompletos[[#This Row],[CodigoProyecto]],"!F",CELL("fila",INDIRECT(TablaDatosCompletos[[#This Row],[Referencia]]))+7)))</f>
        <v>RCR 19:Empresas con mayor volumen de negocios</v>
      </c>
      <c r="U5" s="124" cm="1">
        <f t="array" aca="1" ref="U5" ca="1">IF(TablaDatosCompletos[[#This Row],[UsarAI]]="NO",0,INDIRECT(CONCATENATE(TablaDatosCompletos[[#This Row],[CodigoProyecto]],"!H",CELL("fila",INDIRECT(TablaDatosCompletos[[#This Row],[Referencia]]))+7)))</f>
        <v>0</v>
      </c>
      <c r="V5" s="18" t="str" cm="1">
        <f t="array" aca="1" ref="V5" ca="1">IF(INDIRECT(CONCATENATE(TablaDatosCompletos[[#This Row],[CodigoProyecto]],"!G",CELL("fila",INDIRECT(TablaDatosCompletos[[#This Row],[Referencia]]))+7))=0,"",INDIRECT(CONCATENATE(TablaDatosCompletos[[#This Row],[CodigoProyecto]],"!G",CELL("fila",INDIRECT(TablaDatosCompletos[[#This Row],[Referencia]]))+7)))</f>
        <v>Empresas</v>
      </c>
    </row>
    <row r="6" spans="1:22" ht="58" x14ac:dyDescent="0.35">
      <c r="A6" s="17">
        <f>DatosGenerales!$D$7</f>
        <v>0</v>
      </c>
      <c r="B6" s="17">
        <f>DatosGenerales!$D$11</f>
        <v>0</v>
      </c>
      <c r="C6" s="17" cm="1">
        <f t="array" aca="1" ref="C6" ca="1">INDIRECT(CONCATENATE(TablaDatosCompletos[[#This Row],[CodigoProyecto]],"!$E$3"))</f>
        <v>0</v>
      </c>
      <c r="D6" s="17" t="str">
        <f ca="1">IF(TablaDatosCompletos[[#This Row],[Proyecto]]=0,"NO","SI")</f>
        <v>NO</v>
      </c>
      <c r="E6" s="17" t="s">
        <v>8</v>
      </c>
      <c r="F6" s="17" t="s">
        <v>221</v>
      </c>
      <c r="G6" s="20" t="s">
        <v>222</v>
      </c>
      <c r="H6" s="18" t="s">
        <v>39</v>
      </c>
      <c r="I6" s="19" t="s">
        <v>40</v>
      </c>
      <c r="J6" s="17" t="s">
        <v>72</v>
      </c>
      <c r="K6" s="18" t="s">
        <v>73</v>
      </c>
      <c r="L6" s="18" t="s">
        <v>226</v>
      </c>
      <c r="M6" s="18" t="str" cm="1">
        <f t="array" aca="1" ref="M6" ca="1">IF(INDIRECT(CONCATENATE(TablaDatosCompletos[[#This Row],[CodigoProyecto]],"!B",CELL("fila",INDIRECT(TablaDatosCompletos[[#This Row],[Referencia]]))))="Incluir","SI","NO")</f>
        <v>NO</v>
      </c>
      <c r="N6" s="55" cm="1">
        <f t="array" aca="1" ref="N6" ca="1">IF(TablaDatosCompletos[[#This Row],[UsarAI]]="NO",0,INDIRECT(CONCATENATE(TablaDatosCompletos[[#This Row],[CodigoProyecto]],"!E",CELL("fila",INDIRECT(TablaDatosCompletos[[#This Row],[Referencia]]))+2)))</f>
        <v>0</v>
      </c>
      <c r="O6" s="18" t="str" cm="1">
        <f t="array" aca="1" ref="O6" ca="1">IF(INDIRECT(CONCATENATE(TablaDatosCompletos[[#This Row],[CodigoProyecto]],"!E",CELL("fila",INDIRECT(TablaDatosCompletos[[#This Row],[Referencia]]))+6))=0,"",INDIRECT(CONCATENATE(TablaDatosCompletos[[#This Row],[CodigoProyecto]],"!E",CELL("fila",INDIRECT(TablaDatosCompletos[[#This Row],[Referencia]]))+6)))</f>
        <v>RCO01</v>
      </c>
      <c r="P6" s="18" t="str" cm="1">
        <f t="array" aca="1" ref="P6" ca="1">IF(INDIRECT(CONCATENATE(TablaDatosCompletos[[#This Row],[CodigoProyecto]],"!F",CELL("fila",INDIRECT(TablaDatosCompletos[[#This Row],[Referencia]]))+6))=0,"",INDIRECT(CONCATENATE(TablaDatosCompletos[[#This Row],[CodigoProyecto]],"!F",CELL("fila",INDIRECT(TablaDatosCompletos[[#This Row],[Referencia]]))+6)))</f>
        <v>Empresas apoyadas (de las cuales: microempresas,pequeñas, medianas, grandes)</v>
      </c>
      <c r="Q6" s="18" cm="1">
        <f t="array" aca="1" ref="Q6" ca="1">IF(TablaDatosCompletos[[#This Row],[UsarAI]]="NO",0,INDIRECT(CONCATENATE(TablaDatosCompletos[[#This Row],[CodigoProyecto]],"!H",CELL("fila",INDIRECT(TablaDatosCompletos[[#This Row],[Referencia]]))+6)))</f>
        <v>0</v>
      </c>
      <c r="R6" s="18" t="str" cm="1">
        <f t="array" aca="1" ref="R6" ca="1">IF(INDIRECT(CONCATENATE(TablaDatosCompletos[[#This Row],[CodigoProyecto]],"!G",CELL("fila",INDIRECT(TablaDatosCompletos[[#This Row],[Referencia]]))+6))=0,"",INDIRECT(CONCATENATE(TablaDatosCompletos[[#This Row],[CodigoProyecto]],"!G",CELL("fila",INDIRECT(TablaDatosCompletos[[#This Row],[Referencia]]))+6)))</f>
        <v>Empresas</v>
      </c>
      <c r="S6" s="18" t="str" cm="1">
        <f t="array" aca="1" ref="S6" ca="1">IF(INDIRECT(CONCATENATE(TablaDatosCompletos[[#This Row],[CodigoProyecto]],"!E",CELL("fila",INDIRECT(TablaDatosCompletos[[#This Row],[Referencia]]))+7))=0,"",INDIRECT(CONCATENATE(TablaDatosCompletos[[#This Row],[CodigoProyecto]],"!E",CELL("fila",INDIRECT(TablaDatosCompletos[[#This Row],[Referencia]]))+7)))</f>
        <v>RCR19</v>
      </c>
      <c r="T6" s="18" t="str" cm="1">
        <f t="array" aca="1" ref="T6" ca="1">IF(INDIRECT(CONCATENATE(TablaDatosCompletos[[#This Row],[CodigoProyecto]],"!F",CELL("fila",INDIRECT(TablaDatosCompletos[[#This Row],[Referencia]]))+7))=0,"",INDIRECT(CONCATENATE(TablaDatosCompletos[[#This Row],[CodigoProyecto]],"!F",CELL("fila",INDIRECT(TablaDatosCompletos[[#This Row],[Referencia]]))+7)))</f>
        <v>RCR 19:Empresas con mayor volumen de negocios</v>
      </c>
      <c r="U6" s="124" cm="1">
        <f t="array" aca="1" ref="U6" ca="1">IF(TablaDatosCompletos[[#This Row],[UsarAI]]="NO",0,INDIRECT(CONCATENATE(TablaDatosCompletos[[#This Row],[CodigoProyecto]],"!H",CELL("fila",INDIRECT(TablaDatosCompletos[[#This Row],[Referencia]]))+7)))</f>
        <v>0</v>
      </c>
      <c r="V6" s="18" t="str" cm="1">
        <f t="array" aca="1" ref="V6" ca="1">IF(INDIRECT(CONCATENATE(TablaDatosCompletos[[#This Row],[CodigoProyecto]],"!G",CELL("fila",INDIRECT(TablaDatosCompletos[[#This Row],[Referencia]]))+7))=0,"",INDIRECT(CONCATENATE(TablaDatosCompletos[[#This Row],[CodigoProyecto]],"!G",CELL("fila",INDIRECT(TablaDatosCompletos[[#This Row],[Referencia]]))+7)))</f>
        <v>Empresas</v>
      </c>
    </row>
    <row r="7" spans="1:22" ht="87" x14ac:dyDescent="0.35">
      <c r="A7" s="17">
        <f>DatosGenerales!$D$7</f>
        <v>0</v>
      </c>
      <c r="B7" s="17">
        <f>DatosGenerales!$D$11</f>
        <v>0</v>
      </c>
      <c r="C7" s="17" cm="1">
        <f t="array" aca="1" ref="C7" ca="1">INDIRECT(CONCATENATE(TablaDatosCompletos[[#This Row],[CodigoProyecto]],"!$E$3"))</f>
        <v>0</v>
      </c>
      <c r="D7" s="17" t="str">
        <f ca="1">IF(TablaDatosCompletos[[#This Row],[Proyecto]]=0,"NO","SI")</f>
        <v>NO</v>
      </c>
      <c r="E7" s="17" t="s">
        <v>8</v>
      </c>
      <c r="F7" s="17" t="s">
        <v>227</v>
      </c>
      <c r="G7" s="20" t="s">
        <v>74</v>
      </c>
      <c r="H7" s="18" t="s">
        <v>41</v>
      </c>
      <c r="I7" s="19" t="s">
        <v>42</v>
      </c>
      <c r="J7" s="17" t="s">
        <v>75</v>
      </c>
      <c r="K7" s="18" t="s">
        <v>76</v>
      </c>
      <c r="L7" s="18" t="s">
        <v>228</v>
      </c>
      <c r="M7" s="18" t="str" cm="1">
        <f t="array" aca="1" ref="M7" ca="1">IF(INDIRECT(CONCATENATE(TablaDatosCompletos[[#This Row],[CodigoProyecto]],"!B",CELL("fila",INDIRECT(TablaDatosCompletos[[#This Row],[Referencia]]))))="Incluir","SI","NO")</f>
        <v>NO</v>
      </c>
      <c r="N7" s="55" cm="1">
        <f t="array" aca="1" ref="N7" ca="1">IF(TablaDatosCompletos[[#This Row],[UsarAI]]="NO",0,INDIRECT(CONCATENATE(TablaDatosCompletos[[#This Row],[CodigoProyecto]],"!E",CELL("fila",INDIRECT(TablaDatosCompletos[[#This Row],[Referencia]]))+2)))</f>
        <v>0</v>
      </c>
      <c r="O7" s="18" t="str" cm="1">
        <f t="array" aca="1" ref="O7" ca="1">IF(INDIRECT(CONCATENATE(TablaDatosCompletos[[#This Row],[CodigoProyecto]],"!E",CELL("fila",INDIRECT(TablaDatosCompletos[[#This Row],[Referencia]]))+6))=0,"",INDIRECT(CONCATENATE(TablaDatosCompletos[[#This Row],[CodigoProyecto]],"!E",CELL("fila",INDIRECT(TablaDatosCompletos[[#This Row],[Referencia]]))+6)))</f>
        <v>RCO19</v>
      </c>
      <c r="P7" s="18" t="str" cm="1">
        <f t="array" aca="1" ref="P7" ca="1">IF(INDIRECT(CONCATENATE(TablaDatosCompletos[[#This Row],[CodigoProyecto]],"!F",CELL("fila",INDIRECT(TablaDatosCompletos[[#This Row],[Referencia]]))+6))=0,"",INDIRECT(CONCATENATE(TablaDatosCompletos[[#This Row],[CodigoProyecto]],"!F",CELL("fila",INDIRECT(TablaDatosCompletos[[#This Row],[Referencia]]))+6)))</f>
        <v>Edificios públicos con rendimiento
energético mejorado</v>
      </c>
      <c r="Q7" s="18" cm="1">
        <f t="array" aca="1" ref="Q7" ca="1">IF(TablaDatosCompletos[[#This Row],[UsarAI]]="NO",0,INDIRECT(CONCATENATE(TablaDatosCompletos[[#This Row],[CodigoProyecto]],"!H",CELL("fila",INDIRECT(TablaDatosCompletos[[#This Row],[Referencia]]))+6)))</f>
        <v>0</v>
      </c>
      <c r="R7" s="18" t="str" cm="1">
        <f t="array" aca="1" ref="R7" ca="1">IF(INDIRECT(CONCATENATE(TablaDatosCompletos[[#This Row],[CodigoProyecto]],"!G",CELL("fila",INDIRECT(TablaDatosCompletos[[#This Row],[Referencia]]))+6))=0,"",INDIRECT(CONCATENATE(TablaDatosCompletos[[#This Row],[CodigoProyecto]],"!G",CELL("fila",INDIRECT(TablaDatosCompletos[[#This Row],[Referencia]]))+6)))</f>
        <v>Metros cuadrados (m2)</v>
      </c>
      <c r="S7" s="18" t="str" cm="1">
        <f t="array" aca="1" ref="S7" ca="1">IF(INDIRECT(CONCATENATE(TablaDatosCompletos[[#This Row],[CodigoProyecto]],"!E",CELL("fila",INDIRECT(TablaDatosCompletos[[#This Row],[Referencia]]))+7))=0,"",INDIRECT(CONCATENATE(TablaDatosCompletos[[#This Row],[CodigoProyecto]],"!E",CELL("fila",INDIRECT(TablaDatosCompletos[[#This Row],[Referencia]]))+7)))</f>
        <v>RCR26</v>
      </c>
      <c r="T7" s="18" t="str" cm="1">
        <f t="array" aca="1" ref="T7" ca="1">IF(INDIRECT(CONCATENATE(TablaDatosCompletos[[#This Row],[CodigoProyecto]],"!F",CELL("fila",INDIRECT(TablaDatosCompletos[[#This Row],[Referencia]]))+7))=0,"",INDIRECT(CONCATENATE(TablaDatosCompletos[[#This Row],[CodigoProyecto]],"!F",CELL("fila",INDIRECT(TablaDatosCompletos[[#This Row],[Referencia]]))+7)))</f>
        <v>RCR 26: Consumo anual primario de energía
(del cual: viviendas, edificios públicos, empresas, otros)</v>
      </c>
      <c r="U7" s="124" cm="1">
        <f t="array" aca="1" ref="U7" ca="1">IF(TablaDatosCompletos[[#This Row],[UsarAI]]="NO",0,INDIRECT(CONCATENATE(TablaDatosCompletos[[#This Row],[CodigoProyecto]],"!H",CELL("fila",INDIRECT(TablaDatosCompletos[[#This Row],[Referencia]]))+7)))</f>
        <v>0</v>
      </c>
      <c r="V7" s="18" t="str" cm="1">
        <f t="array" aca="1" ref="V7" ca="1">IF(INDIRECT(CONCATENATE(TablaDatosCompletos[[#This Row],[CodigoProyecto]],"!G",CELL("fila",INDIRECT(TablaDatosCompletos[[#This Row],[Referencia]]))+7))=0,"",INDIRECT(CONCATENATE(TablaDatosCompletos[[#This Row],[CodigoProyecto]],"!G",CELL("fila",INDIRECT(TablaDatosCompletos[[#This Row],[Referencia]]))+7)))</f>
        <v>MWh/año</v>
      </c>
    </row>
    <row r="8" spans="1:22" ht="101.5" x14ac:dyDescent="0.35">
      <c r="A8" s="17">
        <f>DatosGenerales!$D$7</f>
        <v>0</v>
      </c>
      <c r="B8" s="17">
        <f>DatosGenerales!$D$11</f>
        <v>0</v>
      </c>
      <c r="C8" s="17" cm="1">
        <f t="array" aca="1" ref="C8" ca="1">INDIRECT(CONCATENATE(TablaDatosCompletos[[#This Row],[CodigoProyecto]],"!$E$3"))</f>
        <v>0</v>
      </c>
      <c r="D8" s="17" t="str">
        <f ca="1">IF(TablaDatosCompletos[[#This Row],[Proyecto]]=0,"NO","SI")</f>
        <v>NO</v>
      </c>
      <c r="E8" s="17" t="s">
        <v>8</v>
      </c>
      <c r="F8" s="17" t="s">
        <v>227</v>
      </c>
      <c r="G8" s="20" t="s">
        <v>74</v>
      </c>
      <c r="H8" s="18" t="s">
        <v>41</v>
      </c>
      <c r="I8" s="19" t="s">
        <v>42</v>
      </c>
      <c r="J8" s="17" t="s">
        <v>77</v>
      </c>
      <c r="K8" s="18" t="s">
        <v>78</v>
      </c>
      <c r="L8" s="18" t="s">
        <v>229</v>
      </c>
      <c r="M8" s="18" t="str" cm="1">
        <f t="array" aca="1" ref="M8" ca="1">IF(INDIRECT(CONCATENATE(TablaDatosCompletos[[#This Row],[CodigoProyecto]],"!B",CELL("fila",INDIRECT(TablaDatosCompletos[[#This Row],[Referencia]]))))="Incluir","SI","NO")</f>
        <v>NO</v>
      </c>
      <c r="N8" s="55" cm="1">
        <f t="array" aca="1" ref="N8" ca="1">IF(TablaDatosCompletos[[#This Row],[UsarAI]]="NO",0,INDIRECT(CONCATENATE(TablaDatosCompletos[[#This Row],[CodigoProyecto]],"!E",CELL("fila",INDIRECT(TablaDatosCompletos[[#This Row],[Referencia]]))+2)))</f>
        <v>0</v>
      </c>
      <c r="O8" s="18" t="str" cm="1">
        <f t="array" aca="1" ref="O8" ca="1">IF(INDIRECT(CONCATENATE(TablaDatosCompletos[[#This Row],[CodigoProyecto]],"!E",CELL("fila",INDIRECT(TablaDatosCompletos[[#This Row],[Referencia]]))+6))=0,"",INDIRECT(CONCATENATE(TablaDatosCompletos[[#This Row],[CodigoProyecto]],"!E",CELL("fila",INDIRECT(TablaDatosCompletos[[#This Row],[Referencia]]))+6)))</f>
        <v>RCO19</v>
      </c>
      <c r="P8" s="18" t="str" cm="1">
        <f t="array" aca="1" ref="P8" ca="1">IF(INDIRECT(CONCATENATE(TablaDatosCompletos[[#This Row],[CodigoProyecto]],"!F",CELL("fila",INDIRECT(TablaDatosCompletos[[#This Row],[Referencia]]))+6))=0,"",INDIRECT(CONCATENATE(TablaDatosCompletos[[#This Row],[CodigoProyecto]],"!F",CELL("fila",INDIRECT(TablaDatosCompletos[[#This Row],[Referencia]]))+6)))</f>
        <v>Edificios públicos con rendimiento
energético mejorado</v>
      </c>
      <c r="Q8" s="18" cm="1">
        <f t="array" aca="1" ref="Q8" ca="1">IF(TablaDatosCompletos[[#This Row],[UsarAI]]="NO",0,INDIRECT(CONCATENATE(TablaDatosCompletos[[#This Row],[CodigoProyecto]],"!H",CELL("fila",INDIRECT(TablaDatosCompletos[[#This Row],[Referencia]]))+6)))</f>
        <v>0</v>
      </c>
      <c r="R8" s="18" t="str" cm="1">
        <f t="array" aca="1" ref="R8" ca="1">IF(INDIRECT(CONCATENATE(TablaDatosCompletos[[#This Row],[CodigoProyecto]],"!G",CELL("fila",INDIRECT(TablaDatosCompletos[[#This Row],[Referencia]]))+6))=0,"",INDIRECT(CONCATENATE(TablaDatosCompletos[[#This Row],[CodigoProyecto]],"!G",CELL("fila",INDIRECT(TablaDatosCompletos[[#This Row],[Referencia]]))+6)))</f>
        <v>Metros cuadrados (m2)</v>
      </c>
      <c r="S8" s="18" t="str" cm="1">
        <f t="array" aca="1" ref="S8" ca="1">IF(INDIRECT(CONCATENATE(TablaDatosCompletos[[#This Row],[CodigoProyecto]],"!E",CELL("fila",INDIRECT(TablaDatosCompletos[[#This Row],[Referencia]]))+7))=0,"",INDIRECT(CONCATENATE(TablaDatosCompletos[[#This Row],[CodigoProyecto]],"!E",CELL("fila",INDIRECT(TablaDatosCompletos[[#This Row],[Referencia]]))+7)))</f>
        <v>RCR26</v>
      </c>
      <c r="T8" s="18" t="str" cm="1">
        <f t="array" aca="1" ref="T8" ca="1">IF(INDIRECT(CONCATENATE(TablaDatosCompletos[[#This Row],[CodigoProyecto]],"!F",CELL("fila",INDIRECT(TablaDatosCompletos[[#This Row],[Referencia]]))+7))=0,"",INDIRECT(CONCATENATE(TablaDatosCompletos[[#This Row],[CodigoProyecto]],"!F",CELL("fila",INDIRECT(TablaDatosCompletos[[#This Row],[Referencia]]))+7)))</f>
        <v>RCR 26: Consumo anual primario de energía
(del cual: viviendas, edificios públicos, empresas, otros)</v>
      </c>
      <c r="U8" s="124" cm="1">
        <f t="array" aca="1" ref="U8" ca="1">IF(TablaDatosCompletos[[#This Row],[UsarAI]]="NO",0,INDIRECT(CONCATENATE(TablaDatosCompletos[[#This Row],[CodigoProyecto]],"!H",CELL("fila",INDIRECT(TablaDatosCompletos[[#This Row],[Referencia]]))+7)))</f>
        <v>0</v>
      </c>
      <c r="V8" s="18" t="str" cm="1">
        <f t="array" aca="1" ref="V8" ca="1">IF(INDIRECT(CONCATENATE(TablaDatosCompletos[[#This Row],[CodigoProyecto]],"!G",CELL("fila",INDIRECT(TablaDatosCompletos[[#This Row],[Referencia]]))+7))=0,"",INDIRECT(CONCATENATE(TablaDatosCompletos[[#This Row],[CodigoProyecto]],"!G",CELL("fila",INDIRECT(TablaDatosCompletos[[#This Row],[Referencia]]))+7)))</f>
        <v>MWh/año</v>
      </c>
    </row>
    <row r="9" spans="1:22" ht="72.5" x14ac:dyDescent="0.35">
      <c r="A9" s="17">
        <f>DatosGenerales!$D$7</f>
        <v>0</v>
      </c>
      <c r="B9" s="17">
        <f>DatosGenerales!$D$11</f>
        <v>0</v>
      </c>
      <c r="C9" s="17" cm="1">
        <f t="array" aca="1" ref="C9" ca="1">INDIRECT(CONCATENATE(TablaDatosCompletos[[#This Row],[CodigoProyecto]],"!$E$3"))</f>
        <v>0</v>
      </c>
      <c r="D9" s="17" t="str">
        <f ca="1">IF(TablaDatosCompletos[[#This Row],[Proyecto]]=0,"NO","SI")</f>
        <v>NO</v>
      </c>
      <c r="E9" s="17" t="s">
        <v>8</v>
      </c>
      <c r="F9" s="17" t="s">
        <v>227</v>
      </c>
      <c r="G9" s="20" t="s">
        <v>74</v>
      </c>
      <c r="H9" s="18" t="s">
        <v>43</v>
      </c>
      <c r="I9" s="19" t="s">
        <v>44</v>
      </c>
      <c r="J9" s="17" t="s">
        <v>79</v>
      </c>
      <c r="K9" s="18" t="s">
        <v>80</v>
      </c>
      <c r="L9" s="18" t="s">
        <v>230</v>
      </c>
      <c r="M9" s="18" t="str" cm="1">
        <f t="array" aca="1" ref="M9" ca="1">IF(INDIRECT(CONCATENATE(TablaDatosCompletos[[#This Row],[CodigoProyecto]],"!B",CELL("fila",INDIRECT(TablaDatosCompletos[[#This Row],[Referencia]]))))="Incluir","SI","NO")</f>
        <v>NO</v>
      </c>
      <c r="N9" s="55" cm="1">
        <f t="array" aca="1" ref="N9" ca="1">IF(TablaDatosCompletos[[#This Row],[UsarAI]]="NO",0,INDIRECT(CONCATENATE(TablaDatosCompletos[[#This Row],[CodigoProyecto]],"!E",CELL("fila",INDIRECT(TablaDatosCompletos[[#This Row],[Referencia]]))+2)))</f>
        <v>0</v>
      </c>
      <c r="O9" s="18" t="str" cm="1">
        <f t="array" aca="1" ref="O9" ca="1">IF(INDIRECT(CONCATENATE(TablaDatosCompletos[[#This Row],[CodigoProyecto]],"!E",CELL("fila",INDIRECT(TablaDatosCompletos[[#This Row],[Referencia]]))+6))=0,"",INDIRECT(CONCATENATE(TablaDatosCompletos[[#This Row],[CodigoProyecto]],"!E",CELL("fila",INDIRECT(TablaDatosCompletos[[#This Row],[Referencia]]))+6)))</f>
        <v>RCO22</v>
      </c>
      <c r="P9" s="18" t="str" cm="1">
        <f t="array" aca="1" ref="P9" ca="1">IF(INDIRECT(CONCATENATE(TablaDatosCompletos[[#This Row],[CodigoProyecto]],"!F",CELL("fila",INDIRECT(TablaDatosCompletos[[#This Row],[Referencia]]))+6))=0,"",INDIRECT(CONCATENATE(TablaDatosCompletos[[#This Row],[CodigoProyecto]],"!F",CELL("fila",INDIRECT(TablaDatosCompletos[[#This Row],[Referencia]]))+6)))</f>
        <v>Capacidad de producción adicional
de energía renovable (de la cual: electricidad,
térmica)*</v>
      </c>
      <c r="Q9" s="18" cm="1">
        <f t="array" aca="1" ref="Q9" ca="1">IF(TablaDatosCompletos[[#This Row],[UsarAI]]="NO",0,INDIRECT(CONCATENATE(TablaDatosCompletos[[#This Row],[CodigoProyecto]],"!H",CELL("fila",INDIRECT(TablaDatosCompletos[[#This Row],[Referencia]]))+6)))</f>
        <v>0</v>
      </c>
      <c r="R9" s="18" t="str" cm="1">
        <f t="array" aca="1" ref="R9" ca="1">IF(INDIRECT(CONCATENATE(TablaDatosCompletos[[#This Row],[CodigoProyecto]],"!G",CELL("fila",INDIRECT(TablaDatosCompletos[[#This Row],[Referencia]]))+6))=0,"",INDIRECT(CONCATENATE(TablaDatosCompletos[[#This Row],[CodigoProyecto]],"!G",CELL("fila",INDIRECT(TablaDatosCompletos[[#This Row],[Referencia]]))+6)))</f>
        <v>KW  </v>
      </c>
      <c r="S9" s="18" t="str" cm="1">
        <f t="array" aca="1" ref="S9" ca="1">IF(INDIRECT(CONCATENATE(TablaDatosCompletos[[#This Row],[CodigoProyecto]],"!E",CELL("fila",INDIRECT(TablaDatosCompletos[[#This Row],[Referencia]]))+7))=0,"",INDIRECT(CONCATENATE(TablaDatosCompletos[[#This Row],[CodigoProyecto]],"!E",CELL("fila",INDIRECT(TablaDatosCompletos[[#This Row],[Referencia]]))+7)))</f>
        <v>RCR32</v>
      </c>
      <c r="T9" s="18" t="str" cm="1">
        <f t="array" aca="1" ref="T9" ca="1">IF(INDIRECT(CONCATENATE(TablaDatosCompletos[[#This Row],[CodigoProyecto]],"!F",CELL("fila",INDIRECT(TablaDatosCompletos[[#This Row],[Referencia]]))+7))=0,"",INDIRECT(CONCATENATE(TablaDatosCompletos[[#This Row],[CodigoProyecto]],"!F",CELL("fila",INDIRECT(TablaDatosCompletos[[#This Row],[Referencia]]))+7)))</f>
        <v>RCR 32: Capacidad operativa adicional instalada para energía renovable*</v>
      </c>
      <c r="U9" s="124" cm="1">
        <f t="array" aca="1" ref="U9" ca="1">IF(TablaDatosCompletos[[#This Row],[UsarAI]]="NO",0,INDIRECT(CONCATENATE(TablaDatosCompletos[[#This Row],[CodigoProyecto]],"!H",CELL("fila",INDIRECT(TablaDatosCompletos[[#This Row],[Referencia]]))+7)))</f>
        <v>0</v>
      </c>
      <c r="V9" s="18" t="str" cm="1">
        <f t="array" aca="1" ref="V9" ca="1">IF(INDIRECT(CONCATENATE(TablaDatosCompletos[[#This Row],[CodigoProyecto]],"!G",CELL("fila",INDIRECT(TablaDatosCompletos[[#This Row],[Referencia]]))+7))=0,"",INDIRECT(CONCATENATE(TablaDatosCompletos[[#This Row],[CodigoProyecto]],"!G",CELL("fila",INDIRECT(TablaDatosCompletos[[#This Row],[Referencia]]))+7)))</f>
        <v>MW</v>
      </c>
    </row>
    <row r="10" spans="1:22" ht="72.5" x14ac:dyDescent="0.35">
      <c r="A10" s="17">
        <f>DatosGenerales!$D$7</f>
        <v>0</v>
      </c>
      <c r="B10" s="17">
        <f>DatosGenerales!$D$11</f>
        <v>0</v>
      </c>
      <c r="C10" s="17" cm="1">
        <f t="array" aca="1" ref="C10" ca="1">INDIRECT(CONCATENATE(TablaDatosCompletos[[#This Row],[CodigoProyecto]],"!$E$3"))</f>
        <v>0</v>
      </c>
      <c r="D10" s="17" t="str">
        <f ca="1">IF(TablaDatosCompletos[[#This Row],[Proyecto]]=0,"NO","SI")</f>
        <v>NO</v>
      </c>
      <c r="E10" s="17" t="s">
        <v>8</v>
      </c>
      <c r="F10" s="17" t="s">
        <v>227</v>
      </c>
      <c r="G10" s="20" t="s">
        <v>74</v>
      </c>
      <c r="H10" s="18" t="s">
        <v>43</v>
      </c>
      <c r="I10" s="19" t="s">
        <v>44</v>
      </c>
      <c r="J10" s="17" t="s">
        <v>81</v>
      </c>
      <c r="K10" s="18" t="s">
        <v>82</v>
      </c>
      <c r="L10" s="18" t="s">
        <v>231</v>
      </c>
      <c r="M10" s="18" t="str" cm="1">
        <f t="array" aca="1" ref="M10" ca="1">IF(INDIRECT(CONCATENATE(TablaDatosCompletos[[#This Row],[CodigoProyecto]],"!B",CELL("fila",INDIRECT(TablaDatosCompletos[[#This Row],[Referencia]]))))="Incluir","SI","NO")</f>
        <v>NO</v>
      </c>
      <c r="N10" s="55" cm="1">
        <f t="array" aca="1" ref="N10" ca="1">IF(TablaDatosCompletos[[#This Row],[UsarAI]]="NO",0,INDIRECT(CONCATENATE(TablaDatosCompletos[[#This Row],[CodigoProyecto]],"!E",CELL("fila",INDIRECT(TablaDatosCompletos[[#This Row],[Referencia]]))+2)))</f>
        <v>0</v>
      </c>
      <c r="O10" s="18" t="str" cm="1">
        <f t="array" aca="1" ref="O10" ca="1">IF(INDIRECT(CONCATENATE(TablaDatosCompletos[[#This Row],[CodigoProyecto]],"!E",CELL("fila",INDIRECT(TablaDatosCompletos[[#This Row],[Referencia]]))+6))=0,"",INDIRECT(CONCATENATE(TablaDatosCompletos[[#This Row],[CodigoProyecto]],"!E",CELL("fila",INDIRECT(TablaDatosCompletos[[#This Row],[Referencia]]))+6)))</f>
        <v>RCO22</v>
      </c>
      <c r="P10" s="18" t="str" cm="1">
        <f t="array" aca="1" ref="P10" ca="1">IF(INDIRECT(CONCATENATE(TablaDatosCompletos[[#This Row],[CodigoProyecto]],"!F",CELL("fila",INDIRECT(TablaDatosCompletos[[#This Row],[Referencia]]))+6))=0,"",INDIRECT(CONCATENATE(TablaDatosCompletos[[#This Row],[CodigoProyecto]],"!F",CELL("fila",INDIRECT(TablaDatosCompletos[[#This Row],[Referencia]]))+6)))</f>
        <v>Capacidad de producción adicional
de energía renovable (de la cual: electricidad,
térmica)*</v>
      </c>
      <c r="Q10" s="18" cm="1">
        <f t="array" aca="1" ref="Q10" ca="1">IF(TablaDatosCompletos[[#This Row],[UsarAI]]="NO",0,INDIRECT(CONCATENATE(TablaDatosCompletos[[#This Row],[CodigoProyecto]],"!H",CELL("fila",INDIRECT(TablaDatosCompletos[[#This Row],[Referencia]]))+6)))</f>
        <v>0</v>
      </c>
      <c r="R10" s="18" t="str" cm="1">
        <f t="array" aca="1" ref="R10" ca="1">IF(INDIRECT(CONCATENATE(TablaDatosCompletos[[#This Row],[CodigoProyecto]],"!G",CELL("fila",INDIRECT(TablaDatosCompletos[[#This Row],[Referencia]]))+6))=0,"",INDIRECT(CONCATENATE(TablaDatosCompletos[[#This Row],[CodigoProyecto]],"!G",CELL("fila",INDIRECT(TablaDatosCompletos[[#This Row],[Referencia]]))+6)))</f>
        <v>KW  </v>
      </c>
      <c r="S10" s="18" t="str" cm="1">
        <f t="array" aca="1" ref="S10" ca="1">IF(INDIRECT(CONCATENATE(TablaDatosCompletos[[#This Row],[CodigoProyecto]],"!E",CELL("fila",INDIRECT(TablaDatosCompletos[[#This Row],[Referencia]]))+7))=0,"",INDIRECT(CONCATENATE(TablaDatosCompletos[[#This Row],[CodigoProyecto]],"!E",CELL("fila",INDIRECT(TablaDatosCompletos[[#This Row],[Referencia]]))+7)))</f>
        <v>RCR32</v>
      </c>
      <c r="T10" s="18" t="str" cm="1">
        <f t="array" aca="1" ref="T10" ca="1">IF(INDIRECT(CONCATENATE(TablaDatosCompletos[[#This Row],[CodigoProyecto]],"!F",CELL("fila",INDIRECT(TablaDatosCompletos[[#This Row],[Referencia]]))+7))=0,"",INDIRECT(CONCATENATE(TablaDatosCompletos[[#This Row],[CodigoProyecto]],"!F",CELL("fila",INDIRECT(TablaDatosCompletos[[#This Row],[Referencia]]))+7)))</f>
        <v>RCR 32: Capacidad operativa adicional instalada para energía renovable*</v>
      </c>
      <c r="U10" s="124" cm="1">
        <f t="array" aca="1" ref="U10" ca="1">IF(TablaDatosCompletos[[#This Row],[UsarAI]]="NO",0,INDIRECT(CONCATENATE(TablaDatosCompletos[[#This Row],[CodigoProyecto]],"!H",CELL("fila",INDIRECT(TablaDatosCompletos[[#This Row],[Referencia]]))+7)))</f>
        <v>0</v>
      </c>
      <c r="V10" s="18" t="str" cm="1">
        <f t="array" aca="1" ref="V10" ca="1">IF(INDIRECT(CONCATENATE(TablaDatosCompletos[[#This Row],[CodigoProyecto]],"!G",CELL("fila",INDIRECT(TablaDatosCompletos[[#This Row],[Referencia]]))+7))=0,"",INDIRECT(CONCATENATE(TablaDatosCompletos[[#This Row],[CodigoProyecto]],"!G",CELL("fila",INDIRECT(TablaDatosCompletos[[#This Row],[Referencia]]))+7)))</f>
        <v>MW</v>
      </c>
    </row>
    <row r="11" spans="1:22" ht="72.5" x14ac:dyDescent="0.35">
      <c r="A11" s="17">
        <f>DatosGenerales!$D$7</f>
        <v>0</v>
      </c>
      <c r="B11" s="17">
        <f>DatosGenerales!$D$11</f>
        <v>0</v>
      </c>
      <c r="C11" s="17" cm="1">
        <f t="array" aca="1" ref="C11" ca="1">INDIRECT(CONCATENATE(TablaDatosCompletos[[#This Row],[CodigoProyecto]],"!$E$3"))</f>
        <v>0</v>
      </c>
      <c r="D11" s="17" t="str">
        <f ca="1">IF(TablaDatosCompletos[[#This Row],[Proyecto]]=0,"NO","SI")</f>
        <v>NO</v>
      </c>
      <c r="E11" s="17" t="s">
        <v>8</v>
      </c>
      <c r="F11" s="17" t="s">
        <v>227</v>
      </c>
      <c r="G11" s="20" t="s">
        <v>74</v>
      </c>
      <c r="H11" s="18" t="s">
        <v>43</v>
      </c>
      <c r="I11" s="19" t="s">
        <v>44</v>
      </c>
      <c r="J11" s="17" t="s">
        <v>83</v>
      </c>
      <c r="K11" s="18" t="s">
        <v>84</v>
      </c>
      <c r="L11" s="18" t="s">
        <v>232</v>
      </c>
      <c r="M11" s="18" t="str" cm="1">
        <f t="array" aca="1" ref="M11" ca="1">IF(INDIRECT(CONCATENATE(TablaDatosCompletos[[#This Row],[CodigoProyecto]],"!B",CELL("fila",INDIRECT(TablaDatosCompletos[[#This Row],[Referencia]]))))="Incluir","SI","NO")</f>
        <v>NO</v>
      </c>
      <c r="N11" s="55" cm="1">
        <f t="array" aca="1" ref="N11" ca="1">IF(TablaDatosCompletos[[#This Row],[UsarAI]]="NO",0,INDIRECT(CONCATENATE(TablaDatosCompletos[[#This Row],[CodigoProyecto]],"!E",CELL("fila",INDIRECT(TablaDatosCompletos[[#This Row],[Referencia]]))+2)))</f>
        <v>0</v>
      </c>
      <c r="O11" s="18" t="str" cm="1">
        <f t="array" aca="1" ref="O11" ca="1">IF(INDIRECT(CONCATENATE(TablaDatosCompletos[[#This Row],[CodigoProyecto]],"!E",CELL("fila",INDIRECT(TablaDatosCompletos[[#This Row],[Referencia]]))+6))=0,"",INDIRECT(CONCATENATE(TablaDatosCompletos[[#This Row],[CodigoProyecto]],"!E",CELL("fila",INDIRECT(TablaDatosCompletos[[#This Row],[Referencia]]))+6)))</f>
        <v>RCO22</v>
      </c>
      <c r="P11" s="18" t="str" cm="1">
        <f t="array" aca="1" ref="P11" ca="1">IF(INDIRECT(CONCATENATE(TablaDatosCompletos[[#This Row],[CodigoProyecto]],"!F",CELL("fila",INDIRECT(TablaDatosCompletos[[#This Row],[Referencia]]))+6))=0,"",INDIRECT(CONCATENATE(TablaDatosCompletos[[#This Row],[CodigoProyecto]],"!F",CELL("fila",INDIRECT(TablaDatosCompletos[[#This Row],[Referencia]]))+6)))</f>
        <v>Capacidad de producción adicional
de energía renovable (de la cual: electricidad,
térmica)*</v>
      </c>
      <c r="Q11" s="18" cm="1">
        <f t="array" aca="1" ref="Q11" ca="1">IF(TablaDatosCompletos[[#This Row],[UsarAI]]="NO",0,INDIRECT(CONCATENATE(TablaDatosCompletos[[#This Row],[CodigoProyecto]],"!H",CELL("fila",INDIRECT(TablaDatosCompletos[[#This Row],[Referencia]]))+6)))</f>
        <v>0</v>
      </c>
      <c r="R11" s="18" t="str" cm="1">
        <f t="array" aca="1" ref="R11" ca="1">IF(INDIRECT(CONCATENATE(TablaDatosCompletos[[#This Row],[CodigoProyecto]],"!G",CELL("fila",INDIRECT(TablaDatosCompletos[[#This Row],[Referencia]]))+6))=0,"",INDIRECT(CONCATENATE(TablaDatosCompletos[[#This Row],[CodigoProyecto]],"!G",CELL("fila",INDIRECT(TablaDatosCompletos[[#This Row],[Referencia]]))+6)))</f>
        <v>KW  </v>
      </c>
      <c r="S11" s="18" t="str" cm="1">
        <f t="array" aca="1" ref="S11" ca="1">IF(INDIRECT(CONCATENATE(TablaDatosCompletos[[#This Row],[CodigoProyecto]],"!E",CELL("fila",INDIRECT(TablaDatosCompletos[[#This Row],[Referencia]]))+7))=0,"",INDIRECT(CONCATENATE(TablaDatosCompletos[[#This Row],[CodigoProyecto]],"!E",CELL("fila",INDIRECT(TablaDatosCompletos[[#This Row],[Referencia]]))+7)))</f>
        <v>RCR32</v>
      </c>
      <c r="T11" s="18" t="str" cm="1">
        <f t="array" aca="1" ref="T11" ca="1">IF(INDIRECT(CONCATENATE(TablaDatosCompletos[[#This Row],[CodigoProyecto]],"!F",CELL("fila",INDIRECT(TablaDatosCompletos[[#This Row],[Referencia]]))+7))=0,"",INDIRECT(CONCATENATE(TablaDatosCompletos[[#This Row],[CodigoProyecto]],"!F",CELL("fila",INDIRECT(TablaDatosCompletos[[#This Row],[Referencia]]))+7)))</f>
        <v>RCR 32: Capacidad operativa adicional instalada para energía renovable*</v>
      </c>
      <c r="U11" s="124" cm="1">
        <f t="array" aca="1" ref="U11" ca="1">IF(TablaDatosCompletos[[#This Row],[UsarAI]]="NO",0,INDIRECT(CONCATENATE(TablaDatosCompletos[[#This Row],[CodigoProyecto]],"!H",CELL("fila",INDIRECT(TablaDatosCompletos[[#This Row],[Referencia]]))+7)))</f>
        <v>0</v>
      </c>
      <c r="V11" s="18" t="str" cm="1">
        <f t="array" aca="1" ref="V11" ca="1">IF(INDIRECT(CONCATENATE(TablaDatosCompletos[[#This Row],[CodigoProyecto]],"!G",CELL("fila",INDIRECT(TablaDatosCompletos[[#This Row],[Referencia]]))+7))=0,"",INDIRECT(CONCATENATE(TablaDatosCompletos[[#This Row],[CodigoProyecto]],"!G",CELL("fila",INDIRECT(TablaDatosCompletos[[#This Row],[Referencia]]))+7)))</f>
        <v>MW</v>
      </c>
    </row>
    <row r="12" spans="1:22" ht="72.5" x14ac:dyDescent="0.35">
      <c r="A12" s="17">
        <f>DatosGenerales!$D$7</f>
        <v>0</v>
      </c>
      <c r="B12" s="17">
        <f>DatosGenerales!$D$11</f>
        <v>0</v>
      </c>
      <c r="C12" s="17" cm="1">
        <f t="array" aca="1" ref="C12" ca="1">INDIRECT(CONCATENATE(TablaDatosCompletos[[#This Row],[CodigoProyecto]],"!$E$3"))</f>
        <v>0</v>
      </c>
      <c r="D12" s="17" t="str">
        <f ca="1">IF(TablaDatosCompletos[[#This Row],[Proyecto]]=0,"NO","SI")</f>
        <v>NO</v>
      </c>
      <c r="E12" s="17" t="s">
        <v>8</v>
      </c>
      <c r="F12" s="17" t="s">
        <v>227</v>
      </c>
      <c r="G12" s="20" t="s">
        <v>74</v>
      </c>
      <c r="H12" s="18" t="s">
        <v>43</v>
      </c>
      <c r="I12" s="19" t="s">
        <v>44</v>
      </c>
      <c r="J12" s="17" t="s">
        <v>85</v>
      </c>
      <c r="K12" s="18" t="s">
        <v>86</v>
      </c>
      <c r="L12" s="18" t="s">
        <v>233</v>
      </c>
      <c r="M12" s="18" t="str" cm="1">
        <f t="array" aca="1" ref="M12" ca="1">IF(INDIRECT(CONCATENATE(TablaDatosCompletos[[#This Row],[CodigoProyecto]],"!B",CELL("fila",INDIRECT(TablaDatosCompletos[[#This Row],[Referencia]]))))="Incluir","SI","NO")</f>
        <v>NO</v>
      </c>
      <c r="N12" s="55" cm="1">
        <f t="array" aca="1" ref="N12" ca="1">IF(TablaDatosCompletos[[#This Row],[UsarAI]]="NO",0,INDIRECT(CONCATENATE(TablaDatosCompletos[[#This Row],[CodigoProyecto]],"!E",CELL("fila",INDIRECT(TablaDatosCompletos[[#This Row],[Referencia]]))+2)))</f>
        <v>0</v>
      </c>
      <c r="O12" s="18" t="str" cm="1">
        <f t="array" aca="1" ref="O12" ca="1">IF(INDIRECT(CONCATENATE(TablaDatosCompletos[[#This Row],[CodigoProyecto]],"!E",CELL("fila",INDIRECT(TablaDatosCompletos[[#This Row],[Referencia]]))+6))=0,"",INDIRECT(CONCATENATE(TablaDatosCompletos[[#This Row],[CodigoProyecto]],"!E",CELL("fila",INDIRECT(TablaDatosCompletos[[#This Row],[Referencia]]))+6)))</f>
        <v>RCO22</v>
      </c>
      <c r="P12" s="18" t="str" cm="1">
        <f t="array" aca="1" ref="P12" ca="1">IF(INDIRECT(CONCATENATE(TablaDatosCompletos[[#This Row],[CodigoProyecto]],"!F",CELL("fila",INDIRECT(TablaDatosCompletos[[#This Row],[Referencia]]))+6))=0,"",INDIRECT(CONCATENATE(TablaDatosCompletos[[#This Row],[CodigoProyecto]],"!F",CELL("fila",INDIRECT(TablaDatosCompletos[[#This Row],[Referencia]]))+6)))</f>
        <v>Capacidad de producción adicional
de energía renovable (de la cual: electricidad,
térmica)*</v>
      </c>
      <c r="Q12" s="18" cm="1">
        <f t="array" aca="1" ref="Q12" ca="1">IF(TablaDatosCompletos[[#This Row],[UsarAI]]="NO",0,INDIRECT(CONCATENATE(TablaDatosCompletos[[#This Row],[CodigoProyecto]],"!H",CELL("fila",INDIRECT(TablaDatosCompletos[[#This Row],[Referencia]]))+6)))</f>
        <v>0</v>
      </c>
      <c r="R12" s="18" t="str" cm="1">
        <f t="array" aca="1" ref="R12" ca="1">IF(INDIRECT(CONCATENATE(TablaDatosCompletos[[#This Row],[CodigoProyecto]],"!G",CELL("fila",INDIRECT(TablaDatosCompletos[[#This Row],[Referencia]]))+6))=0,"",INDIRECT(CONCATENATE(TablaDatosCompletos[[#This Row],[CodigoProyecto]],"!G",CELL("fila",INDIRECT(TablaDatosCompletos[[#This Row],[Referencia]]))+6)))</f>
        <v>KW  </v>
      </c>
      <c r="S12" s="18" t="str" cm="1">
        <f t="array" aca="1" ref="S12" ca="1">IF(INDIRECT(CONCATENATE(TablaDatosCompletos[[#This Row],[CodigoProyecto]],"!E",CELL("fila",INDIRECT(TablaDatosCompletos[[#This Row],[Referencia]]))+7))=0,"",INDIRECT(CONCATENATE(TablaDatosCompletos[[#This Row],[CodigoProyecto]],"!E",CELL("fila",INDIRECT(TablaDatosCompletos[[#This Row],[Referencia]]))+7)))</f>
        <v>RCR32</v>
      </c>
      <c r="T12" s="18" t="str" cm="1">
        <f t="array" aca="1" ref="T12" ca="1">IF(INDIRECT(CONCATENATE(TablaDatosCompletos[[#This Row],[CodigoProyecto]],"!F",CELL("fila",INDIRECT(TablaDatosCompletos[[#This Row],[Referencia]]))+7))=0,"",INDIRECT(CONCATENATE(TablaDatosCompletos[[#This Row],[CodigoProyecto]],"!F",CELL("fila",INDIRECT(TablaDatosCompletos[[#This Row],[Referencia]]))+7)))</f>
        <v>RCR 32: Capacidad operativa adicional instalada para energía renovable*</v>
      </c>
      <c r="U12" s="124" cm="1">
        <f t="array" aca="1" ref="U12" ca="1">IF(TablaDatosCompletos[[#This Row],[UsarAI]]="NO",0,INDIRECT(CONCATENATE(TablaDatosCompletos[[#This Row],[CodigoProyecto]],"!H",CELL("fila",INDIRECT(TablaDatosCompletos[[#This Row],[Referencia]]))+7)))</f>
        <v>0</v>
      </c>
      <c r="V12" s="18" t="str" cm="1">
        <f t="array" aca="1" ref="V12" ca="1">IF(INDIRECT(CONCATENATE(TablaDatosCompletos[[#This Row],[CodigoProyecto]],"!G",CELL("fila",INDIRECT(TablaDatosCompletos[[#This Row],[Referencia]]))+7))=0,"",INDIRECT(CONCATENATE(TablaDatosCompletos[[#This Row],[CodigoProyecto]],"!G",CELL("fila",INDIRECT(TablaDatosCompletos[[#This Row],[Referencia]]))+7)))</f>
        <v>MW</v>
      </c>
    </row>
    <row r="13" spans="1:22" ht="72.5" x14ac:dyDescent="0.35">
      <c r="A13" s="17">
        <f>DatosGenerales!$D$7</f>
        <v>0</v>
      </c>
      <c r="B13" s="17">
        <f>DatosGenerales!$D$11</f>
        <v>0</v>
      </c>
      <c r="C13" s="17" cm="1">
        <f t="array" aca="1" ref="C13" ca="1">INDIRECT(CONCATENATE(TablaDatosCompletos[[#This Row],[CodigoProyecto]],"!$E$3"))</f>
        <v>0</v>
      </c>
      <c r="D13" s="17" t="str">
        <f ca="1">IF(TablaDatosCompletos[[#This Row],[Proyecto]]=0,"NO","SI")</f>
        <v>NO</v>
      </c>
      <c r="E13" s="17" t="s">
        <v>8</v>
      </c>
      <c r="F13" s="17" t="s">
        <v>227</v>
      </c>
      <c r="G13" s="20" t="s">
        <v>74</v>
      </c>
      <c r="H13" s="18" t="s">
        <v>43</v>
      </c>
      <c r="I13" s="19" t="s">
        <v>44</v>
      </c>
      <c r="J13" s="17" t="s">
        <v>87</v>
      </c>
      <c r="K13" s="18" t="s">
        <v>88</v>
      </c>
      <c r="L13" s="18" t="s">
        <v>234</v>
      </c>
      <c r="M13" s="18" t="str" cm="1">
        <f t="array" aca="1" ref="M13" ca="1">IF(INDIRECT(CONCATENATE(TablaDatosCompletos[[#This Row],[CodigoProyecto]],"!B",CELL("fila",INDIRECT(TablaDatosCompletos[[#This Row],[Referencia]]))))="Incluir","SI","NO")</f>
        <v>NO</v>
      </c>
      <c r="N13" s="55" cm="1">
        <f t="array" aca="1" ref="N13" ca="1">IF(TablaDatosCompletos[[#This Row],[UsarAI]]="NO",0,INDIRECT(CONCATENATE(TablaDatosCompletos[[#This Row],[CodigoProyecto]],"!E",CELL("fila",INDIRECT(TablaDatosCompletos[[#This Row],[Referencia]]))+2)))</f>
        <v>0</v>
      </c>
      <c r="O13" s="18" t="str" cm="1">
        <f t="array" aca="1" ref="O13" ca="1">IF(INDIRECT(CONCATENATE(TablaDatosCompletos[[#This Row],[CodigoProyecto]],"!E",CELL("fila",INDIRECT(TablaDatosCompletos[[#This Row],[Referencia]]))+6))=0,"",INDIRECT(CONCATENATE(TablaDatosCompletos[[#This Row],[CodigoProyecto]],"!E",CELL("fila",INDIRECT(TablaDatosCompletos[[#This Row],[Referencia]]))+6)))</f>
        <v>RCO22</v>
      </c>
      <c r="P13" s="18" t="str" cm="1">
        <f t="array" aca="1" ref="P13" ca="1">IF(INDIRECT(CONCATENATE(TablaDatosCompletos[[#This Row],[CodigoProyecto]],"!F",CELL("fila",INDIRECT(TablaDatosCompletos[[#This Row],[Referencia]]))+6))=0,"",INDIRECT(CONCATENATE(TablaDatosCompletos[[#This Row],[CodigoProyecto]],"!F",CELL("fila",INDIRECT(TablaDatosCompletos[[#This Row],[Referencia]]))+6)))</f>
        <v>Capacidad de producción adicional
de energía renovable (de la cual: electricidad,
térmica)*</v>
      </c>
      <c r="Q13" s="18" cm="1">
        <f t="array" aca="1" ref="Q13" ca="1">IF(TablaDatosCompletos[[#This Row],[UsarAI]]="NO",0,INDIRECT(CONCATENATE(TablaDatosCompletos[[#This Row],[CodigoProyecto]],"!H",CELL("fila",INDIRECT(TablaDatosCompletos[[#This Row],[Referencia]]))+6)))</f>
        <v>0</v>
      </c>
      <c r="R13" s="18" t="str" cm="1">
        <f t="array" aca="1" ref="R13" ca="1">IF(INDIRECT(CONCATENATE(TablaDatosCompletos[[#This Row],[CodigoProyecto]],"!G",CELL("fila",INDIRECT(TablaDatosCompletos[[#This Row],[Referencia]]))+6))=0,"",INDIRECT(CONCATENATE(TablaDatosCompletos[[#This Row],[CodigoProyecto]],"!G",CELL("fila",INDIRECT(TablaDatosCompletos[[#This Row],[Referencia]]))+6)))</f>
        <v>KW  </v>
      </c>
      <c r="S13" s="18" t="str" cm="1">
        <f t="array" aca="1" ref="S13" ca="1">IF(INDIRECT(CONCATENATE(TablaDatosCompletos[[#This Row],[CodigoProyecto]],"!E",CELL("fila",INDIRECT(TablaDatosCompletos[[#This Row],[Referencia]]))+7))=0,"",INDIRECT(CONCATENATE(TablaDatosCompletos[[#This Row],[CodigoProyecto]],"!E",CELL("fila",INDIRECT(TablaDatosCompletos[[#This Row],[Referencia]]))+7)))</f>
        <v>RCR32</v>
      </c>
      <c r="T13" s="18" t="str" cm="1">
        <f t="array" aca="1" ref="T13" ca="1">IF(INDIRECT(CONCATENATE(TablaDatosCompletos[[#This Row],[CodigoProyecto]],"!F",CELL("fila",INDIRECT(TablaDatosCompletos[[#This Row],[Referencia]]))+7))=0,"",INDIRECT(CONCATENATE(TablaDatosCompletos[[#This Row],[CodigoProyecto]],"!F",CELL("fila",INDIRECT(TablaDatosCompletos[[#This Row],[Referencia]]))+7)))</f>
        <v>RCR 32: Capacidad operativa adicional instalada para energía renovable*</v>
      </c>
      <c r="U13" s="124" cm="1">
        <f t="array" aca="1" ref="U13" ca="1">IF(TablaDatosCompletos[[#This Row],[UsarAI]]="NO",0,INDIRECT(CONCATENATE(TablaDatosCompletos[[#This Row],[CodigoProyecto]],"!H",CELL("fila",INDIRECT(TablaDatosCompletos[[#This Row],[Referencia]]))+7)))</f>
        <v>0</v>
      </c>
      <c r="V13" s="18" t="str" cm="1">
        <f t="array" aca="1" ref="V13" ca="1">IF(INDIRECT(CONCATENATE(TablaDatosCompletos[[#This Row],[CodigoProyecto]],"!G",CELL("fila",INDIRECT(TablaDatosCompletos[[#This Row],[Referencia]]))+7))=0,"",INDIRECT(CONCATENATE(TablaDatosCompletos[[#This Row],[CodigoProyecto]],"!G",CELL("fila",INDIRECT(TablaDatosCompletos[[#This Row],[Referencia]]))+7)))</f>
        <v>MW</v>
      </c>
    </row>
    <row r="14" spans="1:22" ht="72.5" x14ac:dyDescent="0.35">
      <c r="A14" s="17">
        <f>DatosGenerales!$D$7</f>
        <v>0</v>
      </c>
      <c r="B14" s="17">
        <f>DatosGenerales!$D$11</f>
        <v>0</v>
      </c>
      <c r="C14" s="17" cm="1">
        <f t="array" aca="1" ref="C14" ca="1">INDIRECT(CONCATENATE(TablaDatosCompletos[[#This Row],[CodigoProyecto]],"!$E$3"))</f>
        <v>0</v>
      </c>
      <c r="D14" s="17" t="str">
        <f ca="1">IF(TablaDatosCompletos[[#This Row],[Proyecto]]=0,"NO","SI")</f>
        <v>NO</v>
      </c>
      <c r="E14" s="17" t="s">
        <v>8</v>
      </c>
      <c r="F14" s="17" t="s">
        <v>227</v>
      </c>
      <c r="G14" s="20" t="s">
        <v>74</v>
      </c>
      <c r="H14" s="18" t="s">
        <v>43</v>
      </c>
      <c r="I14" s="19" t="s">
        <v>44</v>
      </c>
      <c r="J14" s="17" t="s">
        <v>89</v>
      </c>
      <c r="K14" s="18" t="s">
        <v>90</v>
      </c>
      <c r="L14" s="18" t="s">
        <v>235</v>
      </c>
      <c r="M14" s="18" t="str" cm="1">
        <f t="array" aca="1" ref="M14" ca="1">IF(INDIRECT(CONCATENATE(TablaDatosCompletos[[#This Row],[CodigoProyecto]],"!B",CELL("fila",INDIRECT(TablaDatosCompletos[[#This Row],[Referencia]]))))="Incluir","SI","NO")</f>
        <v>NO</v>
      </c>
      <c r="N14" s="55" cm="1">
        <f t="array" aca="1" ref="N14" ca="1">IF(TablaDatosCompletos[[#This Row],[UsarAI]]="NO",0,INDIRECT(CONCATENATE(TablaDatosCompletos[[#This Row],[CodigoProyecto]],"!E",CELL("fila",INDIRECT(TablaDatosCompletos[[#This Row],[Referencia]]))+2)))</f>
        <v>0</v>
      </c>
      <c r="O14" s="18" t="str" cm="1">
        <f t="array" aca="1" ref="O14" ca="1">IF(INDIRECT(CONCATENATE(TablaDatosCompletos[[#This Row],[CodigoProyecto]],"!E",CELL("fila",INDIRECT(TablaDatosCompletos[[#This Row],[Referencia]]))+6))=0,"",INDIRECT(CONCATENATE(TablaDatosCompletos[[#This Row],[CodigoProyecto]],"!E",CELL("fila",INDIRECT(TablaDatosCompletos[[#This Row],[Referencia]]))+6)))</f>
        <v>RCO22</v>
      </c>
      <c r="P14" s="18" t="str" cm="1">
        <f t="array" aca="1" ref="P14" ca="1">IF(INDIRECT(CONCATENATE(TablaDatosCompletos[[#This Row],[CodigoProyecto]],"!F",CELL("fila",INDIRECT(TablaDatosCompletos[[#This Row],[Referencia]]))+6))=0,"",INDIRECT(CONCATENATE(TablaDatosCompletos[[#This Row],[CodigoProyecto]],"!F",CELL("fila",INDIRECT(TablaDatosCompletos[[#This Row],[Referencia]]))+6)))</f>
        <v>Capacidad de producción adicional
de energía renovable (de la cual: electricidad,
térmica)*</v>
      </c>
      <c r="Q14" s="18" cm="1">
        <f t="array" aca="1" ref="Q14" ca="1">IF(TablaDatosCompletos[[#This Row],[UsarAI]]="NO",0,INDIRECT(CONCATENATE(TablaDatosCompletos[[#This Row],[CodigoProyecto]],"!H",CELL("fila",INDIRECT(TablaDatosCompletos[[#This Row],[Referencia]]))+6)))</f>
        <v>0</v>
      </c>
      <c r="R14" s="18" t="str" cm="1">
        <f t="array" aca="1" ref="R14" ca="1">IF(INDIRECT(CONCATENATE(TablaDatosCompletos[[#This Row],[CodigoProyecto]],"!G",CELL("fila",INDIRECT(TablaDatosCompletos[[#This Row],[Referencia]]))+6))=0,"",INDIRECT(CONCATENATE(TablaDatosCompletos[[#This Row],[CodigoProyecto]],"!G",CELL("fila",INDIRECT(TablaDatosCompletos[[#This Row],[Referencia]]))+6)))</f>
        <v>KW  </v>
      </c>
      <c r="S14" s="18" t="str" cm="1">
        <f t="array" aca="1" ref="S14" ca="1">IF(INDIRECT(CONCATENATE(TablaDatosCompletos[[#This Row],[CodigoProyecto]],"!E",CELL("fila",INDIRECT(TablaDatosCompletos[[#This Row],[Referencia]]))+7))=0,"",INDIRECT(CONCATENATE(TablaDatosCompletos[[#This Row],[CodigoProyecto]],"!E",CELL("fila",INDIRECT(TablaDatosCompletos[[#This Row],[Referencia]]))+7)))</f>
        <v>RCR32</v>
      </c>
      <c r="T14" s="18" t="str" cm="1">
        <f t="array" aca="1" ref="T14" ca="1">IF(INDIRECT(CONCATENATE(TablaDatosCompletos[[#This Row],[CodigoProyecto]],"!F",CELL("fila",INDIRECT(TablaDatosCompletos[[#This Row],[Referencia]]))+7))=0,"",INDIRECT(CONCATENATE(TablaDatosCompletos[[#This Row],[CodigoProyecto]],"!F",CELL("fila",INDIRECT(TablaDatosCompletos[[#This Row],[Referencia]]))+7)))</f>
        <v>RCR 32: Capacidad operativa adicional instalada para energía renovable*</v>
      </c>
      <c r="U14" s="124" cm="1">
        <f t="array" aca="1" ref="U14" ca="1">IF(TablaDatosCompletos[[#This Row],[UsarAI]]="NO",0,INDIRECT(CONCATENATE(TablaDatosCompletos[[#This Row],[CodigoProyecto]],"!H",CELL("fila",INDIRECT(TablaDatosCompletos[[#This Row],[Referencia]]))+7)))</f>
        <v>0</v>
      </c>
      <c r="V14" s="18" t="str" cm="1">
        <f t="array" aca="1" ref="V14" ca="1">IF(INDIRECT(CONCATENATE(TablaDatosCompletos[[#This Row],[CodigoProyecto]],"!G",CELL("fila",INDIRECT(TablaDatosCompletos[[#This Row],[Referencia]]))+7))=0,"",INDIRECT(CONCATENATE(TablaDatosCompletos[[#This Row],[CodigoProyecto]],"!G",CELL("fila",INDIRECT(TablaDatosCompletos[[#This Row],[Referencia]]))+7)))</f>
        <v>MW</v>
      </c>
    </row>
    <row r="15" spans="1:22" ht="72.5" x14ac:dyDescent="0.35">
      <c r="A15" s="17">
        <f>DatosGenerales!$D$7</f>
        <v>0</v>
      </c>
      <c r="B15" s="17">
        <f>DatosGenerales!$D$11</f>
        <v>0</v>
      </c>
      <c r="C15" s="17" cm="1">
        <f t="array" aca="1" ref="C15" ca="1">INDIRECT(CONCATENATE(TablaDatosCompletos[[#This Row],[CodigoProyecto]],"!$E$3"))</f>
        <v>0</v>
      </c>
      <c r="D15" s="17" t="str">
        <f ca="1">IF(TablaDatosCompletos[[#This Row],[Proyecto]]=0,"NO","SI")</f>
        <v>NO</v>
      </c>
      <c r="E15" s="17" t="s">
        <v>8</v>
      </c>
      <c r="F15" s="17" t="s">
        <v>227</v>
      </c>
      <c r="G15" s="20" t="s">
        <v>74</v>
      </c>
      <c r="H15" s="18" t="s">
        <v>43</v>
      </c>
      <c r="I15" s="19" t="s">
        <v>44</v>
      </c>
      <c r="J15" s="17" t="s">
        <v>91</v>
      </c>
      <c r="K15" s="18" t="s">
        <v>92</v>
      </c>
      <c r="L15" s="18" t="s">
        <v>236</v>
      </c>
      <c r="M15" s="18" t="str" cm="1">
        <f t="array" aca="1" ref="M15" ca="1">IF(INDIRECT(CONCATENATE(TablaDatosCompletos[[#This Row],[CodigoProyecto]],"!B",CELL("fila",INDIRECT(TablaDatosCompletos[[#This Row],[Referencia]]))))="Incluir","SI","NO")</f>
        <v>NO</v>
      </c>
      <c r="N15" s="55" cm="1">
        <f t="array" aca="1" ref="N15" ca="1">IF(TablaDatosCompletos[[#This Row],[UsarAI]]="NO",0,INDIRECT(CONCATENATE(TablaDatosCompletos[[#This Row],[CodigoProyecto]],"!E",CELL("fila",INDIRECT(TablaDatosCompletos[[#This Row],[Referencia]]))+2)))</f>
        <v>0</v>
      </c>
      <c r="O15" s="18" t="str" cm="1">
        <f t="array" aca="1" ref="O15" ca="1">IF(INDIRECT(CONCATENATE(TablaDatosCompletos[[#This Row],[CodigoProyecto]],"!E",CELL("fila",INDIRECT(TablaDatosCompletos[[#This Row],[Referencia]]))+6))=0,"",INDIRECT(CONCATENATE(TablaDatosCompletos[[#This Row],[CodigoProyecto]],"!E",CELL("fila",INDIRECT(TablaDatosCompletos[[#This Row],[Referencia]]))+6)))</f>
        <v>RCO22</v>
      </c>
      <c r="P15" s="18" t="str" cm="1">
        <f t="array" aca="1" ref="P15" ca="1">IF(INDIRECT(CONCATENATE(TablaDatosCompletos[[#This Row],[CodigoProyecto]],"!F",CELL("fila",INDIRECT(TablaDatosCompletos[[#This Row],[Referencia]]))+6))=0,"",INDIRECT(CONCATENATE(TablaDatosCompletos[[#This Row],[CodigoProyecto]],"!F",CELL("fila",INDIRECT(TablaDatosCompletos[[#This Row],[Referencia]]))+6)))</f>
        <v>Capacidad de producción adicional
de energía renovable (de la cual: electricidad,
térmica)*</v>
      </c>
      <c r="Q15" s="18" cm="1">
        <f t="array" aca="1" ref="Q15" ca="1">IF(TablaDatosCompletos[[#This Row],[UsarAI]]="NO",0,INDIRECT(CONCATENATE(TablaDatosCompletos[[#This Row],[CodigoProyecto]],"!H",CELL("fila",INDIRECT(TablaDatosCompletos[[#This Row],[Referencia]]))+6)))</f>
        <v>0</v>
      </c>
      <c r="R15" s="18" t="str" cm="1">
        <f t="array" aca="1" ref="R15" ca="1">IF(INDIRECT(CONCATENATE(TablaDatosCompletos[[#This Row],[CodigoProyecto]],"!G",CELL("fila",INDIRECT(TablaDatosCompletos[[#This Row],[Referencia]]))+6))=0,"",INDIRECT(CONCATENATE(TablaDatosCompletos[[#This Row],[CodigoProyecto]],"!G",CELL("fila",INDIRECT(TablaDatosCompletos[[#This Row],[Referencia]]))+6)))</f>
        <v>KW  </v>
      </c>
      <c r="S15" s="18" t="str" cm="1">
        <f t="array" aca="1" ref="S15" ca="1">IF(INDIRECT(CONCATENATE(TablaDatosCompletos[[#This Row],[CodigoProyecto]],"!E",CELL("fila",INDIRECT(TablaDatosCompletos[[#This Row],[Referencia]]))+7))=0,"",INDIRECT(CONCATENATE(TablaDatosCompletos[[#This Row],[CodigoProyecto]],"!E",CELL("fila",INDIRECT(TablaDatosCompletos[[#This Row],[Referencia]]))+7)))</f>
        <v>RCR32</v>
      </c>
      <c r="T15" s="18" t="str" cm="1">
        <f t="array" aca="1" ref="T15" ca="1">IF(INDIRECT(CONCATENATE(TablaDatosCompletos[[#This Row],[CodigoProyecto]],"!F",CELL("fila",INDIRECT(TablaDatosCompletos[[#This Row],[Referencia]]))+7))=0,"",INDIRECT(CONCATENATE(TablaDatosCompletos[[#This Row],[CodigoProyecto]],"!F",CELL("fila",INDIRECT(TablaDatosCompletos[[#This Row],[Referencia]]))+7)))</f>
        <v>RCR 32: Capacidad operativa adicional instalada para energía renovable*</v>
      </c>
      <c r="U15" s="124" cm="1">
        <f t="array" aca="1" ref="U15" ca="1">IF(TablaDatosCompletos[[#This Row],[UsarAI]]="NO",0,INDIRECT(CONCATENATE(TablaDatosCompletos[[#This Row],[CodigoProyecto]],"!H",CELL("fila",INDIRECT(TablaDatosCompletos[[#This Row],[Referencia]]))+7)))</f>
        <v>0</v>
      </c>
      <c r="V15" s="18" t="str" cm="1">
        <f t="array" aca="1" ref="V15" ca="1">IF(INDIRECT(CONCATENATE(TablaDatosCompletos[[#This Row],[CodigoProyecto]],"!G",CELL("fila",INDIRECT(TablaDatosCompletos[[#This Row],[Referencia]]))+7))=0,"",INDIRECT(CONCATENATE(TablaDatosCompletos[[#This Row],[CodigoProyecto]],"!G",CELL("fila",INDIRECT(TablaDatosCompletos[[#This Row],[Referencia]]))+7)))</f>
        <v>MW</v>
      </c>
    </row>
    <row r="16" spans="1:22" ht="72.5" x14ac:dyDescent="0.35">
      <c r="A16" s="17">
        <f>DatosGenerales!$D$7</f>
        <v>0</v>
      </c>
      <c r="B16" s="17">
        <f>DatosGenerales!$D$11</f>
        <v>0</v>
      </c>
      <c r="C16" s="17" cm="1">
        <f t="array" aca="1" ref="C16" ca="1">INDIRECT(CONCATENATE(TablaDatosCompletos[[#This Row],[CodigoProyecto]],"!$E$3"))</f>
        <v>0</v>
      </c>
      <c r="D16" s="17" t="str">
        <f ca="1">IF(TablaDatosCompletos[[#This Row],[Proyecto]]=0,"NO","SI")</f>
        <v>NO</v>
      </c>
      <c r="E16" s="17" t="s">
        <v>8</v>
      </c>
      <c r="F16" s="17" t="s">
        <v>227</v>
      </c>
      <c r="G16" s="20" t="s">
        <v>74</v>
      </c>
      <c r="H16" s="18" t="s">
        <v>45</v>
      </c>
      <c r="I16" s="19" t="s">
        <v>46</v>
      </c>
      <c r="J16" s="17" t="s">
        <v>93</v>
      </c>
      <c r="K16" s="18" t="s">
        <v>94</v>
      </c>
      <c r="L16" s="18" t="s">
        <v>237</v>
      </c>
      <c r="M16" s="18" t="str" cm="1">
        <f t="array" aca="1" ref="M16" ca="1">IF(INDIRECT(CONCATENATE(TablaDatosCompletos[[#This Row],[CodigoProyecto]],"!B",CELL("fila",INDIRECT(TablaDatosCompletos[[#This Row],[Referencia]]))))="Incluir","SI","NO")</f>
        <v>NO</v>
      </c>
      <c r="N16" s="55" cm="1">
        <f t="array" aca="1" ref="N16" ca="1">IF(TablaDatosCompletos[[#This Row],[UsarAI]]="NO",0,INDIRECT(CONCATENATE(TablaDatosCompletos[[#This Row],[CodigoProyecto]],"!E",CELL("fila",INDIRECT(TablaDatosCompletos[[#This Row],[Referencia]]))+2)))</f>
        <v>0</v>
      </c>
      <c r="O16" s="18" t="str" cm="1">
        <f t="array" aca="1" ref="O16" ca="1">IF(INDIRECT(CONCATENATE(TablaDatosCompletos[[#This Row],[CodigoProyecto]],"!E",CELL("fila",INDIRECT(TablaDatosCompletos[[#This Row],[Referencia]]))+6))=0,"",INDIRECT(CONCATENATE(TablaDatosCompletos[[#This Row],[CodigoProyecto]],"!E",CELL("fila",INDIRECT(TablaDatosCompletos[[#This Row],[Referencia]]))+6)))</f>
        <v>RCO57</v>
      </c>
      <c r="P16" s="18" t="str" cm="1">
        <f t="array" aca="1" ref="P16" ca="1">IF(INDIRECT(CONCATENATE(TablaDatosCompletos[[#This Row],[CodigoProyecto]],"!F",CELL("fila",INDIRECT(TablaDatosCompletos[[#This Row],[Referencia]]))+6))=0,"",INDIRECT(CONCATENATE(TablaDatosCompletos[[#This Row],[CodigoProyecto]],"!F",CELL("fila",INDIRECT(TablaDatosCompletos[[#This Row],[Referencia]]))+6)))</f>
        <v>RCO 57: Capacidad del material rodante respetuoso con el medio ambiente para el transporte público colectivo*</v>
      </c>
      <c r="Q16" s="18" cm="1">
        <f t="array" aca="1" ref="Q16" ca="1">IF(TablaDatosCompletos[[#This Row],[UsarAI]]="NO",0,INDIRECT(CONCATENATE(TablaDatosCompletos[[#This Row],[CodigoProyecto]],"!H",CELL("fila",INDIRECT(TablaDatosCompletos[[#This Row],[Referencia]]))+6)))</f>
        <v>0</v>
      </c>
      <c r="R16" s="18" t="str" cm="1">
        <f t="array" aca="1" ref="R16" ca="1">IF(INDIRECT(CONCATENATE(TablaDatosCompletos[[#This Row],[CodigoProyecto]],"!G",CELL("fila",INDIRECT(TablaDatosCompletos[[#This Row],[Referencia]]))+6))=0,"",INDIRECT(CONCATENATE(TablaDatosCompletos[[#This Row],[CodigoProyecto]],"!G",CELL("fila",INDIRECT(TablaDatosCompletos[[#This Row],[Referencia]]))+6)))</f>
        <v>RCO 57:Pasajeros</v>
      </c>
      <c r="S16" s="18" t="str" cm="1">
        <f t="array" aca="1" ref="S16" ca="1">IF(INDIRECT(CONCATENATE(TablaDatosCompletos[[#This Row],[CodigoProyecto]],"!E",CELL("fila",INDIRECT(TablaDatosCompletos[[#This Row],[Referencia]]))+7))=0,"",INDIRECT(CONCATENATE(TablaDatosCompletos[[#This Row],[CodigoProyecto]],"!E",CELL("fila",INDIRECT(TablaDatosCompletos[[#This Row],[Referencia]]))+7)))</f>
        <v>RCR62</v>
      </c>
      <c r="T16" s="18" t="str" cm="1">
        <f t="array" aca="1" ref="T16" ca="1">IF(INDIRECT(CONCATENATE(TablaDatosCompletos[[#This Row],[CodigoProyecto]],"!F",CELL("fila",INDIRECT(TablaDatosCompletos[[#This Row],[Referencia]]))+7))=0,"",INDIRECT(CONCATENATE(TablaDatosCompletos[[#This Row],[CodigoProyecto]],"!F",CELL("fila",INDIRECT(TablaDatosCompletos[[#This Row],[Referencia]]))+7)))</f>
        <v>RCR 62: Pasajeros anuales de transporte
público nuevo o modernizado</v>
      </c>
      <c r="U16" s="124" cm="1">
        <f t="array" aca="1" ref="U16" ca="1">IF(TablaDatosCompletos[[#This Row],[UsarAI]]="NO",0,INDIRECT(CONCATENATE(TablaDatosCompletos[[#This Row],[CodigoProyecto]],"!H",CELL("fila",INDIRECT(TablaDatosCompletos[[#This Row],[Referencia]]))+7)))</f>
        <v>0</v>
      </c>
      <c r="V16" s="18" t="str" cm="1">
        <f t="array" aca="1" ref="V16" ca="1">IF(INDIRECT(CONCATENATE(TablaDatosCompletos[[#This Row],[CodigoProyecto]],"!G",CELL("fila",INDIRECT(TablaDatosCompletos[[#This Row],[Referencia]]))+7))=0,"",INDIRECT(CONCATENATE(TablaDatosCompletos[[#This Row],[CodigoProyecto]],"!G",CELL("fila",INDIRECT(TablaDatosCompletos[[#This Row],[Referencia]]))+7)))</f>
        <v>RCR 62: Usuarios / año</v>
      </c>
    </row>
    <row r="17" spans="1:22" ht="72.5" x14ac:dyDescent="0.35">
      <c r="A17" s="17">
        <f>DatosGenerales!$D$7</f>
        <v>0</v>
      </c>
      <c r="B17" s="17">
        <f>DatosGenerales!$D$11</f>
        <v>0</v>
      </c>
      <c r="C17" s="17" cm="1">
        <f t="array" aca="1" ref="C17" ca="1">INDIRECT(CONCATENATE(TablaDatosCompletos[[#This Row],[CodigoProyecto]],"!$E$3"))</f>
        <v>0</v>
      </c>
      <c r="D17" s="17" t="str">
        <f ca="1">IF(TablaDatosCompletos[[#This Row],[Proyecto]]=0,"NO","SI")</f>
        <v>NO</v>
      </c>
      <c r="E17" s="17" t="s">
        <v>8</v>
      </c>
      <c r="F17" s="17" t="s">
        <v>227</v>
      </c>
      <c r="G17" s="20" t="s">
        <v>74</v>
      </c>
      <c r="H17" s="18" t="s">
        <v>45</v>
      </c>
      <c r="I17" s="19" t="s">
        <v>46</v>
      </c>
      <c r="J17" s="17" t="s">
        <v>95</v>
      </c>
      <c r="K17" s="18" t="s">
        <v>96</v>
      </c>
      <c r="L17" s="18" t="s">
        <v>238</v>
      </c>
      <c r="M17" s="18" t="str" cm="1">
        <f t="array" aca="1" ref="M17" ca="1">IF(INDIRECT(CONCATENATE(TablaDatosCompletos[[#This Row],[CodigoProyecto]],"!B",CELL("fila",INDIRECT(TablaDatosCompletos[[#This Row],[Referencia]]))))="Incluir","SI","NO")</f>
        <v>NO</v>
      </c>
      <c r="N17" s="55" cm="1">
        <f t="array" aca="1" ref="N17" ca="1">IF(TablaDatosCompletos[[#This Row],[UsarAI]]="NO",0,INDIRECT(CONCATENATE(TablaDatosCompletos[[#This Row],[CodigoProyecto]],"!E",CELL("fila",INDIRECT(TablaDatosCompletos[[#This Row],[Referencia]]))+2)))</f>
        <v>0</v>
      </c>
      <c r="O17" s="18" t="str" cm="1">
        <f t="array" aca="1" ref="O17" ca="1">IF(INDIRECT(CONCATENATE(TablaDatosCompletos[[#This Row],[CodigoProyecto]],"!E",CELL("fila",INDIRECT(TablaDatosCompletos[[#This Row],[Referencia]]))+6))=0,"",INDIRECT(CONCATENATE(TablaDatosCompletos[[#This Row],[CodigoProyecto]],"!E",CELL("fila",INDIRECT(TablaDatosCompletos[[#This Row],[Referencia]]))+6)))</f>
        <v>RCO57</v>
      </c>
      <c r="P17" s="18" t="str" cm="1">
        <f t="array" aca="1" ref="P17" ca="1">IF(INDIRECT(CONCATENATE(TablaDatosCompletos[[#This Row],[CodigoProyecto]],"!F",CELL("fila",INDIRECT(TablaDatosCompletos[[#This Row],[Referencia]]))+6))=0,"",INDIRECT(CONCATENATE(TablaDatosCompletos[[#This Row],[CodigoProyecto]],"!F",CELL("fila",INDIRECT(TablaDatosCompletos[[#This Row],[Referencia]]))+6)))</f>
        <v>RCO 57: Capacidad del material rodante respetuoso con el medio ambiente para el transporte público colectivo*</v>
      </c>
      <c r="Q17" s="18" cm="1">
        <f t="array" aca="1" ref="Q17" ca="1">IF(TablaDatosCompletos[[#This Row],[UsarAI]]="NO",0,INDIRECT(CONCATENATE(TablaDatosCompletos[[#This Row],[CodigoProyecto]],"!H",CELL("fila",INDIRECT(TablaDatosCompletos[[#This Row],[Referencia]]))+6)))</f>
        <v>0</v>
      </c>
      <c r="R17" s="18" t="str" cm="1">
        <f t="array" aca="1" ref="R17" ca="1">IF(INDIRECT(CONCATENATE(TablaDatosCompletos[[#This Row],[CodigoProyecto]],"!G",CELL("fila",INDIRECT(TablaDatosCompletos[[#This Row],[Referencia]]))+6))=0,"",INDIRECT(CONCATENATE(TablaDatosCompletos[[#This Row],[CodigoProyecto]],"!G",CELL("fila",INDIRECT(TablaDatosCompletos[[#This Row],[Referencia]]))+6)))</f>
        <v>RCO 57:Pasajeros</v>
      </c>
      <c r="S17" s="18" t="str" cm="1">
        <f t="array" aca="1" ref="S17" ca="1">IF(INDIRECT(CONCATENATE(TablaDatosCompletos[[#This Row],[CodigoProyecto]],"!E",CELL("fila",INDIRECT(TablaDatosCompletos[[#This Row],[Referencia]]))+7))=0,"",INDIRECT(CONCATENATE(TablaDatosCompletos[[#This Row],[CodigoProyecto]],"!E",CELL("fila",INDIRECT(TablaDatosCompletos[[#This Row],[Referencia]]))+7)))</f>
        <v>RCR62</v>
      </c>
      <c r="T17" s="18" t="str" cm="1">
        <f t="array" aca="1" ref="T17" ca="1">IF(INDIRECT(CONCATENATE(TablaDatosCompletos[[#This Row],[CodigoProyecto]],"!F",CELL("fila",INDIRECT(TablaDatosCompletos[[#This Row],[Referencia]]))+7))=0,"",INDIRECT(CONCATENATE(TablaDatosCompletos[[#This Row],[CodigoProyecto]],"!F",CELL("fila",INDIRECT(TablaDatosCompletos[[#This Row],[Referencia]]))+7)))</f>
        <v>RCR 62: Pasajeros anuales de transporte
público nuevo o modernizado</v>
      </c>
      <c r="U17" s="124" cm="1">
        <f t="array" aca="1" ref="U17" ca="1">IF(TablaDatosCompletos[[#This Row],[UsarAI]]="NO",0,INDIRECT(CONCATENATE(TablaDatosCompletos[[#This Row],[CodigoProyecto]],"!H",CELL("fila",INDIRECT(TablaDatosCompletos[[#This Row],[Referencia]]))+7)))</f>
        <v>0</v>
      </c>
      <c r="V17" s="18" t="str" cm="1">
        <f t="array" aca="1" ref="V17" ca="1">IF(INDIRECT(CONCATENATE(TablaDatosCompletos[[#This Row],[CodigoProyecto]],"!G",CELL("fila",INDIRECT(TablaDatosCompletos[[#This Row],[Referencia]]))+7))=0,"",INDIRECT(CONCATENATE(TablaDatosCompletos[[#This Row],[CodigoProyecto]],"!G",CELL("fila",INDIRECT(TablaDatosCompletos[[#This Row],[Referencia]]))+7)))</f>
        <v>RCR 62: Usuarios / año</v>
      </c>
    </row>
    <row r="18" spans="1:22" ht="72.5" x14ac:dyDescent="0.35">
      <c r="A18" s="17">
        <f>DatosGenerales!$D$7</f>
        <v>0</v>
      </c>
      <c r="B18" s="17">
        <f>DatosGenerales!$D$11</f>
        <v>0</v>
      </c>
      <c r="C18" s="17" cm="1">
        <f t="array" aca="1" ref="C18" ca="1">INDIRECT(CONCATENATE(TablaDatosCompletos[[#This Row],[CodigoProyecto]],"!$E$3"))</f>
        <v>0</v>
      </c>
      <c r="D18" s="17" t="str">
        <f ca="1">IF(TablaDatosCompletos[[#This Row],[Proyecto]]=0,"NO","SI")</f>
        <v>NO</v>
      </c>
      <c r="E18" s="17" t="s">
        <v>8</v>
      </c>
      <c r="F18" s="17" t="s">
        <v>227</v>
      </c>
      <c r="G18" s="20" t="s">
        <v>74</v>
      </c>
      <c r="H18" s="18" t="s">
        <v>45</v>
      </c>
      <c r="I18" s="19" t="s">
        <v>46</v>
      </c>
      <c r="J18" s="17" t="s">
        <v>97</v>
      </c>
      <c r="K18" s="18" t="s">
        <v>98</v>
      </c>
      <c r="L18" s="18" t="s">
        <v>239</v>
      </c>
      <c r="M18" s="18" t="str" cm="1">
        <f t="array" aca="1" ref="M18" ca="1">IF(INDIRECT(CONCATENATE(TablaDatosCompletos[[#This Row],[CodigoProyecto]],"!B",CELL("fila",INDIRECT(TablaDatosCompletos[[#This Row],[Referencia]]))))="Incluir","SI","NO")</f>
        <v>NO</v>
      </c>
      <c r="N18" s="55" cm="1">
        <f t="array" aca="1" ref="N18" ca="1">IF(TablaDatosCompletos[[#This Row],[UsarAI]]="NO",0,INDIRECT(CONCATENATE(TablaDatosCompletos[[#This Row],[CodigoProyecto]],"!E",CELL("fila",INDIRECT(TablaDatosCompletos[[#This Row],[Referencia]]))+2)))</f>
        <v>0</v>
      </c>
      <c r="O18" s="18" t="str" cm="1">
        <f t="array" aca="1" ref="O18" ca="1">IF(INDIRECT(CONCATENATE(TablaDatosCompletos[[#This Row],[CodigoProyecto]],"!E",CELL("fila",INDIRECT(TablaDatosCompletos[[#This Row],[Referencia]]))+6))=0,"",INDIRECT(CONCATENATE(TablaDatosCompletos[[#This Row],[CodigoProyecto]],"!E",CELL("fila",INDIRECT(TablaDatosCompletos[[#This Row],[Referencia]]))+6)))</f>
        <v>RCO58</v>
      </c>
      <c r="P18" s="18" t="str" cm="1">
        <f t="array" aca="1" ref="P18" ca="1">IF(INDIRECT(CONCATENATE(TablaDatosCompletos[[#This Row],[CodigoProyecto]],"!F",CELL("fila",INDIRECT(TablaDatosCompletos[[#This Row],[Referencia]]))+6))=0,"",INDIRECT(CONCATENATE(TablaDatosCompletos[[#This Row],[CodigoProyecto]],"!F",CELL("fila",INDIRECT(TablaDatosCompletos[[#This Row],[Referencia]]))+6)))</f>
        <v>RCO 58: Infraestructuras específicamente para ciclistas apoyadas*</v>
      </c>
      <c r="Q18" s="18" cm="1">
        <f t="array" aca="1" ref="Q18" ca="1">IF(TablaDatosCompletos[[#This Row],[UsarAI]]="NO",0,INDIRECT(CONCATENATE(TablaDatosCompletos[[#This Row],[CodigoProyecto]],"!H",CELL("fila",INDIRECT(TablaDatosCompletos[[#This Row],[Referencia]]))+6)))</f>
        <v>0</v>
      </c>
      <c r="R18" s="18" t="str" cm="1">
        <f t="array" aca="1" ref="R18" ca="1">IF(INDIRECT(CONCATENATE(TablaDatosCompletos[[#This Row],[CodigoProyecto]],"!G",CELL("fila",INDIRECT(TablaDatosCompletos[[#This Row],[Referencia]]))+6))=0,"",INDIRECT(CONCATENATE(TablaDatosCompletos[[#This Row],[CodigoProyecto]],"!G",CELL("fila",INDIRECT(TablaDatosCompletos[[#This Row],[Referencia]]))+6)))</f>
        <v>RCO 58:  Km</v>
      </c>
      <c r="S18" s="18" t="str" cm="1">
        <f t="array" aca="1" ref="S18" ca="1">IF(INDIRECT(CONCATENATE(TablaDatosCompletos[[#This Row],[CodigoProyecto]],"!E",CELL("fila",INDIRECT(TablaDatosCompletos[[#This Row],[Referencia]]))+7))=0,"",INDIRECT(CONCATENATE(TablaDatosCompletos[[#This Row],[CodigoProyecto]],"!E",CELL("fila",INDIRECT(TablaDatosCompletos[[#This Row],[Referencia]]))+7)))</f>
        <v>RCR64</v>
      </c>
      <c r="T18" s="18" t="str" cm="1">
        <f t="array" aca="1" ref="T18" ca="1">IF(INDIRECT(CONCATENATE(TablaDatosCompletos[[#This Row],[CodigoProyecto]],"!F",CELL("fila",INDIRECT(TablaDatosCompletos[[#This Row],[Referencia]]))+7))=0,"",INDIRECT(CONCATENATE(TablaDatosCompletos[[#This Row],[CodigoProyecto]],"!F",CELL("fila",INDIRECT(TablaDatosCompletos[[#This Row],[Referencia]]))+7)))</f>
        <v>RCR 64: Usuarios anuales de infraestructuras
específicas para ciclistas</v>
      </c>
      <c r="U18" s="124" cm="1">
        <f t="array" aca="1" ref="U18" ca="1">IF(TablaDatosCompletos[[#This Row],[UsarAI]]="NO",0,INDIRECT(CONCATENATE(TablaDatosCompletos[[#This Row],[CodigoProyecto]],"!H",CELL("fila",INDIRECT(TablaDatosCompletos[[#This Row],[Referencia]]))+7)))</f>
        <v>0</v>
      </c>
      <c r="V18" s="18" t="str" cm="1">
        <f t="array" aca="1" ref="V18" ca="1">IF(INDIRECT(CONCATENATE(TablaDatosCompletos[[#This Row],[CodigoProyecto]],"!G",CELL("fila",INDIRECT(TablaDatosCompletos[[#This Row],[Referencia]]))+7))=0,"",INDIRECT(CONCATENATE(TablaDatosCompletos[[#This Row],[CodigoProyecto]],"!G",CELL("fila",INDIRECT(TablaDatosCompletos[[#This Row],[Referencia]]))+7)))</f>
        <v>RCR 64: Usuarios /año</v>
      </c>
    </row>
    <row r="19" spans="1:22" ht="72.5" x14ac:dyDescent="0.35">
      <c r="A19" s="17">
        <f>DatosGenerales!$D$7</f>
        <v>0</v>
      </c>
      <c r="B19" s="17">
        <f>DatosGenerales!$D$11</f>
        <v>0</v>
      </c>
      <c r="C19" s="17" cm="1">
        <f t="array" aca="1" ref="C19" ca="1">INDIRECT(CONCATENATE(TablaDatosCompletos[[#This Row],[CodigoProyecto]],"!$E$3"))</f>
        <v>0</v>
      </c>
      <c r="D19" s="17" t="str">
        <f ca="1">IF(TablaDatosCompletos[[#This Row],[Proyecto]]=0,"NO","SI")</f>
        <v>NO</v>
      </c>
      <c r="E19" s="17" t="s">
        <v>8</v>
      </c>
      <c r="F19" s="17" t="s">
        <v>227</v>
      </c>
      <c r="G19" s="20" t="s">
        <v>74</v>
      </c>
      <c r="H19" s="18" t="s">
        <v>45</v>
      </c>
      <c r="I19" s="40" t="s">
        <v>46</v>
      </c>
      <c r="J19" s="17" t="s">
        <v>99</v>
      </c>
      <c r="K19" s="18" t="s">
        <v>100</v>
      </c>
      <c r="L19" s="18" t="s">
        <v>240</v>
      </c>
      <c r="M19" s="18" t="str" cm="1">
        <f t="array" aca="1" ref="M19" ca="1">IF(INDIRECT(CONCATENATE(TablaDatosCompletos[[#This Row],[CodigoProyecto]],"!B",CELL("fila",INDIRECT(TablaDatosCompletos[[#This Row],[Referencia]]))))="Incluir","SI","NO")</f>
        <v>NO</v>
      </c>
      <c r="N19" s="55" cm="1">
        <f t="array" aca="1" ref="N19" ca="1">IF(TablaDatosCompletos[[#This Row],[UsarAI]]="NO",0,INDIRECT(CONCATENATE(TablaDatosCompletos[[#This Row],[CodigoProyecto]],"!E",CELL("fila",INDIRECT(TablaDatosCompletos[[#This Row],[Referencia]]))+2)))</f>
        <v>0</v>
      </c>
      <c r="O19" s="18" t="str" cm="1">
        <f t="array" aca="1" ref="O19" ca="1">IF(INDIRECT(CONCATENATE(TablaDatosCompletos[[#This Row],[CodigoProyecto]],"!E",CELL("fila",INDIRECT(TablaDatosCompletos[[#This Row],[Referencia]]))+6))=0,"",INDIRECT(CONCATENATE(TablaDatosCompletos[[#This Row],[CodigoProyecto]],"!E",CELL("fila",INDIRECT(TablaDatosCompletos[[#This Row],[Referencia]]))+6)))</f>
        <v>RCO54</v>
      </c>
      <c r="P19" s="18" t="str" cm="1">
        <f t="array" aca="1" ref="P19" ca="1">IF(INDIRECT(CONCATENATE(TablaDatosCompletos[[#This Row],[CodigoProyecto]],"!F",CELL("fila",INDIRECT(TablaDatosCompletos[[#This Row],[Referencia]]))+6))=0,"",INDIRECT(CONCATENATE(TablaDatosCompletos[[#This Row],[CodigoProyecto]],"!F",CELL("fila",INDIRECT(TablaDatosCompletos[[#This Row],[Referencia]]))+6)))</f>
        <v>RCO54 Intermodal</v>
      </c>
      <c r="Q19" s="18" cm="1">
        <f t="array" aca="1" ref="Q19" ca="1">IF(TablaDatosCompletos[[#This Row],[UsarAI]]="NO",0,INDIRECT(CONCATENATE(TablaDatosCompletos[[#This Row],[CodigoProyecto]],"!H",CELL("fila",INDIRECT(TablaDatosCompletos[[#This Row],[Referencia]]))+6)))</f>
        <v>0</v>
      </c>
      <c r="R19" s="18" t="str" cm="1">
        <f t="array" aca="1" ref="R19" ca="1">IF(INDIRECT(CONCATENATE(TablaDatosCompletos[[#This Row],[CodigoProyecto]],"!G",CELL("fila",INDIRECT(TablaDatosCompletos[[#This Row],[Referencia]]))+6))=0,"",INDIRECT(CONCATENATE(TablaDatosCompletos[[#This Row],[CodigoProyecto]],"!G",CELL("fila",INDIRECT(TablaDatosCompletos[[#This Row],[Referencia]]))+6)))</f>
        <v>RCO54:Conexiones intermodales</v>
      </c>
      <c r="S19" s="18" t="str" cm="1">
        <f t="array" aca="1" ref="S19" ca="1">IF(INDIRECT(CONCATENATE(TablaDatosCompletos[[#This Row],[CodigoProyecto]],"!E",CELL("fila",INDIRECT(TablaDatosCompletos[[#This Row],[Referencia]]))+7))=0,"",INDIRECT(CONCATENATE(TablaDatosCompletos[[#This Row],[CodigoProyecto]],"!E",CELL("fila",INDIRECT(TablaDatosCompletos[[#This Row],[Referencia]]))+7)))</f>
        <v>RCR62</v>
      </c>
      <c r="T19" s="18" t="str" cm="1">
        <f t="array" aca="1" ref="T19" ca="1">IF(INDIRECT(CONCATENATE(TablaDatosCompletos[[#This Row],[CodigoProyecto]],"!F",CELL("fila",INDIRECT(TablaDatosCompletos[[#This Row],[Referencia]]))+7))=0,"",INDIRECT(CONCATENATE(TablaDatosCompletos[[#This Row],[CodigoProyecto]],"!F",CELL("fila",INDIRECT(TablaDatosCompletos[[#This Row],[Referencia]]))+7)))</f>
        <v>RCR 62: Pasajeros anuales de transporte
público nuevo o modernizado</v>
      </c>
      <c r="U19" s="124" cm="1">
        <f t="array" aca="1" ref="U19" ca="1">IF(TablaDatosCompletos[[#This Row],[UsarAI]]="NO",0,INDIRECT(CONCATENATE(TablaDatosCompletos[[#This Row],[CodigoProyecto]],"!H",CELL("fila",INDIRECT(TablaDatosCompletos[[#This Row],[Referencia]]))+7)))</f>
        <v>0</v>
      </c>
      <c r="V19" s="18" t="str" cm="1">
        <f t="array" aca="1" ref="V19" ca="1">IF(INDIRECT(CONCATENATE(TablaDatosCompletos[[#This Row],[CodigoProyecto]],"!G",CELL("fila",INDIRECT(TablaDatosCompletos[[#This Row],[Referencia]]))+7))=0,"",INDIRECT(CONCATENATE(TablaDatosCompletos[[#This Row],[CodigoProyecto]],"!G",CELL("fila",INDIRECT(TablaDatosCompletos[[#This Row],[Referencia]]))+7)))</f>
        <v>RCR 62: Usuarios / año</v>
      </c>
    </row>
    <row r="20" spans="1:22" ht="72.5" x14ac:dyDescent="0.35">
      <c r="A20" s="17">
        <f>DatosGenerales!$D$7</f>
        <v>0</v>
      </c>
      <c r="B20" s="17">
        <f>DatosGenerales!$D$11</f>
        <v>0</v>
      </c>
      <c r="C20" s="17" cm="1">
        <f t="array" aca="1" ref="C20" ca="1">INDIRECT(CONCATENATE(TablaDatosCompletos[[#This Row],[CodigoProyecto]],"!$E$3"))</f>
        <v>0</v>
      </c>
      <c r="D20" s="17" t="str">
        <f ca="1">IF(TablaDatosCompletos[[#This Row],[Proyecto]]=0,"NO","SI")</f>
        <v>NO</v>
      </c>
      <c r="E20" s="17" t="s">
        <v>8</v>
      </c>
      <c r="F20" s="17" t="s">
        <v>227</v>
      </c>
      <c r="G20" s="20" t="s">
        <v>74</v>
      </c>
      <c r="H20" s="18" t="s">
        <v>45</v>
      </c>
      <c r="I20" s="40" t="s">
        <v>46</v>
      </c>
      <c r="J20" s="17" t="s">
        <v>101</v>
      </c>
      <c r="K20" s="18" t="s">
        <v>102</v>
      </c>
      <c r="L20" s="18" t="s">
        <v>241</v>
      </c>
      <c r="M20" s="18" t="str" cm="1">
        <f t="array" aca="1" ref="M20" ca="1">IF(INDIRECT(CONCATENATE(TablaDatosCompletos[[#This Row],[CodigoProyecto]],"!B",CELL("fila",INDIRECT(TablaDatosCompletos[[#This Row],[Referencia]]))))="Incluir","SI","NO")</f>
        <v>NO</v>
      </c>
      <c r="N20" s="55" cm="1">
        <f t="array" aca="1" ref="N20" ca="1">IF(TablaDatosCompletos[[#This Row],[UsarAI]]="NO",0,INDIRECT(CONCATENATE(TablaDatosCompletos[[#This Row],[CodigoProyecto]],"!E",CELL("fila",INDIRECT(TablaDatosCompletos[[#This Row],[Referencia]]))+2)))</f>
        <v>0</v>
      </c>
      <c r="O20" s="18" t="str" cm="1">
        <f t="array" aca="1" ref="O20" ca="1">IF(INDIRECT(CONCATENATE(TablaDatosCompletos[[#This Row],[CodigoProyecto]],"!E",CELL("fila",INDIRECT(TablaDatosCompletos[[#This Row],[Referencia]]))+6))=0,"",INDIRECT(CONCATENATE(TablaDatosCompletos[[#This Row],[CodigoProyecto]],"!E",CELL("fila",INDIRECT(TablaDatosCompletos[[#This Row],[Referencia]]))+6)))</f>
        <v>RCO57</v>
      </c>
      <c r="P20" s="18" t="str" cm="1">
        <f t="array" aca="1" ref="P20" ca="1">IF(INDIRECT(CONCATENATE(TablaDatosCompletos[[#This Row],[CodigoProyecto]],"!F",CELL("fila",INDIRECT(TablaDatosCompletos[[#This Row],[Referencia]]))+6))=0,"",INDIRECT(CONCATENATE(TablaDatosCompletos[[#This Row],[CodigoProyecto]],"!F",CELL("fila",INDIRECT(TablaDatosCompletos[[#This Row],[Referencia]]))+6)))</f>
        <v>RCO 57: Capacidad del material rodante respetuoso con el medio ambiente para el transporte público colectivo*</v>
      </c>
      <c r="Q20" s="18" cm="1">
        <f t="array" aca="1" ref="Q20" ca="1">IF(TablaDatosCompletos[[#This Row],[UsarAI]]="NO",0,INDIRECT(CONCATENATE(TablaDatosCompletos[[#This Row],[CodigoProyecto]],"!H",CELL("fila",INDIRECT(TablaDatosCompletos[[#This Row],[Referencia]]))+6)))</f>
        <v>0</v>
      </c>
      <c r="R20" s="18" t="str" cm="1">
        <f t="array" aca="1" ref="R20" ca="1">IF(INDIRECT(CONCATENATE(TablaDatosCompletos[[#This Row],[CodigoProyecto]],"!G",CELL("fila",INDIRECT(TablaDatosCompletos[[#This Row],[Referencia]]))+6))=0,"",INDIRECT(CONCATENATE(TablaDatosCompletos[[#This Row],[CodigoProyecto]],"!G",CELL("fila",INDIRECT(TablaDatosCompletos[[#This Row],[Referencia]]))+6)))</f>
        <v>RCO 57:Pasajeros</v>
      </c>
      <c r="S20" s="18" t="str" cm="1">
        <f t="array" aca="1" ref="S20" ca="1">IF(INDIRECT(CONCATENATE(TablaDatosCompletos[[#This Row],[CodigoProyecto]],"!E",CELL("fila",INDIRECT(TablaDatosCompletos[[#This Row],[Referencia]]))+7))=0,"",INDIRECT(CONCATENATE(TablaDatosCompletos[[#This Row],[CodigoProyecto]],"!E",CELL("fila",INDIRECT(TablaDatosCompletos[[#This Row],[Referencia]]))+7)))</f>
        <v>RCR62</v>
      </c>
      <c r="T20" s="18" t="str" cm="1">
        <f t="array" aca="1" ref="T20" ca="1">IF(INDIRECT(CONCATENATE(TablaDatosCompletos[[#This Row],[CodigoProyecto]],"!F",CELL("fila",INDIRECT(TablaDatosCompletos[[#This Row],[Referencia]]))+7))=0,"",INDIRECT(CONCATENATE(TablaDatosCompletos[[#This Row],[CodigoProyecto]],"!F",CELL("fila",INDIRECT(TablaDatosCompletos[[#This Row],[Referencia]]))+7)))</f>
        <v>RCR 62: Pasajeros anuales de transporte
público nuevo o modernizado</v>
      </c>
      <c r="U20" s="124" cm="1">
        <f t="array" aca="1" ref="U20" ca="1">IF(TablaDatosCompletos[[#This Row],[UsarAI]]="NO",0,INDIRECT(CONCATENATE(TablaDatosCompletos[[#This Row],[CodigoProyecto]],"!H",CELL("fila",INDIRECT(TablaDatosCompletos[[#This Row],[Referencia]]))+7)))</f>
        <v>0</v>
      </c>
      <c r="V20" s="18" t="str" cm="1">
        <f t="array" aca="1" ref="V20" ca="1">IF(INDIRECT(CONCATENATE(TablaDatosCompletos[[#This Row],[CodigoProyecto]],"!G",CELL("fila",INDIRECT(TablaDatosCompletos[[#This Row],[Referencia]]))+7))=0,"",INDIRECT(CONCATENATE(TablaDatosCompletos[[#This Row],[CodigoProyecto]],"!G",CELL("fila",INDIRECT(TablaDatosCompletos[[#This Row],[Referencia]]))+7)))</f>
        <v>RCR 62: Usuarios / año</v>
      </c>
    </row>
    <row r="21" spans="1:22" ht="130.5" x14ac:dyDescent="0.35">
      <c r="A21" s="17">
        <f>DatosGenerales!$D$7</f>
        <v>0</v>
      </c>
      <c r="B21" s="17">
        <f>DatosGenerales!$D$11</f>
        <v>0</v>
      </c>
      <c r="C21" s="17" cm="1">
        <f t="array" aca="1" ref="C21" ca="1">INDIRECT(CONCATENATE(TablaDatosCompletos[[#This Row],[CodigoProyecto]],"!$E$3"))</f>
        <v>0</v>
      </c>
      <c r="D21" s="17" t="str">
        <f ca="1">IF(TablaDatosCompletos[[#This Row],[Proyecto]]=0,"NO","SI")</f>
        <v>NO</v>
      </c>
      <c r="E21" s="17" t="s">
        <v>8</v>
      </c>
      <c r="F21" s="17" t="s">
        <v>227</v>
      </c>
      <c r="G21" s="20" t="s">
        <v>74</v>
      </c>
      <c r="H21" s="18" t="s">
        <v>47</v>
      </c>
      <c r="I21" s="40" t="s">
        <v>48</v>
      </c>
      <c r="J21" s="17" t="s">
        <v>103</v>
      </c>
      <c r="K21" s="18" t="s">
        <v>104</v>
      </c>
      <c r="L21" s="18" t="s">
        <v>242</v>
      </c>
      <c r="M21" s="18" t="str" cm="1">
        <f t="array" aca="1" ref="M21" ca="1">IF(INDIRECT(CONCATENATE(TablaDatosCompletos[[#This Row],[CodigoProyecto]],"!B",CELL("fila",INDIRECT(TablaDatosCompletos[[#This Row],[Referencia]]))))="Incluir","SI","NO")</f>
        <v>NO</v>
      </c>
      <c r="N21" s="55" cm="1">
        <f t="array" aca="1" ref="N21" ca="1">IF(TablaDatosCompletos[[#This Row],[UsarAI]]="NO",0,INDIRECT(CONCATENATE(TablaDatosCompletos[[#This Row],[CodigoProyecto]],"!E",CELL("fila",INDIRECT(TablaDatosCompletos[[#This Row],[Referencia]]))+2)))</f>
        <v>0</v>
      </c>
      <c r="O21" s="18" t="str" cm="1">
        <f t="array" aca="1" ref="O21" ca="1">IF(INDIRECT(CONCATENATE(TablaDatosCompletos[[#This Row],[CodigoProyecto]],"!E",CELL("fila",INDIRECT(TablaDatosCompletos[[#This Row],[Referencia]]))+6))=0,"",INDIRECT(CONCATENATE(TablaDatosCompletos[[#This Row],[CodigoProyecto]],"!E",CELL("fila",INDIRECT(TablaDatosCompletos[[#This Row],[Referencia]]))+6)))</f>
        <v>RCO26</v>
      </c>
      <c r="P21" s="18" t="str" cm="1">
        <f t="array" aca="1" ref="P21" ca="1">IF(INDIRECT(CONCATENATE(TablaDatosCompletos[[#This Row],[CodigoProyecto]],"!F",CELL("fila",INDIRECT(TablaDatosCompletos[[#This Row],[Referencia]]))+6))=0,"",INDIRECT(CONCATENATE(TablaDatosCompletos[[#This Row],[CodigoProyecto]],"!F",CELL("fila",INDIRECT(TablaDatosCompletos[[#This Row],[Referencia]]))+6)))</f>
        <v>RCO 26: Infraestructuras verdes construidas
o mejoradas para la adaptación al cambio
climático*</v>
      </c>
      <c r="Q21" s="18" cm="1">
        <f t="array" aca="1" ref="Q21" ca="1">IF(TablaDatosCompletos[[#This Row],[UsarAI]]="NO",0,INDIRECT(CONCATENATE(TablaDatosCompletos[[#This Row],[CodigoProyecto]],"!H",CELL("fila",INDIRECT(TablaDatosCompletos[[#This Row],[Referencia]]))+6)))</f>
        <v>0</v>
      </c>
      <c r="R21" s="18" t="str" cm="1">
        <f t="array" aca="1" ref="R21" ca="1">IF(INDIRECT(CONCATENATE(TablaDatosCompletos[[#This Row],[CodigoProyecto]],"!G",CELL("fila",INDIRECT(TablaDatosCompletos[[#This Row],[Referencia]]))+6))=0,"",INDIRECT(CONCATENATE(TablaDatosCompletos[[#This Row],[CodigoProyecto]],"!G",CELL("fila",INDIRECT(TablaDatosCompletos[[#This Row],[Referencia]]))+6)))</f>
        <v>RCO 26: Hectáreas</v>
      </c>
      <c r="S21" s="18" t="str" cm="1">
        <f t="array" aca="1" ref="S21" ca="1">IF(INDIRECT(CONCATENATE(TablaDatosCompletos[[#This Row],[CodigoProyecto]],"!E",CELL("fila",INDIRECT(TablaDatosCompletos[[#This Row],[Referencia]]))+7))=0,"",INDIRECT(CONCATENATE(TablaDatosCompletos[[#This Row],[CodigoProyecto]],"!E",CELL("fila",INDIRECT(TablaDatosCompletos[[#This Row],[Referencia]]))+7)))</f>
        <v>RCR35</v>
      </c>
      <c r="T21" s="18" t="str" cm="1">
        <f t="array" aca="1" ref="T21" ca="1">IF(INDIRECT(CONCATENATE(TablaDatosCompletos[[#This Row],[CodigoProyecto]],"!F",CELL("fila",INDIRECT(TablaDatosCompletos[[#This Row],[Referencia]]))+7))=0,"",INDIRECT(CONCATENATE(TablaDatosCompletos[[#This Row],[CodigoProyecto]],"!F",CELL("fila",INDIRECT(TablaDatosCompletos[[#This Row],[Referencia]]))+7)))</f>
        <v>RCR 35: Población que se beneficia de las
medidas de protección frente a las
inundaciones</v>
      </c>
      <c r="U21" s="124" cm="1">
        <f t="array" aca="1" ref="U21" ca="1">IF(TablaDatosCompletos[[#This Row],[UsarAI]]="NO",0,INDIRECT(CONCATENATE(TablaDatosCompletos[[#This Row],[CodigoProyecto]],"!H",CELL("fila",INDIRECT(TablaDatosCompletos[[#This Row],[Referencia]]))+7)))</f>
        <v>0</v>
      </c>
      <c r="V21" s="18" t="str" cm="1">
        <f t="array" aca="1" ref="V21" ca="1">IF(INDIRECT(CONCATENATE(TablaDatosCompletos[[#This Row],[CodigoProyecto]],"!G",CELL("fila",INDIRECT(TablaDatosCompletos[[#This Row],[Referencia]]))+7))=0,"",INDIRECT(CONCATENATE(TablaDatosCompletos[[#This Row],[CodigoProyecto]],"!G",CELL("fila",INDIRECT(TablaDatosCompletos[[#This Row],[Referencia]]))+7)))</f>
        <v>RCR 35:Personas</v>
      </c>
    </row>
    <row r="22" spans="1:22" ht="116" x14ac:dyDescent="0.35">
      <c r="A22" s="17">
        <f>DatosGenerales!$D$7</f>
        <v>0</v>
      </c>
      <c r="B22" s="17">
        <f>DatosGenerales!$D$11</f>
        <v>0</v>
      </c>
      <c r="C22" s="17" cm="1">
        <f t="array" aca="1" ref="C22" ca="1">INDIRECT(CONCATENATE(TablaDatosCompletos[[#This Row],[CodigoProyecto]],"!$E$3"))</f>
        <v>0</v>
      </c>
      <c r="D22" s="17" t="str">
        <f ca="1">IF(TablaDatosCompletos[[#This Row],[Proyecto]]=0,"NO","SI")</f>
        <v>NO</v>
      </c>
      <c r="E22" s="17" t="s">
        <v>8</v>
      </c>
      <c r="F22" s="17" t="s">
        <v>227</v>
      </c>
      <c r="G22" s="20" t="s">
        <v>74</v>
      </c>
      <c r="H22" s="18" t="s">
        <v>47</v>
      </c>
      <c r="I22" s="19" t="s">
        <v>48</v>
      </c>
      <c r="J22" s="17" t="s">
        <v>105</v>
      </c>
      <c r="K22" s="18" t="s">
        <v>106</v>
      </c>
      <c r="L22" s="18" t="s">
        <v>243</v>
      </c>
      <c r="M22" s="18" t="str" cm="1">
        <f t="array" aca="1" ref="M22" ca="1">IF(INDIRECT(CONCATENATE(TablaDatosCompletos[[#This Row],[CodigoProyecto]],"!B",CELL("fila",INDIRECT(TablaDatosCompletos[[#This Row],[Referencia]]))))="Incluir","SI","NO")</f>
        <v>NO</v>
      </c>
      <c r="N22" s="55" cm="1">
        <f t="array" aca="1" ref="N22" ca="1">IF(TablaDatosCompletos[[#This Row],[UsarAI]]="NO",0,INDIRECT(CONCATENATE(TablaDatosCompletos[[#This Row],[CodigoProyecto]],"!E",CELL("fila",INDIRECT(TablaDatosCompletos[[#This Row],[Referencia]]))+2)))</f>
        <v>0</v>
      </c>
      <c r="O22" s="18" t="str" cm="1">
        <f t="array" aca="1" ref="O22" ca="1">IF(INDIRECT(CONCATENATE(TablaDatosCompletos[[#This Row],[CodigoProyecto]],"!E",CELL("fila",INDIRECT(TablaDatosCompletos[[#This Row],[Referencia]]))+6))=0,"",INDIRECT(CONCATENATE(TablaDatosCompletos[[#This Row],[CodigoProyecto]],"!E",CELL("fila",INDIRECT(TablaDatosCompletos[[#This Row],[Referencia]]))+6)))</f>
        <v>RCO24</v>
      </c>
      <c r="P22" s="18" t="str" cm="1">
        <f t="array" aca="1" ref="P22" ca="1">IF(INDIRECT(CONCATENATE(TablaDatosCompletos[[#This Row],[CodigoProyecto]],"!F",CELL("fila",INDIRECT(TablaDatosCompletos[[#This Row],[Referencia]]))+6))=0,"",INDIRECT(CONCATENATE(TablaDatosCompletos[[#This Row],[CodigoProyecto]],"!F",CELL("fila",INDIRECT(TablaDatosCompletos[[#This Row],[Referencia]]))+6)))</f>
        <v>RCO 24: Inversiones en sistemas nuevos o
mejorados de seguimiento, preparación,
alerta y respuesta ante catástrofes*</v>
      </c>
      <c r="Q22" s="18" cm="1">
        <f t="array" aca="1" ref="Q22" ca="1">IF(TablaDatosCompletos[[#This Row],[UsarAI]]="NO",0,INDIRECT(CONCATENATE(TablaDatosCompletos[[#This Row],[CodigoProyecto]],"!H",CELL("fila",INDIRECT(TablaDatosCompletos[[#This Row],[Referencia]]))+6)))</f>
        <v>0</v>
      </c>
      <c r="R22" s="18" t="str" cm="1">
        <f t="array" aca="1" ref="R22" ca="1">IF(INDIRECT(CONCATENATE(TablaDatosCompletos[[#This Row],[CodigoProyecto]],"!G",CELL("fila",INDIRECT(TablaDatosCompletos[[#This Row],[Referencia]]))+6))=0,"",INDIRECT(CONCATENATE(TablaDatosCompletos[[#This Row],[CodigoProyecto]],"!G",CELL("fila",INDIRECT(TablaDatosCompletos[[#This Row],[Referencia]]))+6)))</f>
        <v>RCO 24: Euro</v>
      </c>
      <c r="S22" s="18" t="str" cm="1">
        <f t="array" aca="1" ref="S22" ca="1">IF(INDIRECT(CONCATENATE(TablaDatosCompletos[[#This Row],[CodigoProyecto]],"!E",CELL("fila",INDIRECT(TablaDatosCompletos[[#This Row],[Referencia]]))+7))=0,"",INDIRECT(CONCATENATE(TablaDatosCompletos[[#This Row],[CodigoProyecto]],"!E",CELL("fila",INDIRECT(TablaDatosCompletos[[#This Row],[Referencia]]))+7)))</f>
        <v>RCR36</v>
      </c>
      <c r="T22" s="18" t="str" cm="1">
        <f t="array" aca="1" ref="T22" ca="1">IF(INDIRECT(CONCATENATE(TablaDatosCompletos[[#This Row],[CodigoProyecto]],"!F",CELL("fila",INDIRECT(TablaDatosCompletos[[#This Row],[Referencia]]))+7))=0,"",INDIRECT(CONCATENATE(TablaDatosCompletos[[#This Row],[CodigoProyecto]],"!F",CELL("fila",INDIRECT(TablaDatosCompletos[[#This Row],[Referencia]]))+7)))</f>
        <v>RCR 36: Población que se beneficia de la
protección frente a los incendios forestales</v>
      </c>
      <c r="U22" s="124" cm="1">
        <f t="array" aca="1" ref="U22" ca="1">IF(TablaDatosCompletos[[#This Row],[UsarAI]]="NO",0,INDIRECT(CONCATENATE(TablaDatosCompletos[[#This Row],[CodigoProyecto]],"!H",CELL("fila",INDIRECT(TablaDatosCompletos[[#This Row],[Referencia]]))+7)))</f>
        <v>0</v>
      </c>
      <c r="V22" s="18" t="str" cm="1">
        <f t="array" aca="1" ref="V22" ca="1">IF(INDIRECT(CONCATENATE(TablaDatosCompletos[[#This Row],[CodigoProyecto]],"!G",CELL("fila",INDIRECT(TablaDatosCompletos[[#This Row],[Referencia]]))+7))=0,"",INDIRECT(CONCATENATE(TablaDatosCompletos[[#This Row],[CodigoProyecto]],"!G",CELL("fila",INDIRECT(TablaDatosCompletos[[#This Row],[Referencia]]))+7)))</f>
        <v>RCR 36: Personas</v>
      </c>
    </row>
    <row r="23" spans="1:22" ht="174" x14ac:dyDescent="0.35">
      <c r="A23" s="17">
        <f>DatosGenerales!$D$7</f>
        <v>0</v>
      </c>
      <c r="B23" s="17">
        <f>DatosGenerales!$D$11</f>
        <v>0</v>
      </c>
      <c r="C23" s="17" cm="1">
        <f t="array" aca="1" ref="C23" ca="1">INDIRECT(CONCATENATE(TablaDatosCompletos[[#This Row],[CodigoProyecto]],"!$E$3"))</f>
        <v>0</v>
      </c>
      <c r="D23" s="17" t="str">
        <f ca="1">IF(TablaDatosCompletos[[#This Row],[Proyecto]]=0,"NO","SI")</f>
        <v>NO</v>
      </c>
      <c r="E23" s="17" t="s">
        <v>8</v>
      </c>
      <c r="F23" s="17" t="s">
        <v>227</v>
      </c>
      <c r="G23" s="20" t="s">
        <v>74</v>
      </c>
      <c r="H23" s="18" t="s">
        <v>47</v>
      </c>
      <c r="I23" s="19" t="s">
        <v>48</v>
      </c>
      <c r="J23" s="17" t="s">
        <v>107</v>
      </c>
      <c r="K23" s="18" t="s">
        <v>108</v>
      </c>
      <c r="L23" s="18" t="s">
        <v>244</v>
      </c>
      <c r="M23" s="18" t="str" cm="1">
        <f t="array" aca="1" ref="M23" ca="1">IF(INDIRECT(CONCATENATE(TablaDatosCompletos[[#This Row],[CodigoProyecto]],"!B",CELL("fila",INDIRECT(TablaDatosCompletos[[#This Row],[Referencia]]))))="Incluir","SI","NO")</f>
        <v>NO</v>
      </c>
      <c r="N23" s="55" cm="1">
        <f t="array" aca="1" ref="N23" ca="1">IF(TablaDatosCompletos[[#This Row],[UsarAI]]="NO",0,INDIRECT(CONCATENATE(TablaDatosCompletos[[#This Row],[CodigoProyecto]],"!E",CELL("fila",INDIRECT(TablaDatosCompletos[[#This Row],[Referencia]]))+2)))</f>
        <v>0</v>
      </c>
      <c r="O23" s="18" t="str" cm="1">
        <f t="array" aca="1" ref="O23" ca="1">IF(INDIRECT(CONCATENATE(TablaDatosCompletos[[#This Row],[CodigoProyecto]],"!E",CELL("fila",INDIRECT(TablaDatosCompletos[[#This Row],[Referencia]]))+6))=0,"",INDIRECT(CONCATENATE(TablaDatosCompletos[[#This Row],[CodigoProyecto]],"!E",CELL("fila",INDIRECT(TablaDatosCompletos[[#This Row],[Referencia]]))+6)))</f>
        <v>RCO24</v>
      </c>
      <c r="P23" s="18" t="str" cm="1">
        <f t="array" aca="1" ref="P23" ca="1">IF(INDIRECT(CONCATENATE(TablaDatosCompletos[[#This Row],[CodigoProyecto]],"!F",CELL("fila",INDIRECT(TablaDatosCompletos[[#This Row],[Referencia]]))+6))=0,"",INDIRECT(CONCATENATE(TablaDatosCompletos[[#This Row],[CodigoProyecto]],"!F",CELL("fila",INDIRECT(TablaDatosCompletos[[#This Row],[Referencia]]))+6)))</f>
        <v>RCO 24: Inversiones en sistemas nuevos o
mejorados de seguimiento, preparación,
alerta y respuesta ante catástrofes*</v>
      </c>
      <c r="Q23" s="18" cm="1">
        <f t="array" aca="1" ref="Q23" ca="1">IF(TablaDatosCompletos[[#This Row],[UsarAI]]="NO",0,INDIRECT(CONCATENATE(TablaDatosCompletos[[#This Row],[CodigoProyecto]],"!H",CELL("fila",INDIRECT(TablaDatosCompletos[[#This Row],[Referencia]]))+6)))</f>
        <v>0</v>
      </c>
      <c r="R23" s="18" t="str" cm="1">
        <f t="array" aca="1" ref="R23" ca="1">IF(INDIRECT(CONCATENATE(TablaDatosCompletos[[#This Row],[CodigoProyecto]],"!G",CELL("fila",INDIRECT(TablaDatosCompletos[[#This Row],[Referencia]]))+6))=0,"",INDIRECT(CONCATENATE(TablaDatosCompletos[[#This Row],[CodigoProyecto]],"!G",CELL("fila",INDIRECT(TablaDatosCompletos[[#This Row],[Referencia]]))+6)))</f>
        <v>RCO 24: Euro</v>
      </c>
      <c r="S23" s="18" t="str" cm="1">
        <f t="array" aca="1" ref="S23" ca="1">IF(INDIRECT(CONCATENATE(TablaDatosCompletos[[#This Row],[CodigoProyecto]],"!E",CELL("fila",INDIRECT(TablaDatosCompletos[[#This Row],[Referencia]]))+7))=0,"",INDIRECT(CONCATENATE(TablaDatosCompletos[[#This Row],[CodigoProyecto]],"!E",CELL("fila",INDIRECT(TablaDatosCompletos[[#This Row],[Referencia]]))+7)))</f>
        <v>RCR37</v>
      </c>
      <c r="T23" s="18" t="str" cm="1">
        <f t="array" aca="1" ref="T23" ca="1">IF(INDIRECT(CONCATENATE(TablaDatosCompletos[[#This Row],[CodigoProyecto]],"!F",CELL("fila",INDIRECT(TablaDatosCompletos[[#This Row],[Referencia]]))+7))=0,"",INDIRECT(CONCATENATE(TablaDatosCompletos[[#This Row],[CodigoProyecto]],"!F",CELL("fila",INDIRECT(TablaDatosCompletos[[#This Row],[Referencia]]))+7)))</f>
        <v>RCR 37: Población que se beneficia de
medidas de protección frente a catástrofes
naturales relacionadas con el clima (distintas
de las inundaciones o los incendios
forestales)</v>
      </c>
      <c r="U23" s="124" cm="1">
        <f t="array" aca="1" ref="U23" ca="1">IF(TablaDatosCompletos[[#This Row],[UsarAI]]="NO",0,INDIRECT(CONCATENATE(TablaDatosCompletos[[#This Row],[CodigoProyecto]],"!H",CELL("fila",INDIRECT(TablaDatosCompletos[[#This Row],[Referencia]]))+7)))</f>
        <v>0</v>
      </c>
      <c r="V23" s="18" t="str" cm="1">
        <f t="array" aca="1" ref="V23" ca="1">IF(INDIRECT(CONCATENATE(TablaDatosCompletos[[#This Row],[CodigoProyecto]],"!G",CELL("fila",INDIRECT(TablaDatosCompletos[[#This Row],[Referencia]]))+7))=0,"",INDIRECT(CONCATENATE(TablaDatosCompletos[[#This Row],[CodigoProyecto]],"!G",CELL("fila",INDIRECT(TablaDatosCompletos[[#This Row],[Referencia]]))+7)))</f>
        <v>RCR 37:Personas</v>
      </c>
    </row>
    <row r="24" spans="1:22" ht="87" x14ac:dyDescent="0.35">
      <c r="A24" s="17">
        <f>DatosGenerales!$D$7</f>
        <v>0</v>
      </c>
      <c r="B24" s="17">
        <f>DatosGenerales!$D$11</f>
        <v>0</v>
      </c>
      <c r="C24" s="17" cm="1">
        <f t="array" aca="1" ref="C24" ca="1">INDIRECT(CONCATENATE(TablaDatosCompletos[[#This Row],[CodigoProyecto]],"!$E$3"))</f>
        <v>0</v>
      </c>
      <c r="D24" s="17" t="str">
        <f ca="1">IF(TablaDatosCompletos[[#This Row],[Proyecto]]=0,"NO","SI")</f>
        <v>NO</v>
      </c>
      <c r="E24" s="17" t="s">
        <v>8</v>
      </c>
      <c r="F24" s="17" t="s">
        <v>227</v>
      </c>
      <c r="G24" s="20" t="s">
        <v>74</v>
      </c>
      <c r="H24" s="18" t="s">
        <v>49</v>
      </c>
      <c r="I24" s="19" t="s">
        <v>50</v>
      </c>
      <c r="J24" s="17" t="s">
        <v>109</v>
      </c>
      <c r="K24" s="18" t="s">
        <v>110</v>
      </c>
      <c r="L24" s="18" t="s">
        <v>245</v>
      </c>
      <c r="M24" s="18" t="str" cm="1">
        <f t="array" aca="1" ref="M24" ca="1">IF(INDIRECT(CONCATENATE(TablaDatosCompletos[[#This Row],[CodigoProyecto]],"!B",CELL("fila",INDIRECT(TablaDatosCompletos[[#This Row],[Referencia]]))))="Incluir","SI","NO")</f>
        <v>NO</v>
      </c>
      <c r="N24" s="55" cm="1">
        <f t="array" aca="1" ref="N24" ca="1">IF(TablaDatosCompletos[[#This Row],[UsarAI]]="NO",0,INDIRECT(CONCATENATE(TablaDatosCompletos[[#This Row],[CodigoProyecto]],"!E",CELL("fila",INDIRECT(TablaDatosCompletos[[#This Row],[Referencia]]))+2)))</f>
        <v>0</v>
      </c>
      <c r="O24" s="18" t="str" cm="1">
        <f t="array" aca="1" ref="O24" ca="1">IF(INDIRECT(CONCATENATE(TablaDatosCompletos[[#This Row],[CodigoProyecto]],"!E",CELL("fila",INDIRECT(TablaDatosCompletos[[#This Row],[Referencia]]))+6))=0,"",INDIRECT(CONCATENATE(TablaDatosCompletos[[#This Row],[CodigoProyecto]],"!E",CELL("fila",INDIRECT(TablaDatosCompletos[[#This Row],[Referencia]]))+6)))</f>
        <v>RCO30</v>
      </c>
      <c r="P24" s="18" t="str" cm="1">
        <f t="array" aca="1" ref="P24" ca="1">IF(INDIRECT(CONCATENATE(TablaDatosCompletos[[#This Row],[CodigoProyecto]],"!F",CELL("fila",INDIRECT(TablaDatosCompletos[[#This Row],[Referencia]]))+6))=0,"",INDIRECT(CONCATENATE(TablaDatosCompletos[[#This Row],[CodigoProyecto]],"!F",CELL("fila",INDIRECT(TablaDatosCompletos[[#This Row],[Referencia]]))+6)))</f>
        <v>RCO 30: Longitud de las tuberías nuevas o
mejoradas para los sistemas de distribución
para el abastecimiento público de agua</v>
      </c>
      <c r="Q24" s="18" cm="1">
        <f t="array" aca="1" ref="Q24" ca="1">IF(TablaDatosCompletos[[#This Row],[UsarAI]]="NO",0,INDIRECT(CONCATENATE(TablaDatosCompletos[[#This Row],[CodigoProyecto]],"!H",CELL("fila",INDIRECT(TablaDatosCompletos[[#This Row],[Referencia]]))+6)))</f>
        <v>0</v>
      </c>
      <c r="R24" s="18" t="str" cm="1">
        <f t="array" aca="1" ref="R24" ca="1">IF(INDIRECT(CONCATENATE(TablaDatosCompletos[[#This Row],[CodigoProyecto]],"!G",CELL("fila",INDIRECT(TablaDatosCompletos[[#This Row],[Referencia]]))+6))=0,"",INDIRECT(CONCATENATE(TablaDatosCompletos[[#This Row],[CodigoProyecto]],"!G",CELL("fila",INDIRECT(TablaDatosCompletos[[#This Row],[Referencia]]))+6)))</f>
        <v>RCO 30: Km</v>
      </c>
      <c r="S24" s="18" t="str" cm="1">
        <f t="array" aca="1" ref="S24" ca="1">IF(INDIRECT(CONCATENATE(TablaDatosCompletos[[#This Row],[CodigoProyecto]],"!E",CELL("fila",INDIRECT(TablaDatosCompletos[[#This Row],[Referencia]]))+7))=0,"",INDIRECT(CONCATENATE(TablaDatosCompletos[[#This Row],[CodigoProyecto]],"!E",CELL("fila",INDIRECT(TablaDatosCompletos[[#This Row],[Referencia]]))+7)))</f>
        <v>RCR41</v>
      </c>
      <c r="T24" s="18" t="str" cm="1">
        <f t="array" aca="1" ref="T24" ca="1">IF(INDIRECT(CONCATENATE(TablaDatosCompletos[[#This Row],[CodigoProyecto]],"!F",CELL("fila",INDIRECT(TablaDatosCompletos[[#This Row],[Referencia]]))+7))=0,"",INDIRECT(CONCATENATE(TablaDatosCompletos[[#This Row],[CodigoProyecto]],"!F",CELL("fila",INDIRECT(TablaDatosCompletos[[#This Row],[Referencia]]))+7)))</f>
        <v>RCR 41: Población conectada a un
abastecimiento de agua mejorado</v>
      </c>
      <c r="U24" s="124" cm="1">
        <f t="array" aca="1" ref="U24" ca="1">IF(TablaDatosCompletos[[#This Row],[UsarAI]]="NO",0,INDIRECT(CONCATENATE(TablaDatosCompletos[[#This Row],[CodigoProyecto]],"!H",CELL("fila",INDIRECT(TablaDatosCompletos[[#This Row],[Referencia]]))+7)))</f>
        <v>0</v>
      </c>
      <c r="V24" s="18" t="str" cm="1">
        <f t="array" aca="1" ref="V24" ca="1">IF(INDIRECT(CONCATENATE(TablaDatosCompletos[[#This Row],[CodigoProyecto]],"!G",CELL("fila",INDIRECT(TablaDatosCompletos[[#This Row],[Referencia]]))+7))=0,"",INDIRECT(CONCATENATE(TablaDatosCompletos[[#This Row],[CodigoProyecto]],"!G",CELL("fila",INDIRECT(TablaDatosCompletos[[#This Row],[Referencia]]))+7)))</f>
        <v>RCR 41: Personas</v>
      </c>
    </row>
    <row r="25" spans="1:22" ht="101.5" x14ac:dyDescent="0.35">
      <c r="A25" s="17">
        <f>DatosGenerales!$D$7</f>
        <v>0</v>
      </c>
      <c r="B25" s="17">
        <f>DatosGenerales!$D$11</f>
        <v>0</v>
      </c>
      <c r="C25" s="17" cm="1">
        <f t="array" aca="1" ref="C25" ca="1">INDIRECT(CONCATENATE(TablaDatosCompletos[[#This Row],[CodigoProyecto]],"!$E$3"))</f>
        <v>0</v>
      </c>
      <c r="D25" s="17" t="str">
        <f ca="1">IF(TablaDatosCompletos[[#This Row],[Proyecto]]=0,"NO","SI")</f>
        <v>NO</v>
      </c>
      <c r="E25" s="17" t="s">
        <v>8</v>
      </c>
      <c r="F25" s="17" t="s">
        <v>227</v>
      </c>
      <c r="G25" s="20" t="s">
        <v>74</v>
      </c>
      <c r="H25" s="18" t="s">
        <v>49</v>
      </c>
      <c r="I25" s="19" t="s">
        <v>50</v>
      </c>
      <c r="J25" s="17" t="s">
        <v>111</v>
      </c>
      <c r="K25" s="18" t="s">
        <v>112</v>
      </c>
      <c r="L25" s="18" t="s">
        <v>246</v>
      </c>
      <c r="M25" s="18" t="str" cm="1">
        <f t="array" aca="1" ref="M25" ca="1">IF(INDIRECT(CONCATENATE(TablaDatosCompletos[[#This Row],[CodigoProyecto]],"!B",CELL("fila",INDIRECT(TablaDatosCompletos[[#This Row],[Referencia]]))))="Incluir","SI","NO")</f>
        <v>NO</v>
      </c>
      <c r="N25" s="55" cm="1">
        <f t="array" aca="1" ref="N25" ca="1">IF(TablaDatosCompletos[[#This Row],[UsarAI]]="NO",0,INDIRECT(CONCATENATE(TablaDatosCompletos[[#This Row],[CodigoProyecto]],"!E",CELL("fila",INDIRECT(TablaDatosCompletos[[#This Row],[Referencia]]))+2)))</f>
        <v>0</v>
      </c>
      <c r="O25" s="18" t="str" cm="1">
        <f t="array" aca="1" ref="O25" ca="1">IF(INDIRECT(CONCATENATE(TablaDatosCompletos[[#This Row],[CodigoProyecto]],"!E",CELL("fila",INDIRECT(TablaDatosCompletos[[#This Row],[Referencia]]))+6))=0,"",INDIRECT(CONCATENATE(TablaDatosCompletos[[#This Row],[CodigoProyecto]],"!E",CELL("fila",INDIRECT(TablaDatosCompletos[[#This Row],[Referencia]]))+6)))</f>
        <v>RCO30</v>
      </c>
      <c r="P25" s="18" t="str" cm="1">
        <f t="array" aca="1" ref="P25" ca="1">IF(INDIRECT(CONCATENATE(TablaDatosCompletos[[#This Row],[CodigoProyecto]],"!F",CELL("fila",INDIRECT(TablaDatosCompletos[[#This Row],[Referencia]]))+6))=0,"",INDIRECT(CONCATENATE(TablaDatosCompletos[[#This Row],[CodigoProyecto]],"!F",CELL("fila",INDIRECT(TablaDatosCompletos[[#This Row],[Referencia]]))+6)))</f>
        <v>RCO 30: Longitud de las tuberías nuevas o
mejoradas para los sistemas de distribución
para el abastecimiento público de agua</v>
      </c>
      <c r="Q25" s="18" cm="1">
        <f t="array" aca="1" ref="Q25" ca="1">IF(TablaDatosCompletos[[#This Row],[UsarAI]]="NO",0,INDIRECT(CONCATENATE(TablaDatosCompletos[[#This Row],[CodigoProyecto]],"!H",CELL("fila",INDIRECT(TablaDatosCompletos[[#This Row],[Referencia]]))+6)))</f>
        <v>0</v>
      </c>
      <c r="R25" s="18" t="str" cm="1">
        <f t="array" aca="1" ref="R25" ca="1">IF(INDIRECT(CONCATENATE(TablaDatosCompletos[[#This Row],[CodigoProyecto]],"!G",CELL("fila",INDIRECT(TablaDatosCompletos[[#This Row],[Referencia]]))+6))=0,"",INDIRECT(CONCATENATE(TablaDatosCompletos[[#This Row],[CodigoProyecto]],"!G",CELL("fila",INDIRECT(TablaDatosCompletos[[#This Row],[Referencia]]))+6)))</f>
        <v>RCO 30: Km</v>
      </c>
      <c r="S25" s="18" t="str" cm="1">
        <f t="array" aca="1" ref="S25" ca="1">IF(INDIRECT(CONCATENATE(TablaDatosCompletos[[#This Row],[CodigoProyecto]],"!E",CELL("fila",INDIRECT(TablaDatosCompletos[[#This Row],[Referencia]]))+7))=0,"",INDIRECT(CONCATENATE(TablaDatosCompletos[[#This Row],[CodigoProyecto]],"!E",CELL("fila",INDIRECT(TablaDatosCompletos[[#This Row],[Referencia]]))+7)))</f>
        <v>RCR41</v>
      </c>
      <c r="T25" s="18" t="str" cm="1">
        <f t="array" aca="1" ref="T25" ca="1">IF(INDIRECT(CONCATENATE(TablaDatosCompletos[[#This Row],[CodigoProyecto]],"!F",CELL("fila",INDIRECT(TablaDatosCompletos[[#This Row],[Referencia]]))+7))=0,"",INDIRECT(CONCATENATE(TablaDatosCompletos[[#This Row],[CodigoProyecto]],"!F",CELL("fila",INDIRECT(TablaDatosCompletos[[#This Row],[Referencia]]))+7)))</f>
        <v>RCR 41: Población conectada a un
abastecimiento de agua mejorado</v>
      </c>
      <c r="U25" s="124" cm="1">
        <f t="array" aca="1" ref="U25" ca="1">IF(TablaDatosCompletos[[#This Row],[UsarAI]]="NO",0,INDIRECT(CONCATENATE(TablaDatosCompletos[[#This Row],[CodigoProyecto]],"!H",CELL("fila",INDIRECT(TablaDatosCompletos[[#This Row],[Referencia]]))+7)))</f>
        <v>0</v>
      </c>
      <c r="V25" s="18" t="str" cm="1">
        <f t="array" aca="1" ref="V25" ca="1">IF(INDIRECT(CONCATENATE(TablaDatosCompletos[[#This Row],[CodigoProyecto]],"!G",CELL("fila",INDIRECT(TablaDatosCompletos[[#This Row],[Referencia]]))+7))=0,"",INDIRECT(CONCATENATE(TablaDatosCompletos[[#This Row],[CodigoProyecto]],"!G",CELL("fila",INDIRECT(TablaDatosCompletos[[#This Row],[Referencia]]))+7)))</f>
        <v>RCR 41: Personas</v>
      </c>
    </row>
    <row r="26" spans="1:22" ht="101.5" x14ac:dyDescent="0.35">
      <c r="A26" s="17">
        <f>DatosGenerales!$D$7</f>
        <v>0</v>
      </c>
      <c r="B26" s="17">
        <f>DatosGenerales!$D$11</f>
        <v>0</v>
      </c>
      <c r="C26" s="17" cm="1">
        <f t="array" aca="1" ref="C26" ca="1">INDIRECT(CONCATENATE(TablaDatosCompletos[[#This Row],[CodigoProyecto]],"!$E$3"))</f>
        <v>0</v>
      </c>
      <c r="D26" s="17" t="str">
        <f ca="1">IF(TablaDatosCompletos[[#This Row],[Proyecto]]=0,"NO","SI")</f>
        <v>NO</v>
      </c>
      <c r="E26" s="17" t="s">
        <v>8</v>
      </c>
      <c r="F26" s="17" t="s">
        <v>227</v>
      </c>
      <c r="G26" s="20" t="s">
        <v>74</v>
      </c>
      <c r="H26" s="18" t="s">
        <v>49</v>
      </c>
      <c r="I26" s="19" t="s">
        <v>50</v>
      </c>
      <c r="J26" s="17" t="s">
        <v>113</v>
      </c>
      <c r="K26" s="18" t="s">
        <v>114</v>
      </c>
      <c r="L26" s="18" t="s">
        <v>247</v>
      </c>
      <c r="M26" s="18" t="str" cm="1">
        <f t="array" aca="1" ref="M26" ca="1">IF(INDIRECT(CONCATENATE(TablaDatosCompletos[[#This Row],[CodigoProyecto]],"!B",CELL("fila",INDIRECT(TablaDatosCompletos[[#This Row],[Referencia]]))))="Incluir","SI","NO")</f>
        <v>NO</v>
      </c>
      <c r="N26" s="55" cm="1">
        <f t="array" aca="1" ref="N26" ca="1">IF(TablaDatosCompletos[[#This Row],[UsarAI]]="NO",0,INDIRECT(CONCATENATE(TablaDatosCompletos[[#This Row],[CodigoProyecto]],"!E",CELL("fila",INDIRECT(TablaDatosCompletos[[#This Row],[Referencia]]))+2)))</f>
        <v>0</v>
      </c>
      <c r="O26" s="18" t="str" cm="1">
        <f t="array" aca="1" ref="O26" ca="1">IF(INDIRECT(CONCATENATE(TablaDatosCompletos[[#This Row],[CodigoProyecto]],"!E",CELL("fila",INDIRECT(TablaDatosCompletos[[#This Row],[Referencia]]))+6))=0,"",INDIRECT(CONCATENATE(TablaDatosCompletos[[#This Row],[CodigoProyecto]],"!E",CELL("fila",INDIRECT(TablaDatosCompletos[[#This Row],[Referencia]]))+6)))</f>
        <v>RCO31</v>
      </c>
      <c r="P26" s="18" t="str" cm="1">
        <f t="array" aca="1" ref="P26" ca="1">IF(INDIRECT(CONCATENATE(TablaDatosCompletos[[#This Row],[CodigoProyecto]],"!F",CELL("fila",INDIRECT(TablaDatosCompletos[[#This Row],[Referencia]]))+6))=0,"",INDIRECT(CONCATENATE(TablaDatosCompletos[[#This Row],[CodigoProyecto]],"!F",CELL("fila",INDIRECT(TablaDatosCompletos[[#This Row],[Referencia]]))+6)))</f>
        <v>RCO31 Longitud de tuberías nuevas o mejoradas para la red pública de recogida de aguas residuales</v>
      </c>
      <c r="Q26" s="18" cm="1">
        <f t="array" aca="1" ref="Q26" ca="1">IF(TablaDatosCompletos[[#This Row],[UsarAI]]="NO",0,INDIRECT(CONCATENATE(TablaDatosCompletos[[#This Row],[CodigoProyecto]],"!H",CELL("fila",INDIRECT(TablaDatosCompletos[[#This Row],[Referencia]]))+6)))</f>
        <v>0</v>
      </c>
      <c r="R26" s="18" t="str" cm="1">
        <f t="array" aca="1" ref="R26" ca="1">IF(INDIRECT(CONCATENATE(TablaDatosCompletos[[#This Row],[CodigoProyecto]],"!G",CELL("fila",INDIRECT(TablaDatosCompletos[[#This Row],[Referencia]]))+6))=0,"",INDIRECT(CONCATENATE(TablaDatosCompletos[[#This Row],[CodigoProyecto]],"!G",CELL("fila",INDIRECT(TablaDatosCompletos[[#This Row],[Referencia]]))+6)))</f>
        <v>RCO31: Km</v>
      </c>
      <c r="S26" s="18" t="str" cm="1">
        <f t="array" aca="1" ref="S26" ca="1">IF(INDIRECT(CONCATENATE(TablaDatosCompletos[[#This Row],[CodigoProyecto]],"!E",CELL("fila",INDIRECT(TablaDatosCompletos[[#This Row],[Referencia]]))+7))=0,"",INDIRECT(CONCATENATE(TablaDatosCompletos[[#This Row],[CodigoProyecto]],"!E",CELL("fila",INDIRECT(TablaDatosCompletos[[#This Row],[Referencia]]))+7)))</f>
        <v>RCR42</v>
      </c>
      <c r="T26" s="18" t="str" cm="1">
        <f t="array" aca="1" ref="T26" ca="1">IF(INDIRECT(CONCATENATE(TablaDatosCompletos[[#This Row],[CodigoProyecto]],"!F",CELL("fila",INDIRECT(TablaDatosCompletos[[#This Row],[Referencia]]))+7))=0,"",INDIRECT(CONCATENATE(TablaDatosCompletos[[#This Row],[CodigoProyecto]],"!F",CELL("fila",INDIRECT(TablaDatosCompletos[[#This Row],[Referencia]]))+7)))</f>
        <v>RCR 42: Población conectada, como mínimo,
a una planta secundaria de tratamiento de
aguas residuales</v>
      </c>
      <c r="U26" s="124" cm="1">
        <f t="array" aca="1" ref="U26" ca="1">IF(TablaDatosCompletos[[#This Row],[UsarAI]]="NO",0,INDIRECT(CONCATENATE(TablaDatosCompletos[[#This Row],[CodigoProyecto]],"!H",CELL("fila",INDIRECT(TablaDatosCompletos[[#This Row],[Referencia]]))+7)))</f>
        <v>0</v>
      </c>
      <c r="V26" s="18" t="str" cm="1">
        <f t="array" aca="1" ref="V26" ca="1">IF(INDIRECT(CONCATENATE(TablaDatosCompletos[[#This Row],[CodigoProyecto]],"!G",CELL("fila",INDIRECT(TablaDatosCompletos[[#This Row],[Referencia]]))+7))=0,"",INDIRECT(CONCATENATE(TablaDatosCompletos[[#This Row],[CodigoProyecto]],"!G",CELL("fila",INDIRECT(TablaDatosCompletos[[#This Row],[Referencia]]))+7)))</f>
        <v>RCR 42:  Personas</v>
      </c>
    </row>
    <row r="27" spans="1:22" ht="101.5" x14ac:dyDescent="0.35">
      <c r="A27" s="17">
        <f>DatosGenerales!$D$7</f>
        <v>0</v>
      </c>
      <c r="B27" s="17">
        <f>DatosGenerales!$D$11</f>
        <v>0</v>
      </c>
      <c r="C27" s="17" cm="1">
        <f t="array" aca="1" ref="C27" ca="1">INDIRECT(CONCATENATE(TablaDatosCompletos[[#This Row],[CodigoProyecto]],"!$E$3"))</f>
        <v>0</v>
      </c>
      <c r="D27" s="17" t="str">
        <f ca="1">IF(TablaDatosCompletos[[#This Row],[Proyecto]]=0,"NO","SI")</f>
        <v>NO</v>
      </c>
      <c r="E27" s="17" t="s">
        <v>8</v>
      </c>
      <c r="F27" s="17" t="s">
        <v>227</v>
      </c>
      <c r="G27" s="20" t="s">
        <v>74</v>
      </c>
      <c r="H27" s="18" t="s">
        <v>49</v>
      </c>
      <c r="I27" s="19" t="s">
        <v>50</v>
      </c>
      <c r="J27" s="17" t="s">
        <v>115</v>
      </c>
      <c r="K27" s="18" t="s">
        <v>116</v>
      </c>
      <c r="L27" s="18" t="s">
        <v>248</v>
      </c>
      <c r="M27" s="18" t="str" cm="1">
        <f t="array" aca="1" ref="M27" ca="1">IF(INDIRECT(CONCATENATE(TablaDatosCompletos[[#This Row],[CodigoProyecto]],"!B",CELL("fila",INDIRECT(TablaDatosCompletos[[#This Row],[Referencia]]))))="Incluir","SI","NO")</f>
        <v>NO</v>
      </c>
      <c r="N27" s="55" cm="1">
        <f t="array" aca="1" ref="N27" ca="1">IF(TablaDatosCompletos[[#This Row],[UsarAI]]="NO",0,INDIRECT(CONCATENATE(TablaDatosCompletos[[#This Row],[CodigoProyecto]],"!E",CELL("fila",INDIRECT(TablaDatosCompletos[[#This Row],[Referencia]]))+2)))</f>
        <v>0</v>
      </c>
      <c r="O27" s="18" t="str" cm="1">
        <f t="array" aca="1" ref="O27" ca="1">IF(INDIRECT(CONCATENATE(TablaDatosCompletos[[#This Row],[CodigoProyecto]],"!E",CELL("fila",INDIRECT(TablaDatosCompletos[[#This Row],[Referencia]]))+6))=0,"",INDIRECT(CONCATENATE(TablaDatosCompletos[[#This Row],[CodigoProyecto]],"!E",CELL("fila",INDIRECT(TablaDatosCompletos[[#This Row],[Referencia]]))+6)))</f>
        <v>RCO32</v>
      </c>
      <c r="P27" s="18" t="str" cm="1">
        <f t="array" aca="1" ref="P27" ca="1">IF(INDIRECT(CONCATENATE(TablaDatosCompletos[[#This Row],[CodigoProyecto]],"!F",CELL("fila",INDIRECT(TablaDatosCompletos[[#This Row],[Referencia]]))+6))=0,"",INDIRECT(CONCATENATE(TablaDatosCompletos[[#This Row],[CodigoProyecto]],"!F",CELL("fila",INDIRECT(TablaDatosCompletos[[#This Row],[Referencia]]))+6)))</f>
        <v>RCO 32: Capacidad nueva o mejorada para el
tratamiento de aguas residuales</v>
      </c>
      <c r="Q27" s="18" cm="1">
        <f t="array" aca="1" ref="Q27" ca="1">IF(TablaDatosCompletos[[#This Row],[UsarAI]]="NO",0,INDIRECT(CONCATENATE(TablaDatosCompletos[[#This Row],[CodigoProyecto]],"!H",CELL("fila",INDIRECT(TablaDatosCompletos[[#This Row],[Referencia]]))+6)))</f>
        <v>0</v>
      </c>
      <c r="R27" s="18" t="str" cm="1">
        <f t="array" aca="1" ref="R27" ca="1">IF(INDIRECT(CONCATENATE(TablaDatosCompletos[[#This Row],[CodigoProyecto]],"!G",CELL("fila",INDIRECT(TablaDatosCompletos[[#This Row],[Referencia]]))+6))=0,"",INDIRECT(CONCATENATE(TablaDatosCompletos[[#This Row],[CodigoProyecto]],"!G",CELL("fila",INDIRECT(TablaDatosCompletos[[#This Row],[Referencia]]))+6)))</f>
        <v>RCO32: Equivalente de población</v>
      </c>
      <c r="S27" s="18" t="str" cm="1">
        <f t="array" aca="1" ref="S27" ca="1">IF(INDIRECT(CONCATENATE(TablaDatosCompletos[[#This Row],[CodigoProyecto]],"!E",CELL("fila",INDIRECT(TablaDatosCompletos[[#This Row],[Referencia]]))+7))=0,"",INDIRECT(CONCATENATE(TablaDatosCompletos[[#This Row],[CodigoProyecto]],"!E",CELL("fila",INDIRECT(TablaDatosCompletos[[#This Row],[Referencia]]))+7)))</f>
        <v>RCR42</v>
      </c>
      <c r="T27" s="18" t="str" cm="1">
        <f t="array" aca="1" ref="T27" ca="1">IF(INDIRECT(CONCATENATE(TablaDatosCompletos[[#This Row],[CodigoProyecto]],"!F",CELL("fila",INDIRECT(TablaDatosCompletos[[#This Row],[Referencia]]))+7))=0,"",INDIRECT(CONCATENATE(TablaDatosCompletos[[#This Row],[CodigoProyecto]],"!F",CELL("fila",INDIRECT(TablaDatosCompletos[[#This Row],[Referencia]]))+7)))</f>
        <v>RCR 42: Población conectada, como mínimo,
a una planta secundaria de tratamiento de
aguas residuales</v>
      </c>
      <c r="U27" s="124" cm="1">
        <f t="array" aca="1" ref="U27" ca="1">IF(TablaDatosCompletos[[#This Row],[UsarAI]]="NO",0,INDIRECT(CONCATENATE(TablaDatosCompletos[[#This Row],[CodigoProyecto]],"!H",CELL("fila",INDIRECT(TablaDatosCompletos[[#This Row],[Referencia]]))+7)))</f>
        <v>0</v>
      </c>
      <c r="V27" s="18" t="str" cm="1">
        <f t="array" aca="1" ref="V27" ca="1">IF(INDIRECT(CONCATENATE(TablaDatosCompletos[[#This Row],[CodigoProyecto]],"!G",CELL("fila",INDIRECT(TablaDatosCompletos[[#This Row],[Referencia]]))+7))=0,"",INDIRECT(CONCATENATE(TablaDatosCompletos[[#This Row],[CodigoProyecto]],"!G",CELL("fila",INDIRECT(TablaDatosCompletos[[#This Row],[Referencia]]))+7)))</f>
        <v>RCR 42:  Personas</v>
      </c>
    </row>
    <row r="28" spans="1:22" ht="101.5" x14ac:dyDescent="0.35">
      <c r="A28" s="17">
        <f>DatosGenerales!$D$7</f>
        <v>0</v>
      </c>
      <c r="B28" s="17">
        <f>DatosGenerales!$D$11</f>
        <v>0</v>
      </c>
      <c r="C28" s="17" cm="1">
        <f t="array" aca="1" ref="C28" ca="1">INDIRECT(CONCATENATE(TablaDatosCompletos[[#This Row],[CodigoProyecto]],"!$E$3"))</f>
        <v>0</v>
      </c>
      <c r="D28" s="17" t="str">
        <f ca="1">IF(TablaDatosCompletos[[#This Row],[Proyecto]]=0,"NO","SI")</f>
        <v>NO</v>
      </c>
      <c r="E28" s="17" t="s">
        <v>8</v>
      </c>
      <c r="F28" s="17" t="s">
        <v>227</v>
      </c>
      <c r="G28" s="20" t="s">
        <v>74</v>
      </c>
      <c r="H28" s="18" t="s">
        <v>49</v>
      </c>
      <c r="I28" s="19" t="s">
        <v>50</v>
      </c>
      <c r="J28" s="17" t="s">
        <v>117</v>
      </c>
      <c r="K28" s="18" t="s">
        <v>118</v>
      </c>
      <c r="L28" s="18" t="s">
        <v>249</v>
      </c>
      <c r="M28" s="18" t="str" cm="1">
        <f t="array" aca="1" ref="M28" ca="1">IF(INDIRECT(CONCATENATE(TablaDatosCompletos[[#This Row],[CodigoProyecto]],"!B",CELL("fila",INDIRECT(TablaDatosCompletos[[#This Row],[Referencia]]))))="Incluir","SI","NO")</f>
        <v>NO</v>
      </c>
      <c r="N28" s="55" cm="1">
        <f t="array" aca="1" ref="N28" ca="1">IF(TablaDatosCompletos[[#This Row],[UsarAI]]="NO",0,INDIRECT(CONCATENATE(TablaDatosCompletos[[#This Row],[CodigoProyecto]],"!E",CELL("fila",INDIRECT(TablaDatosCompletos[[#This Row],[Referencia]]))+2)))</f>
        <v>0</v>
      </c>
      <c r="O28" s="18" t="str" cm="1">
        <f t="array" aca="1" ref="O28" ca="1">IF(INDIRECT(CONCATENATE(TablaDatosCompletos[[#This Row],[CodigoProyecto]],"!E",CELL("fila",INDIRECT(TablaDatosCompletos[[#This Row],[Referencia]]))+6))=0,"",INDIRECT(CONCATENATE(TablaDatosCompletos[[#This Row],[CodigoProyecto]],"!E",CELL("fila",INDIRECT(TablaDatosCompletos[[#This Row],[Referencia]]))+6)))</f>
        <v>RCO31</v>
      </c>
      <c r="P28" s="18" t="str" cm="1">
        <f t="array" aca="1" ref="P28" ca="1">IF(INDIRECT(CONCATENATE(TablaDatosCompletos[[#This Row],[CodigoProyecto]],"!F",CELL("fila",INDIRECT(TablaDatosCompletos[[#This Row],[Referencia]]))+6))=0,"",INDIRECT(CONCATENATE(TablaDatosCompletos[[#This Row],[CodigoProyecto]],"!F",CELL("fila",INDIRECT(TablaDatosCompletos[[#This Row],[Referencia]]))+6)))</f>
        <v>RCO31 Longitud de tuberías nuevas o mejoradas para la red pública de recogida de aguas residuales</v>
      </c>
      <c r="Q28" s="18" cm="1">
        <f t="array" aca="1" ref="Q28" ca="1">IF(TablaDatosCompletos[[#This Row],[UsarAI]]="NO",0,INDIRECT(CONCATENATE(TablaDatosCompletos[[#This Row],[CodigoProyecto]],"!H",CELL("fila",INDIRECT(TablaDatosCompletos[[#This Row],[Referencia]]))+6)))</f>
        <v>0</v>
      </c>
      <c r="R28" s="18" t="str" cm="1">
        <f t="array" aca="1" ref="R28" ca="1">IF(INDIRECT(CONCATENATE(TablaDatosCompletos[[#This Row],[CodigoProyecto]],"!G",CELL("fila",INDIRECT(TablaDatosCompletos[[#This Row],[Referencia]]))+6))=0,"",INDIRECT(CONCATENATE(TablaDatosCompletos[[#This Row],[CodigoProyecto]],"!G",CELL("fila",INDIRECT(TablaDatosCompletos[[#This Row],[Referencia]]))+6)))</f>
        <v>RCO31: Km</v>
      </c>
      <c r="S28" s="18" t="str" cm="1">
        <f t="array" aca="1" ref="S28" ca="1">IF(INDIRECT(CONCATENATE(TablaDatosCompletos[[#This Row],[CodigoProyecto]],"!E",CELL("fila",INDIRECT(TablaDatosCompletos[[#This Row],[Referencia]]))+7))=0,"",INDIRECT(CONCATENATE(TablaDatosCompletos[[#This Row],[CodigoProyecto]],"!E",CELL("fila",INDIRECT(TablaDatosCompletos[[#This Row],[Referencia]]))+7)))</f>
        <v>RCR42</v>
      </c>
      <c r="T28" s="18" t="str" cm="1">
        <f t="array" aca="1" ref="T28" ca="1">IF(INDIRECT(CONCATENATE(TablaDatosCompletos[[#This Row],[CodigoProyecto]],"!F",CELL("fila",INDIRECT(TablaDatosCompletos[[#This Row],[Referencia]]))+7))=0,"",INDIRECT(CONCATENATE(TablaDatosCompletos[[#This Row],[CodigoProyecto]],"!F",CELL("fila",INDIRECT(TablaDatosCompletos[[#This Row],[Referencia]]))+7)))</f>
        <v>RCR 42: Población conectada, como mínimo,
a una planta secundaria de tratamiento de
aguas residuales</v>
      </c>
      <c r="U28" s="124" cm="1">
        <f t="array" aca="1" ref="U28" ca="1">IF(TablaDatosCompletos[[#This Row],[UsarAI]]="NO",0,INDIRECT(CONCATENATE(TablaDatosCompletos[[#This Row],[CodigoProyecto]],"!H",CELL("fila",INDIRECT(TablaDatosCompletos[[#This Row],[Referencia]]))+7)))</f>
        <v>0</v>
      </c>
      <c r="V28" s="18" t="str" cm="1">
        <f t="array" aca="1" ref="V28" ca="1">IF(INDIRECT(CONCATENATE(TablaDatosCompletos[[#This Row],[CodigoProyecto]],"!G",CELL("fila",INDIRECT(TablaDatosCompletos[[#This Row],[Referencia]]))+7))=0,"",INDIRECT(CONCATENATE(TablaDatosCompletos[[#This Row],[CodigoProyecto]],"!G",CELL("fila",INDIRECT(TablaDatosCompletos[[#This Row],[Referencia]]))+7)))</f>
        <v>RCR 42:  Personas</v>
      </c>
    </row>
    <row r="29" spans="1:22" ht="58" x14ac:dyDescent="0.35">
      <c r="A29" s="17">
        <f>DatosGenerales!$D$7</f>
        <v>0</v>
      </c>
      <c r="B29" s="17">
        <f>DatosGenerales!$D$11</f>
        <v>0</v>
      </c>
      <c r="C29" s="17" cm="1">
        <f t="array" aca="1" ref="C29" ca="1">INDIRECT(CONCATENATE(TablaDatosCompletos[[#This Row],[CodigoProyecto]],"!$E$3"))</f>
        <v>0</v>
      </c>
      <c r="D29" s="17" t="str">
        <f ca="1">IF(TablaDatosCompletos[[#This Row],[Proyecto]]=0,"NO","SI")</f>
        <v>NO</v>
      </c>
      <c r="E29" s="17" t="s">
        <v>8</v>
      </c>
      <c r="F29" s="17" t="s">
        <v>227</v>
      </c>
      <c r="G29" s="20" t="s">
        <v>74</v>
      </c>
      <c r="H29" s="18" t="s">
        <v>51</v>
      </c>
      <c r="I29" s="19" t="s">
        <v>52</v>
      </c>
      <c r="J29" s="17" t="s">
        <v>119</v>
      </c>
      <c r="K29" s="18" t="s">
        <v>120</v>
      </c>
      <c r="L29" s="18" t="s">
        <v>250</v>
      </c>
      <c r="M29" s="18" t="str" cm="1">
        <f t="array" aca="1" ref="M29" ca="1">IF(INDIRECT(CONCATENATE(TablaDatosCompletos[[#This Row],[CodigoProyecto]],"!B",CELL("fila",INDIRECT(TablaDatosCompletos[[#This Row],[Referencia]]))))="Incluir","SI","NO")</f>
        <v>NO</v>
      </c>
      <c r="N29" s="55" cm="1">
        <f t="array" aca="1" ref="N29" ca="1">IF(TablaDatosCompletos[[#This Row],[UsarAI]]="NO",0,INDIRECT(CONCATENATE(TablaDatosCompletos[[#This Row],[CodigoProyecto]],"!E",CELL("fila",INDIRECT(TablaDatosCompletos[[#This Row],[Referencia]]))+2)))</f>
        <v>0</v>
      </c>
      <c r="O29" s="18" t="str" cm="1">
        <f t="array" aca="1" ref="O29" ca="1">IF(INDIRECT(CONCATENATE(TablaDatosCompletos[[#This Row],[CodigoProyecto]],"!E",CELL("fila",INDIRECT(TablaDatosCompletos[[#This Row],[Referencia]]))+6))=0,"",INDIRECT(CONCATENATE(TablaDatosCompletos[[#This Row],[CodigoProyecto]],"!E",CELL("fila",INDIRECT(TablaDatosCompletos[[#This Row],[Referencia]]))+6)))</f>
        <v>RCO34</v>
      </c>
      <c r="P29" s="18" t="str" cm="1">
        <f t="array" aca="1" ref="P29" ca="1">IF(INDIRECT(CONCATENATE(TablaDatosCompletos[[#This Row],[CodigoProyecto]],"!F",CELL("fila",INDIRECT(TablaDatosCompletos[[#This Row],[Referencia]]))+6))=0,"",INDIRECT(CONCATENATE(TablaDatosCompletos[[#This Row],[CodigoProyecto]],"!F",CELL("fila",INDIRECT(TablaDatosCompletos[[#This Row],[Referencia]]))+6)))</f>
        <v>RCO 34: Capacidad adicional para el reciclaje
de residuos</v>
      </c>
      <c r="Q29" s="18" cm="1">
        <f t="array" aca="1" ref="Q29" ca="1">IF(TablaDatosCompletos[[#This Row],[UsarAI]]="NO",0,INDIRECT(CONCATENATE(TablaDatosCompletos[[#This Row],[CodigoProyecto]],"!H",CELL("fila",INDIRECT(TablaDatosCompletos[[#This Row],[Referencia]]))+6)))</f>
        <v>0</v>
      </c>
      <c r="R29" s="18" t="str" cm="1">
        <f t="array" aca="1" ref="R29" ca="1">IF(INDIRECT(CONCATENATE(TablaDatosCompletos[[#This Row],[CodigoProyecto]],"!G",CELL("fila",INDIRECT(TablaDatosCompletos[[#This Row],[Referencia]]))+6))=0,"",INDIRECT(CONCATENATE(TablaDatosCompletos[[#This Row],[CodigoProyecto]],"!G",CELL("fila",INDIRECT(TablaDatosCompletos[[#This Row],[Referencia]]))+6)))</f>
        <v>RCO 34: Toneladas/año</v>
      </c>
      <c r="S29" s="18" t="str" cm="1">
        <f t="array" aca="1" ref="S29" ca="1">IF(INDIRECT(CONCATENATE(TablaDatosCompletos[[#This Row],[CodigoProyecto]],"!E",CELL("fila",INDIRECT(TablaDatosCompletos[[#This Row],[Referencia]]))+7))=0,"",INDIRECT(CONCATENATE(TablaDatosCompletos[[#This Row],[CodigoProyecto]],"!E",CELL("fila",INDIRECT(TablaDatosCompletos[[#This Row],[Referencia]]))+7)))</f>
        <v>RCR103</v>
      </c>
      <c r="T29" s="18" t="str" cm="1">
        <f t="array" aca="1" ref="T29" ca="1">IF(INDIRECT(CONCATENATE(TablaDatosCompletos[[#This Row],[CodigoProyecto]],"!F",CELL("fila",INDIRECT(TablaDatosCompletos[[#This Row],[Referencia]]))+7))=0,"",INDIRECT(CONCATENATE(TablaDatosCompletos[[#This Row],[CodigoProyecto]],"!F",CELL("fila",INDIRECT(TablaDatosCompletos[[#This Row],[Referencia]]))+7)))</f>
        <v>RCR103 Residuos recogidos de manera selectiva</v>
      </c>
      <c r="U29" s="124" cm="1">
        <f t="array" aca="1" ref="U29" ca="1">IF(TablaDatosCompletos[[#This Row],[UsarAI]]="NO",0,INDIRECT(CONCATENATE(TablaDatosCompletos[[#This Row],[CodigoProyecto]],"!H",CELL("fila",INDIRECT(TablaDatosCompletos[[#This Row],[Referencia]]))+7)))</f>
        <v>0</v>
      </c>
      <c r="V29" s="18" t="str" cm="1">
        <f t="array" aca="1" ref="V29" ca="1">IF(INDIRECT(CONCATENATE(TablaDatosCompletos[[#This Row],[CodigoProyecto]],"!G",CELL("fila",INDIRECT(TablaDatosCompletos[[#This Row],[Referencia]]))+7))=0,"",INDIRECT(CONCATENATE(TablaDatosCompletos[[#This Row],[CodigoProyecto]],"!G",CELL("fila",INDIRECT(TablaDatosCompletos[[#This Row],[Referencia]]))+7)))</f>
        <v>RCR 103: Toneladas/ año</v>
      </c>
    </row>
    <row r="30" spans="1:22" ht="43.5" x14ac:dyDescent="0.35">
      <c r="A30" s="17">
        <f>DatosGenerales!$D$7</f>
        <v>0</v>
      </c>
      <c r="B30" s="17">
        <f>DatosGenerales!$D$11</f>
        <v>0</v>
      </c>
      <c r="C30" s="17" cm="1">
        <f t="array" aca="1" ref="C30" ca="1">INDIRECT(CONCATENATE(TablaDatosCompletos[[#This Row],[CodigoProyecto]],"!$E$3"))</f>
        <v>0</v>
      </c>
      <c r="D30" s="17" t="str">
        <f ca="1">IF(TablaDatosCompletos[[#This Row],[Proyecto]]=0,"NO","SI")</f>
        <v>NO</v>
      </c>
      <c r="E30" s="17" t="s">
        <v>8</v>
      </c>
      <c r="F30" s="17" t="s">
        <v>227</v>
      </c>
      <c r="G30" s="20" t="s">
        <v>74</v>
      </c>
      <c r="H30" s="18" t="s">
        <v>51</v>
      </c>
      <c r="I30" s="19" t="s">
        <v>52</v>
      </c>
      <c r="J30" s="17" t="s">
        <v>121</v>
      </c>
      <c r="K30" s="18" t="s">
        <v>122</v>
      </c>
      <c r="L30" s="18" t="s">
        <v>251</v>
      </c>
      <c r="M30" s="18" t="str" cm="1">
        <f t="array" aca="1" ref="M30" ca="1">IF(INDIRECT(CONCATENATE(TablaDatosCompletos[[#This Row],[CodigoProyecto]],"!B",CELL("fila",INDIRECT(TablaDatosCompletos[[#This Row],[Referencia]]))))="Incluir","SI","NO")</f>
        <v>NO</v>
      </c>
      <c r="N30" s="55" cm="1">
        <f t="array" aca="1" ref="N30" ca="1">IF(TablaDatosCompletos[[#This Row],[UsarAI]]="NO",0,INDIRECT(CONCATENATE(TablaDatosCompletos[[#This Row],[CodigoProyecto]],"!E",CELL("fila",INDIRECT(TablaDatosCompletos[[#This Row],[Referencia]]))+2)))</f>
        <v>0</v>
      </c>
      <c r="O30" s="18" t="str" cm="1">
        <f t="array" aca="1" ref="O30" ca="1">IF(INDIRECT(CONCATENATE(TablaDatosCompletos[[#This Row],[CodigoProyecto]],"!E",CELL("fila",INDIRECT(TablaDatosCompletos[[#This Row],[Referencia]]))+6))=0,"",INDIRECT(CONCATENATE(TablaDatosCompletos[[#This Row],[CodigoProyecto]],"!E",CELL("fila",INDIRECT(TablaDatosCompletos[[#This Row],[Referencia]]))+6)))</f>
        <v>RCO34</v>
      </c>
      <c r="P30" s="18" t="str" cm="1">
        <f t="array" aca="1" ref="P30" ca="1">IF(INDIRECT(CONCATENATE(TablaDatosCompletos[[#This Row],[CodigoProyecto]],"!F",CELL("fila",INDIRECT(TablaDatosCompletos[[#This Row],[Referencia]]))+6))=0,"",INDIRECT(CONCATENATE(TablaDatosCompletos[[#This Row],[CodigoProyecto]],"!F",CELL("fila",INDIRECT(TablaDatosCompletos[[#This Row],[Referencia]]))+6)))</f>
        <v>RCO 34: Capacidad adicional para el reciclaje
de residuos</v>
      </c>
      <c r="Q30" s="18" cm="1">
        <f t="array" aca="1" ref="Q30" ca="1">IF(TablaDatosCompletos[[#This Row],[UsarAI]]="NO",0,INDIRECT(CONCATENATE(TablaDatosCompletos[[#This Row],[CodigoProyecto]],"!H",CELL("fila",INDIRECT(TablaDatosCompletos[[#This Row],[Referencia]]))+6)))</f>
        <v>0</v>
      </c>
      <c r="R30" s="18" t="str" cm="1">
        <f t="array" aca="1" ref="R30" ca="1">IF(INDIRECT(CONCATENATE(TablaDatosCompletos[[#This Row],[CodigoProyecto]],"!G",CELL("fila",INDIRECT(TablaDatosCompletos[[#This Row],[Referencia]]))+6))=0,"",INDIRECT(CONCATENATE(TablaDatosCompletos[[#This Row],[CodigoProyecto]],"!G",CELL("fila",INDIRECT(TablaDatosCompletos[[#This Row],[Referencia]]))+6)))</f>
        <v>RCO 34: Toneladas/año</v>
      </c>
      <c r="S30" s="18" t="str" cm="1">
        <f t="array" aca="1" ref="S30" ca="1">IF(INDIRECT(CONCATENATE(TablaDatosCompletos[[#This Row],[CodigoProyecto]],"!E",CELL("fila",INDIRECT(TablaDatosCompletos[[#This Row],[Referencia]]))+7))=0,"",INDIRECT(CONCATENATE(TablaDatosCompletos[[#This Row],[CodigoProyecto]],"!E",CELL("fila",INDIRECT(TablaDatosCompletos[[#This Row],[Referencia]]))+7)))</f>
        <v>RCR103</v>
      </c>
      <c r="T30" s="18" t="str" cm="1">
        <f t="array" aca="1" ref="T30" ca="1">IF(INDIRECT(CONCATENATE(TablaDatosCompletos[[#This Row],[CodigoProyecto]],"!F",CELL("fila",INDIRECT(TablaDatosCompletos[[#This Row],[Referencia]]))+7))=0,"",INDIRECT(CONCATENATE(TablaDatosCompletos[[#This Row],[CodigoProyecto]],"!F",CELL("fila",INDIRECT(TablaDatosCompletos[[#This Row],[Referencia]]))+7)))</f>
        <v>RCR103 Residuos recogidos de manera selectiva</v>
      </c>
      <c r="U30" s="124" cm="1">
        <f t="array" aca="1" ref="U30" ca="1">IF(TablaDatosCompletos[[#This Row],[UsarAI]]="NO",0,INDIRECT(CONCATENATE(TablaDatosCompletos[[#This Row],[CodigoProyecto]],"!H",CELL("fila",INDIRECT(TablaDatosCompletos[[#This Row],[Referencia]]))+7)))</f>
        <v>0</v>
      </c>
      <c r="V30" s="18" t="str" cm="1">
        <f t="array" aca="1" ref="V30" ca="1">IF(INDIRECT(CONCATENATE(TablaDatosCompletos[[#This Row],[CodigoProyecto]],"!G",CELL("fila",INDIRECT(TablaDatosCompletos[[#This Row],[Referencia]]))+7))=0,"",INDIRECT(CONCATENATE(TablaDatosCompletos[[#This Row],[CodigoProyecto]],"!G",CELL("fila",INDIRECT(TablaDatosCompletos[[#This Row],[Referencia]]))+7)))</f>
        <v>RCR 103: Toneladas/ año</v>
      </c>
    </row>
    <row r="31" spans="1:22" ht="58" x14ac:dyDescent="0.35">
      <c r="A31" s="17">
        <f>DatosGenerales!$D$7</f>
        <v>0</v>
      </c>
      <c r="B31" s="17">
        <f>DatosGenerales!$D$11</f>
        <v>0</v>
      </c>
      <c r="C31" s="17" cm="1">
        <f t="array" aca="1" ref="C31" ca="1">INDIRECT(CONCATENATE(TablaDatosCompletos[[#This Row],[CodigoProyecto]],"!$E$3"))</f>
        <v>0</v>
      </c>
      <c r="D31" s="17" t="str">
        <f ca="1">IF(TablaDatosCompletos[[#This Row],[Proyecto]]=0,"NO","SI")</f>
        <v>NO</v>
      </c>
      <c r="E31" s="17" t="s">
        <v>8</v>
      </c>
      <c r="F31" s="17" t="s">
        <v>227</v>
      </c>
      <c r="G31" s="20" t="s">
        <v>74</v>
      </c>
      <c r="H31" s="18" t="s">
        <v>51</v>
      </c>
      <c r="I31" s="19" t="s">
        <v>52</v>
      </c>
      <c r="J31" s="17" t="s">
        <v>123</v>
      </c>
      <c r="K31" s="18" t="s">
        <v>124</v>
      </c>
      <c r="L31" s="18" t="s">
        <v>252</v>
      </c>
      <c r="M31" s="18" t="str" cm="1">
        <f t="array" aca="1" ref="M31" ca="1">IF(INDIRECT(CONCATENATE(TablaDatosCompletos[[#This Row],[CodigoProyecto]],"!B",CELL("fila",INDIRECT(TablaDatosCompletos[[#This Row],[Referencia]]))))="Incluir","SI","NO")</f>
        <v>NO</v>
      </c>
      <c r="N31" s="55" cm="1">
        <f t="array" aca="1" ref="N31" ca="1">IF(TablaDatosCompletos[[#This Row],[UsarAI]]="NO",0,INDIRECT(CONCATENATE(TablaDatosCompletos[[#This Row],[CodigoProyecto]],"!E",CELL("fila",INDIRECT(TablaDatosCompletos[[#This Row],[Referencia]]))+2)))</f>
        <v>0</v>
      </c>
      <c r="O31" s="18" t="str" cm="1">
        <f t="array" aca="1" ref="O31" ca="1">IF(INDIRECT(CONCATENATE(TablaDatosCompletos[[#This Row],[CodigoProyecto]],"!E",CELL("fila",INDIRECT(TablaDatosCompletos[[#This Row],[Referencia]]))+6))=0,"",INDIRECT(CONCATENATE(TablaDatosCompletos[[#This Row],[CodigoProyecto]],"!E",CELL("fila",INDIRECT(TablaDatosCompletos[[#This Row],[Referencia]]))+6)))</f>
        <v>RCO34</v>
      </c>
      <c r="P31" s="18" t="str" cm="1">
        <f t="array" aca="1" ref="P31" ca="1">IF(INDIRECT(CONCATENATE(TablaDatosCompletos[[#This Row],[CodigoProyecto]],"!F",CELL("fila",INDIRECT(TablaDatosCompletos[[#This Row],[Referencia]]))+6))=0,"",INDIRECT(CONCATENATE(TablaDatosCompletos[[#This Row],[CodigoProyecto]],"!F",CELL("fila",INDIRECT(TablaDatosCompletos[[#This Row],[Referencia]]))+6)))</f>
        <v>RCO 34: Capacidad adicional para el reciclaje
de residuos</v>
      </c>
      <c r="Q31" s="18" cm="1">
        <f t="array" aca="1" ref="Q31" ca="1">IF(TablaDatosCompletos[[#This Row],[UsarAI]]="NO",0,INDIRECT(CONCATENATE(TablaDatosCompletos[[#This Row],[CodigoProyecto]],"!H",CELL("fila",INDIRECT(TablaDatosCompletos[[#This Row],[Referencia]]))+6)))</f>
        <v>0</v>
      </c>
      <c r="R31" s="18" t="str" cm="1">
        <f t="array" aca="1" ref="R31" ca="1">IF(INDIRECT(CONCATENATE(TablaDatosCompletos[[#This Row],[CodigoProyecto]],"!G",CELL("fila",INDIRECT(TablaDatosCompletos[[#This Row],[Referencia]]))+6))=0,"",INDIRECT(CONCATENATE(TablaDatosCompletos[[#This Row],[CodigoProyecto]],"!G",CELL("fila",INDIRECT(TablaDatosCompletos[[#This Row],[Referencia]]))+6)))</f>
        <v>RCO 34: Toneladas/año</v>
      </c>
      <c r="S31" s="18" t="str" cm="1">
        <f t="array" aca="1" ref="S31" ca="1">IF(INDIRECT(CONCATENATE(TablaDatosCompletos[[#This Row],[CodigoProyecto]],"!E",CELL("fila",INDIRECT(TablaDatosCompletos[[#This Row],[Referencia]]))+7))=0,"",INDIRECT(CONCATENATE(TablaDatosCompletos[[#This Row],[CodigoProyecto]],"!E",CELL("fila",INDIRECT(TablaDatosCompletos[[#This Row],[Referencia]]))+7)))</f>
        <v>RCR103</v>
      </c>
      <c r="T31" s="18" t="str" cm="1">
        <f t="array" aca="1" ref="T31" ca="1">IF(INDIRECT(CONCATENATE(TablaDatosCompletos[[#This Row],[CodigoProyecto]],"!F",CELL("fila",INDIRECT(TablaDatosCompletos[[#This Row],[Referencia]]))+7))=0,"",INDIRECT(CONCATENATE(TablaDatosCompletos[[#This Row],[CodigoProyecto]],"!F",CELL("fila",INDIRECT(TablaDatosCompletos[[#This Row],[Referencia]]))+7)))</f>
        <v>RCR103 Residuos recogidos de manera selectiva</v>
      </c>
      <c r="U31" s="124" cm="1">
        <f t="array" aca="1" ref="U31" ca="1">IF(TablaDatosCompletos[[#This Row],[UsarAI]]="NO",0,INDIRECT(CONCATENATE(TablaDatosCompletos[[#This Row],[CodigoProyecto]],"!H",CELL("fila",INDIRECT(TablaDatosCompletos[[#This Row],[Referencia]]))+7)))</f>
        <v>0</v>
      </c>
      <c r="V31" s="18" t="str" cm="1">
        <f t="array" aca="1" ref="V31" ca="1">IF(INDIRECT(CONCATENATE(TablaDatosCompletos[[#This Row],[CodigoProyecto]],"!G",CELL("fila",INDIRECT(TablaDatosCompletos[[#This Row],[Referencia]]))+7))=0,"",INDIRECT(CONCATENATE(TablaDatosCompletos[[#This Row],[CodigoProyecto]],"!G",CELL("fila",INDIRECT(TablaDatosCompletos[[#This Row],[Referencia]]))+7)))</f>
        <v>RCR 103: Toneladas/ año</v>
      </c>
    </row>
    <row r="32" spans="1:22" ht="116" x14ac:dyDescent="0.35">
      <c r="A32" s="17">
        <f>DatosGenerales!$D$7</f>
        <v>0</v>
      </c>
      <c r="B32" s="17">
        <f>DatosGenerales!$D$11</f>
        <v>0</v>
      </c>
      <c r="C32" s="17" cm="1">
        <f t="array" aca="1" ref="C32" ca="1">INDIRECT(CONCATENATE(TablaDatosCompletos[[#This Row],[CodigoProyecto]],"!$E$3"))</f>
        <v>0</v>
      </c>
      <c r="D32" s="17" t="str">
        <f ca="1">IF(TablaDatosCompletos[[#This Row],[Proyecto]]=0,"NO","SI")</f>
        <v>NO</v>
      </c>
      <c r="E32" s="17" t="s">
        <v>8</v>
      </c>
      <c r="F32" s="17" t="s">
        <v>227</v>
      </c>
      <c r="G32" s="20" t="s">
        <v>74</v>
      </c>
      <c r="H32" s="18" t="s">
        <v>51</v>
      </c>
      <c r="I32" s="19" t="s">
        <v>52</v>
      </c>
      <c r="J32" s="17" t="s">
        <v>125</v>
      </c>
      <c r="K32" s="18" t="s">
        <v>126</v>
      </c>
      <c r="L32" s="18" t="s">
        <v>253</v>
      </c>
      <c r="M32" s="18" t="str" cm="1">
        <f t="array" aca="1" ref="M32" ca="1">IF(INDIRECT(CONCATENATE(TablaDatosCompletos[[#This Row],[CodigoProyecto]],"!B",CELL("fila",INDIRECT(TablaDatosCompletos[[#This Row],[Referencia]]))))="Incluir","SI","NO")</f>
        <v>NO</v>
      </c>
      <c r="N32" s="55" cm="1">
        <f t="array" aca="1" ref="N32" ca="1">IF(TablaDatosCompletos[[#This Row],[UsarAI]]="NO",0,INDIRECT(CONCATENATE(TablaDatosCompletos[[#This Row],[CodigoProyecto]],"!E",CELL("fila",INDIRECT(TablaDatosCompletos[[#This Row],[Referencia]]))+2)))</f>
        <v>0</v>
      </c>
      <c r="O32" s="18" t="str" cm="1">
        <f t="array" aca="1" ref="O32" ca="1">IF(INDIRECT(CONCATENATE(TablaDatosCompletos[[#This Row],[CodigoProyecto]],"!E",CELL("fila",INDIRECT(TablaDatosCompletos[[#This Row],[Referencia]]))+6))=0,"",INDIRECT(CONCATENATE(TablaDatosCompletos[[#This Row],[CodigoProyecto]],"!E",CELL("fila",INDIRECT(TablaDatosCompletos[[#This Row],[Referencia]]))+6)))</f>
        <v>RCO38</v>
      </c>
      <c r="P32" s="18" t="str" cm="1">
        <f t="array" aca="1" ref="P32" ca="1">IF(INDIRECT(CONCATENATE(TablaDatosCompletos[[#This Row],[CodigoProyecto]],"!F",CELL("fila",INDIRECT(TablaDatosCompletos[[#This Row],[Referencia]]))+6))=0,"",INDIRECT(CONCATENATE(TablaDatosCompletos[[#This Row],[CodigoProyecto]],"!F",CELL("fila",INDIRECT(TablaDatosCompletos[[#This Row],[Referencia]]))+6)))</f>
        <v>Superficie de los suelos rehabilitados
apoyados</v>
      </c>
      <c r="Q32" s="18" cm="1">
        <f t="array" aca="1" ref="Q32" ca="1">IF(TablaDatosCompletos[[#This Row],[UsarAI]]="NO",0,INDIRECT(CONCATENATE(TablaDatosCompletos[[#This Row],[CodigoProyecto]],"!H",CELL("fila",INDIRECT(TablaDatosCompletos[[#This Row],[Referencia]]))+6)))</f>
        <v>0</v>
      </c>
      <c r="R32" s="18" t="str" cm="1">
        <f t="array" aca="1" ref="R32" ca="1">IF(INDIRECT(CONCATENATE(TablaDatosCompletos[[#This Row],[CodigoProyecto]],"!G",CELL("fila",INDIRECT(TablaDatosCompletos[[#This Row],[Referencia]]))+6))=0,"",INDIRECT(CONCATENATE(TablaDatosCompletos[[#This Row],[CodigoProyecto]],"!G",CELL("fila",INDIRECT(TablaDatosCompletos[[#This Row],[Referencia]]))+6)))</f>
        <v>RCO 38: Hectáreas</v>
      </c>
      <c r="S32" s="18" t="str" cm="1">
        <f t="array" aca="1" ref="S32" ca="1">IF(INDIRECT(CONCATENATE(TablaDatosCompletos[[#This Row],[CodigoProyecto]],"!E",CELL("fila",INDIRECT(TablaDatosCompletos[[#This Row],[Referencia]]))+7))=0,"",INDIRECT(CONCATENATE(TablaDatosCompletos[[#This Row],[CodigoProyecto]],"!E",CELL("fila",INDIRECT(TablaDatosCompletos[[#This Row],[Referencia]]))+7)))</f>
        <v>RCR52</v>
      </c>
      <c r="T32" s="18" t="str" cm="1">
        <f t="array" aca="1" ref="T32" ca="1">IF(INDIRECT(CONCATENATE(TablaDatosCompletos[[#This Row],[CodigoProyecto]],"!F",CELL("fila",INDIRECT(TablaDatosCompletos[[#This Row],[Referencia]]))+7))=0,"",INDIRECT(CONCATENATE(TablaDatosCompletos[[#This Row],[CodigoProyecto]],"!F",CELL("fila",INDIRECT(TablaDatosCompletos[[#This Row],[Referencia]]))+7)))</f>
        <v>RCR 52: Suelos rehabilitados utilizados para zonas verdes, vivienda social, actividades económicas u otros usos</v>
      </c>
      <c r="U32" s="124" cm="1">
        <f t="array" aca="1" ref="U32" ca="1">IF(TablaDatosCompletos[[#This Row],[UsarAI]]="NO",0,INDIRECT(CONCATENATE(TablaDatosCompletos[[#This Row],[CodigoProyecto]],"!H",CELL("fila",INDIRECT(TablaDatosCompletos[[#This Row],[Referencia]]))+7)))</f>
        <v>0</v>
      </c>
      <c r="V32" s="18" t="str" cm="1">
        <f t="array" aca="1" ref="V32" ca="1">IF(INDIRECT(CONCATENATE(TablaDatosCompletos[[#This Row],[CodigoProyecto]],"!G",CELL("fila",INDIRECT(TablaDatosCompletos[[#This Row],[Referencia]]))+7))=0,"",INDIRECT(CONCATENATE(TablaDatosCompletos[[#This Row],[CodigoProyecto]],"!G",CELL("fila",INDIRECT(TablaDatosCompletos[[#This Row],[Referencia]]))+7)))</f>
        <v>RCR 52: Hectáreas</v>
      </c>
    </row>
    <row r="33" spans="1:22" ht="116" x14ac:dyDescent="0.35">
      <c r="A33" s="17">
        <f>DatosGenerales!$D$7</f>
        <v>0</v>
      </c>
      <c r="B33" s="17">
        <f>DatosGenerales!$D$11</f>
        <v>0</v>
      </c>
      <c r="C33" s="17" cm="1">
        <f t="array" aca="1" ref="C33" ca="1">INDIRECT(CONCATENATE(TablaDatosCompletos[[#This Row],[CodigoProyecto]],"!$E$3"))</f>
        <v>0</v>
      </c>
      <c r="D33" s="17" t="str">
        <f ca="1">IF(TablaDatosCompletos[[#This Row],[Proyecto]]=0,"NO","SI")</f>
        <v>NO</v>
      </c>
      <c r="E33" s="17" t="s">
        <v>8</v>
      </c>
      <c r="F33" s="17" t="s">
        <v>227</v>
      </c>
      <c r="G33" s="20" t="s">
        <v>74</v>
      </c>
      <c r="H33" s="18" t="s">
        <v>51</v>
      </c>
      <c r="I33" s="19" t="s">
        <v>52</v>
      </c>
      <c r="J33" s="17" t="s">
        <v>127</v>
      </c>
      <c r="K33" s="18" t="s">
        <v>128</v>
      </c>
      <c r="L33" s="18" t="s">
        <v>254</v>
      </c>
      <c r="M33" s="18" t="str" cm="1">
        <f t="array" aca="1" ref="M33" ca="1">IF(INDIRECT(CONCATENATE(TablaDatosCompletos[[#This Row],[CodigoProyecto]],"!B",CELL("fila",INDIRECT(TablaDatosCompletos[[#This Row],[Referencia]]))))="Incluir","SI","NO")</f>
        <v>NO</v>
      </c>
      <c r="N33" s="55" cm="1">
        <f t="array" aca="1" ref="N33" ca="1">IF(TablaDatosCompletos[[#This Row],[UsarAI]]="NO",0,INDIRECT(CONCATENATE(TablaDatosCompletos[[#This Row],[CodigoProyecto]],"!E",CELL("fila",INDIRECT(TablaDatosCompletos[[#This Row],[Referencia]]))+2)))</f>
        <v>0</v>
      </c>
      <c r="O33" s="18" t="str" cm="1">
        <f t="array" aca="1" ref="O33" ca="1">IF(INDIRECT(CONCATENATE(TablaDatosCompletos[[#This Row],[CodigoProyecto]],"!E",CELL("fila",INDIRECT(TablaDatosCompletos[[#This Row],[Referencia]]))+6))=0,"",INDIRECT(CONCATENATE(TablaDatosCompletos[[#This Row],[CodigoProyecto]],"!E",CELL("fila",INDIRECT(TablaDatosCompletos[[#This Row],[Referencia]]))+6)))</f>
        <v>RCO38</v>
      </c>
      <c r="P33" s="18" t="str" cm="1">
        <f t="array" aca="1" ref="P33" ca="1">IF(INDIRECT(CONCATENATE(TablaDatosCompletos[[#This Row],[CodigoProyecto]],"!F",CELL("fila",INDIRECT(TablaDatosCompletos[[#This Row],[Referencia]]))+6))=0,"",INDIRECT(CONCATENATE(TablaDatosCompletos[[#This Row],[CodigoProyecto]],"!F",CELL("fila",INDIRECT(TablaDatosCompletos[[#This Row],[Referencia]]))+6)))</f>
        <v>Superficie de los suelos rehabilitados
apoyados</v>
      </c>
      <c r="Q33" s="18" cm="1">
        <f t="array" aca="1" ref="Q33" ca="1">IF(TablaDatosCompletos[[#This Row],[UsarAI]]="NO",0,INDIRECT(CONCATENATE(TablaDatosCompletos[[#This Row],[CodigoProyecto]],"!H",CELL("fila",INDIRECT(TablaDatosCompletos[[#This Row],[Referencia]]))+6)))</f>
        <v>0</v>
      </c>
      <c r="R33" s="18" t="str" cm="1">
        <f t="array" aca="1" ref="R33" ca="1">IF(INDIRECT(CONCATENATE(TablaDatosCompletos[[#This Row],[CodigoProyecto]],"!G",CELL("fila",INDIRECT(TablaDatosCompletos[[#This Row],[Referencia]]))+6))=0,"",INDIRECT(CONCATENATE(TablaDatosCompletos[[#This Row],[CodigoProyecto]],"!G",CELL("fila",INDIRECT(TablaDatosCompletos[[#This Row],[Referencia]]))+6)))</f>
        <v>RCO 38: Hectáreas</v>
      </c>
      <c r="S33" s="18" t="str" cm="1">
        <f t="array" aca="1" ref="S33" ca="1">IF(INDIRECT(CONCATENATE(TablaDatosCompletos[[#This Row],[CodigoProyecto]],"!E",CELL("fila",INDIRECT(TablaDatosCompletos[[#This Row],[Referencia]]))+7))=0,"",INDIRECT(CONCATENATE(TablaDatosCompletos[[#This Row],[CodigoProyecto]],"!E",CELL("fila",INDIRECT(TablaDatosCompletos[[#This Row],[Referencia]]))+7)))</f>
        <v>RCR52</v>
      </c>
      <c r="T33" s="18" t="str" cm="1">
        <f t="array" aca="1" ref="T33" ca="1">IF(INDIRECT(CONCATENATE(TablaDatosCompletos[[#This Row],[CodigoProyecto]],"!F",CELL("fila",INDIRECT(TablaDatosCompletos[[#This Row],[Referencia]]))+7))=0,"",INDIRECT(CONCATENATE(TablaDatosCompletos[[#This Row],[CodigoProyecto]],"!F",CELL("fila",INDIRECT(TablaDatosCompletos[[#This Row],[Referencia]]))+7)))</f>
        <v>RCR 52: Suelos rehabilitados utilizados para zonas verdes, vivienda social, actividades económicas u otros usos</v>
      </c>
      <c r="U33" s="124" cm="1">
        <f t="array" aca="1" ref="U33" ca="1">IF(TablaDatosCompletos[[#This Row],[UsarAI]]="NO",0,INDIRECT(CONCATENATE(TablaDatosCompletos[[#This Row],[CodigoProyecto]],"!H",CELL("fila",INDIRECT(TablaDatosCompletos[[#This Row],[Referencia]]))+7)))</f>
        <v>0</v>
      </c>
      <c r="V33" s="18" t="str" cm="1">
        <f t="array" aca="1" ref="V33" ca="1">IF(INDIRECT(CONCATENATE(TablaDatosCompletos[[#This Row],[CodigoProyecto]],"!G",CELL("fila",INDIRECT(TablaDatosCompletos[[#This Row],[Referencia]]))+7))=0,"",INDIRECT(CONCATENATE(TablaDatosCompletos[[#This Row],[CodigoProyecto]],"!G",CELL("fila",INDIRECT(TablaDatosCompletos[[#This Row],[Referencia]]))+7)))</f>
        <v>RCR 52: Hectáreas</v>
      </c>
    </row>
    <row r="34" spans="1:22" ht="72.5" x14ac:dyDescent="0.35">
      <c r="A34" s="17">
        <f>DatosGenerales!$D$7</f>
        <v>0</v>
      </c>
      <c r="B34" s="17">
        <f>DatosGenerales!$D$11</f>
        <v>0</v>
      </c>
      <c r="C34" s="17" cm="1">
        <f t="array" aca="1" ref="C34" ca="1">INDIRECT(CONCATENATE(TablaDatosCompletos[[#This Row],[CodigoProyecto]],"!$E$3"))</f>
        <v>0</v>
      </c>
      <c r="D34" s="17" t="str">
        <f ca="1">IF(TablaDatosCompletos[[#This Row],[Proyecto]]=0,"NO","SI")</f>
        <v>NO</v>
      </c>
      <c r="E34" s="17" t="s">
        <v>8</v>
      </c>
      <c r="F34" s="17" t="s">
        <v>227</v>
      </c>
      <c r="G34" s="20" t="s">
        <v>74</v>
      </c>
      <c r="H34" s="18" t="s">
        <v>53</v>
      </c>
      <c r="I34" s="19" t="s">
        <v>54</v>
      </c>
      <c r="J34" s="17" t="s">
        <v>129</v>
      </c>
      <c r="K34" s="18" t="s">
        <v>130</v>
      </c>
      <c r="L34" s="18" t="s">
        <v>255</v>
      </c>
      <c r="M34" s="18" t="str" cm="1">
        <f t="array" aca="1" ref="M34" ca="1">IF(INDIRECT(CONCATENATE(TablaDatosCompletos[[#This Row],[CodigoProyecto]],"!B",CELL("fila",INDIRECT(TablaDatosCompletos[[#This Row],[Referencia]]))))="Incluir","SI","NO")</f>
        <v>NO</v>
      </c>
      <c r="N34" s="55" cm="1">
        <f t="array" aca="1" ref="N34" ca="1">IF(TablaDatosCompletos[[#This Row],[UsarAI]]="NO",0,INDIRECT(CONCATENATE(TablaDatosCompletos[[#This Row],[CodigoProyecto]],"!E",CELL("fila",INDIRECT(TablaDatosCompletos[[#This Row],[Referencia]]))+2)))</f>
        <v>0</v>
      </c>
      <c r="O34" s="18" t="str" cm="1">
        <f t="array" aca="1" ref="O34" ca="1">IF(INDIRECT(CONCATENATE(TablaDatosCompletos[[#This Row],[CodigoProyecto]],"!E",CELL("fila",INDIRECT(TablaDatosCompletos[[#This Row],[Referencia]]))+6))=0,"",INDIRECT(CONCATENATE(TablaDatosCompletos[[#This Row],[CodigoProyecto]],"!E",CELL("fila",INDIRECT(TablaDatosCompletos[[#This Row],[Referencia]]))+6)))</f>
        <v>RCO38</v>
      </c>
      <c r="P34" s="18" t="str" cm="1">
        <f t="array" aca="1" ref="P34" ca="1">IF(INDIRECT(CONCATENATE(TablaDatosCompletos[[#This Row],[CodigoProyecto]],"!F",CELL("fila",INDIRECT(TablaDatosCompletos[[#This Row],[Referencia]]))+6))=0,"",INDIRECT(CONCATENATE(TablaDatosCompletos[[#This Row],[CodigoProyecto]],"!F",CELL("fila",INDIRECT(TablaDatosCompletos[[#This Row],[Referencia]]))+6)))</f>
        <v>Superficie de los suelos rehabilitados
apoyados</v>
      </c>
      <c r="Q34" s="18" cm="1">
        <f t="array" aca="1" ref="Q34" ca="1">IF(TablaDatosCompletos[[#This Row],[UsarAI]]="NO",0,INDIRECT(CONCATENATE(TablaDatosCompletos[[#This Row],[CodigoProyecto]],"!H",CELL("fila",INDIRECT(TablaDatosCompletos[[#This Row],[Referencia]]))+6)))</f>
        <v>0</v>
      </c>
      <c r="R34" s="18" t="str" cm="1">
        <f t="array" aca="1" ref="R34" ca="1">IF(INDIRECT(CONCATENATE(TablaDatosCompletos[[#This Row],[CodigoProyecto]],"!G",CELL("fila",INDIRECT(TablaDatosCompletos[[#This Row],[Referencia]]))+6))=0,"",INDIRECT(CONCATENATE(TablaDatosCompletos[[#This Row],[CodigoProyecto]],"!G",CELL("fila",INDIRECT(TablaDatosCompletos[[#This Row],[Referencia]]))+6)))</f>
        <v>RCO 38: Hectáreas</v>
      </c>
      <c r="S34" s="18" t="str" cm="1">
        <f t="array" aca="1" ref="S34" ca="1">IF(INDIRECT(CONCATENATE(TablaDatosCompletos[[#This Row],[CodigoProyecto]],"!E",CELL("fila",INDIRECT(TablaDatosCompletos[[#This Row],[Referencia]]))+7))=0,"",INDIRECT(CONCATENATE(TablaDatosCompletos[[#This Row],[CodigoProyecto]],"!E",CELL("fila",INDIRECT(TablaDatosCompletos[[#This Row],[Referencia]]))+7)))</f>
        <v>RCR50</v>
      </c>
      <c r="T34" s="18" t="str" cm="1">
        <f t="array" aca="1" ref="T34" ca="1">IF(INDIRECT(CONCATENATE(TablaDatosCompletos[[#This Row],[CodigoProyecto]],"!F",CELL("fila",INDIRECT(TablaDatosCompletos[[#This Row],[Referencia]]))+7))=0,"",INDIRECT(CONCATENATE(TablaDatosCompletos[[#This Row],[CodigoProyecto]],"!F",CELL("fila",INDIRECT(TablaDatosCompletos[[#This Row],[Referencia]]))+7)))</f>
        <v>RCR 50: Población que se beneficia de
medidas en favor de la calidad del aire*</v>
      </c>
      <c r="U34" s="124" cm="1">
        <f t="array" aca="1" ref="U34" ca="1">IF(TablaDatosCompletos[[#This Row],[UsarAI]]="NO",0,INDIRECT(CONCATENATE(TablaDatosCompletos[[#This Row],[CodigoProyecto]],"!H",CELL("fila",INDIRECT(TablaDatosCompletos[[#This Row],[Referencia]]))+7)))</f>
        <v>0</v>
      </c>
      <c r="V34" s="18" t="str" cm="1">
        <f t="array" aca="1" ref="V34" ca="1">IF(INDIRECT(CONCATENATE(TablaDatosCompletos[[#This Row],[CodigoProyecto]],"!G",CELL("fila",INDIRECT(TablaDatosCompletos[[#This Row],[Referencia]]))+7))=0,"",INDIRECT(CONCATENATE(TablaDatosCompletos[[#This Row],[CodigoProyecto]],"!G",CELL("fila",INDIRECT(TablaDatosCompletos[[#This Row],[Referencia]]))+7)))</f>
        <v>RCR 50: Personas</v>
      </c>
    </row>
    <row r="35" spans="1:22" ht="72.5" x14ac:dyDescent="0.35">
      <c r="A35" s="17">
        <f>DatosGenerales!$D$7</f>
        <v>0</v>
      </c>
      <c r="B35" s="17">
        <f>DatosGenerales!$D$11</f>
        <v>0</v>
      </c>
      <c r="C35" s="17" cm="1">
        <f t="array" aca="1" ref="C35" ca="1">INDIRECT(CONCATENATE(TablaDatosCompletos[[#This Row],[CodigoProyecto]],"!$E$3"))</f>
        <v>0</v>
      </c>
      <c r="D35" s="17" t="str">
        <f ca="1">IF(TablaDatosCompletos[[#This Row],[Proyecto]]=0,"NO","SI")</f>
        <v>NO</v>
      </c>
      <c r="E35" s="17" t="s">
        <v>8</v>
      </c>
      <c r="F35" s="17" t="s">
        <v>227</v>
      </c>
      <c r="G35" s="20" t="s">
        <v>74</v>
      </c>
      <c r="H35" s="18" t="s">
        <v>53</v>
      </c>
      <c r="I35" s="19" t="s">
        <v>54</v>
      </c>
      <c r="J35" s="17" t="s">
        <v>131</v>
      </c>
      <c r="K35" s="18" t="s">
        <v>132</v>
      </c>
      <c r="L35" s="18" t="s">
        <v>256</v>
      </c>
      <c r="M35" s="18" t="str" cm="1">
        <f t="array" aca="1" ref="M35" ca="1">IF(INDIRECT(CONCATENATE(TablaDatosCompletos[[#This Row],[CodigoProyecto]],"!B",CELL("fila",INDIRECT(TablaDatosCompletos[[#This Row],[Referencia]]))))="Incluir","SI","NO")</f>
        <v>NO</v>
      </c>
      <c r="N35" s="55" cm="1">
        <f t="array" aca="1" ref="N35" ca="1">IF(TablaDatosCompletos[[#This Row],[UsarAI]]="NO",0,INDIRECT(CONCATENATE(TablaDatosCompletos[[#This Row],[CodigoProyecto]],"!E",CELL("fila",INDIRECT(TablaDatosCompletos[[#This Row],[Referencia]]))+2)))</f>
        <v>0</v>
      </c>
      <c r="O35" s="18" t="str" cm="1">
        <f t="array" aca="1" ref="O35" ca="1">IF(INDIRECT(CONCATENATE(TablaDatosCompletos[[#This Row],[CodigoProyecto]],"!E",CELL("fila",INDIRECT(TablaDatosCompletos[[#This Row],[Referencia]]))+6))=0,"",INDIRECT(CONCATENATE(TablaDatosCompletos[[#This Row],[CodigoProyecto]],"!E",CELL("fila",INDIRECT(TablaDatosCompletos[[#This Row],[Referencia]]))+6)))</f>
        <v>RCO38</v>
      </c>
      <c r="P35" s="18" t="str" cm="1">
        <f t="array" aca="1" ref="P35" ca="1">IF(INDIRECT(CONCATENATE(TablaDatosCompletos[[#This Row],[CodigoProyecto]],"!F",CELL("fila",INDIRECT(TablaDatosCompletos[[#This Row],[Referencia]]))+6))=0,"",INDIRECT(CONCATENATE(TablaDatosCompletos[[#This Row],[CodigoProyecto]],"!F",CELL("fila",INDIRECT(TablaDatosCompletos[[#This Row],[Referencia]]))+6)))</f>
        <v>Superficie de los suelos rehabilitados
apoyados</v>
      </c>
      <c r="Q35" s="18" cm="1">
        <f t="array" aca="1" ref="Q35" ca="1">IF(TablaDatosCompletos[[#This Row],[UsarAI]]="NO",0,INDIRECT(CONCATENATE(TablaDatosCompletos[[#This Row],[CodigoProyecto]],"!H",CELL("fila",INDIRECT(TablaDatosCompletos[[#This Row],[Referencia]]))+6)))</f>
        <v>0</v>
      </c>
      <c r="R35" s="18" t="str" cm="1">
        <f t="array" aca="1" ref="R35" ca="1">IF(INDIRECT(CONCATENATE(TablaDatosCompletos[[#This Row],[CodigoProyecto]],"!G",CELL("fila",INDIRECT(TablaDatosCompletos[[#This Row],[Referencia]]))+6))=0,"",INDIRECT(CONCATENATE(TablaDatosCompletos[[#This Row],[CodigoProyecto]],"!G",CELL("fila",INDIRECT(TablaDatosCompletos[[#This Row],[Referencia]]))+6)))</f>
        <v>RCO 38: Hectáreas</v>
      </c>
      <c r="S35" s="18" t="str" cm="1">
        <f t="array" aca="1" ref="S35" ca="1">IF(INDIRECT(CONCATENATE(TablaDatosCompletos[[#This Row],[CodigoProyecto]],"!E",CELL("fila",INDIRECT(TablaDatosCompletos[[#This Row],[Referencia]]))+7))=0,"",INDIRECT(CONCATENATE(TablaDatosCompletos[[#This Row],[CodigoProyecto]],"!E",CELL("fila",INDIRECT(TablaDatosCompletos[[#This Row],[Referencia]]))+7)))</f>
        <v>RCR95</v>
      </c>
      <c r="T35" s="18" t="str" cm="1">
        <f t="array" aca="1" ref="T35" ca="1">IF(INDIRECT(CONCATENATE(TablaDatosCompletos[[#This Row],[CodigoProyecto]],"!F",CELL("fila",INDIRECT(TablaDatosCompletos[[#This Row],[Referencia]]))+7))=0,"",INDIRECT(CONCATENATE(TablaDatosCompletos[[#This Row],[CodigoProyecto]],"!F",CELL("fila",INDIRECT(TablaDatosCompletos[[#This Row],[Referencia]]))+7)))</f>
        <v>RCR 95: Población que tiene acceso a
infraestructuras verdes nuevas o mejoradas*</v>
      </c>
      <c r="U35" s="124" cm="1">
        <f t="array" aca="1" ref="U35" ca="1">IF(TablaDatosCompletos[[#This Row],[UsarAI]]="NO",0,INDIRECT(CONCATENATE(TablaDatosCompletos[[#This Row],[CodigoProyecto]],"!H",CELL("fila",INDIRECT(TablaDatosCompletos[[#This Row],[Referencia]]))+7)))</f>
        <v>0</v>
      </c>
      <c r="V35" s="18" t="str" cm="1">
        <f t="array" aca="1" ref="V35" ca="1">IF(INDIRECT(CONCATENATE(TablaDatosCompletos[[#This Row],[CodigoProyecto]],"!G",CELL("fila",INDIRECT(TablaDatosCompletos[[#This Row],[Referencia]]))+7))=0,"",INDIRECT(CONCATENATE(TablaDatosCompletos[[#This Row],[CodigoProyecto]],"!G",CELL("fila",INDIRECT(TablaDatosCompletos[[#This Row],[Referencia]]))+7)))</f>
        <v>RCR 95: Personas</v>
      </c>
    </row>
    <row r="36" spans="1:22" ht="145" x14ac:dyDescent="0.35">
      <c r="A36" s="17">
        <f>DatosGenerales!$D$7</f>
        <v>0</v>
      </c>
      <c r="B36" s="17">
        <f>DatosGenerales!$D$11</f>
        <v>0</v>
      </c>
      <c r="C36" s="17" cm="1">
        <f t="array" aca="1" ref="C36" ca="1">INDIRECT(CONCATENATE(TablaDatosCompletos[[#This Row],[CodigoProyecto]],"!$E$3"))</f>
        <v>0</v>
      </c>
      <c r="D36" s="17" t="str">
        <f ca="1">IF(TablaDatosCompletos[[#This Row],[Proyecto]]=0,"NO","SI")</f>
        <v>NO</v>
      </c>
      <c r="E36" s="17" t="s">
        <v>8</v>
      </c>
      <c r="F36" s="17" t="s">
        <v>227</v>
      </c>
      <c r="G36" s="20" t="s">
        <v>74</v>
      </c>
      <c r="H36" s="18" t="s">
        <v>53</v>
      </c>
      <c r="I36" s="19" t="s">
        <v>54</v>
      </c>
      <c r="J36" s="17" t="s">
        <v>133</v>
      </c>
      <c r="K36" s="18" t="s">
        <v>134</v>
      </c>
      <c r="L36" s="18" t="s">
        <v>257</v>
      </c>
      <c r="M36" s="18" t="str" cm="1">
        <f t="array" aca="1" ref="M36" ca="1">IF(INDIRECT(CONCATENATE(TablaDatosCompletos[[#This Row],[CodigoProyecto]],"!B",CELL("fila",INDIRECT(TablaDatosCompletos[[#This Row],[Referencia]]))))="Incluir","SI","NO")</f>
        <v>NO</v>
      </c>
      <c r="N36" s="55" cm="1">
        <f t="array" aca="1" ref="N36" ca="1">IF(TablaDatosCompletos[[#This Row],[UsarAI]]="NO",0,INDIRECT(CONCATENATE(TablaDatosCompletos[[#This Row],[CodigoProyecto]],"!E",CELL("fila",INDIRECT(TablaDatosCompletos[[#This Row],[Referencia]]))+2)))</f>
        <v>0</v>
      </c>
      <c r="O36" s="18" t="str" cm="1">
        <f t="array" aca="1" ref="O36" ca="1">IF(INDIRECT(CONCATENATE(TablaDatosCompletos[[#This Row],[CodigoProyecto]],"!E",CELL("fila",INDIRECT(TablaDatosCompletos[[#This Row],[Referencia]]))+6))=0,"",INDIRECT(CONCATENATE(TablaDatosCompletos[[#This Row],[CodigoProyecto]],"!E",CELL("fila",INDIRECT(TablaDatosCompletos[[#This Row],[Referencia]]))+6)))</f>
        <v>RCO38</v>
      </c>
      <c r="P36" s="18" t="str" cm="1">
        <f t="array" aca="1" ref="P36" ca="1">IF(INDIRECT(CONCATENATE(TablaDatosCompletos[[#This Row],[CodigoProyecto]],"!F",CELL("fila",INDIRECT(TablaDatosCompletos[[#This Row],[Referencia]]))+6))=0,"",INDIRECT(CONCATENATE(TablaDatosCompletos[[#This Row],[CodigoProyecto]],"!F",CELL("fila",INDIRECT(TablaDatosCompletos[[#This Row],[Referencia]]))+6)))</f>
        <v>Superficie de los suelos rehabilitados
apoyados</v>
      </c>
      <c r="Q36" s="18" cm="1">
        <f t="array" aca="1" ref="Q36" ca="1">IF(TablaDatosCompletos[[#This Row],[UsarAI]]="NO",0,INDIRECT(CONCATENATE(TablaDatosCompletos[[#This Row],[CodigoProyecto]],"!H",CELL("fila",INDIRECT(TablaDatosCompletos[[#This Row],[Referencia]]))+6)))</f>
        <v>0</v>
      </c>
      <c r="R36" s="18" t="str" cm="1">
        <f t="array" aca="1" ref="R36" ca="1">IF(INDIRECT(CONCATENATE(TablaDatosCompletos[[#This Row],[CodigoProyecto]],"!G",CELL("fila",INDIRECT(TablaDatosCompletos[[#This Row],[Referencia]]))+6))=0,"",INDIRECT(CONCATENATE(TablaDatosCompletos[[#This Row],[CodigoProyecto]],"!G",CELL("fila",INDIRECT(TablaDatosCompletos[[#This Row],[Referencia]]))+6)))</f>
        <v>RCO 38: Hectáreas</v>
      </c>
      <c r="S36" s="18" t="str" cm="1">
        <f t="array" aca="1" ref="S36" ca="1">IF(INDIRECT(CONCATENATE(TablaDatosCompletos[[#This Row],[CodigoProyecto]],"!E",CELL("fila",INDIRECT(TablaDatosCompletos[[#This Row],[Referencia]]))+7))=0,"",INDIRECT(CONCATENATE(TablaDatosCompletos[[#This Row],[CodigoProyecto]],"!E",CELL("fila",INDIRECT(TablaDatosCompletos[[#This Row],[Referencia]]))+7)))</f>
        <v>RCR95</v>
      </c>
      <c r="T36" s="18" t="str" cm="1">
        <f t="array" aca="1" ref="T36" ca="1">IF(INDIRECT(CONCATENATE(TablaDatosCompletos[[#This Row],[CodigoProyecto]],"!F",CELL("fila",INDIRECT(TablaDatosCompletos[[#This Row],[Referencia]]))+7))=0,"",INDIRECT(CONCATENATE(TablaDatosCompletos[[#This Row],[CodigoProyecto]],"!F",CELL("fila",INDIRECT(TablaDatosCompletos[[#This Row],[Referencia]]))+7)))</f>
        <v>RCR 95: Población que tiene acceso a
infraestructuras verdes nuevas o mejoradas*</v>
      </c>
      <c r="U36" s="124" cm="1">
        <f t="array" aca="1" ref="U36" ca="1">IF(TablaDatosCompletos[[#This Row],[UsarAI]]="NO",0,INDIRECT(CONCATENATE(TablaDatosCompletos[[#This Row],[CodigoProyecto]],"!H",CELL("fila",INDIRECT(TablaDatosCompletos[[#This Row],[Referencia]]))+7)))</f>
        <v>0</v>
      </c>
      <c r="V36" s="18" t="str" cm="1">
        <f t="array" aca="1" ref="V36" ca="1">IF(INDIRECT(CONCATENATE(TablaDatosCompletos[[#This Row],[CodigoProyecto]],"!G",CELL("fila",INDIRECT(TablaDatosCompletos[[#This Row],[Referencia]]))+7))=0,"",INDIRECT(CONCATENATE(TablaDatosCompletos[[#This Row],[CodigoProyecto]],"!G",CELL("fila",INDIRECT(TablaDatosCompletos[[#This Row],[Referencia]]))+7)))</f>
        <v>RCR 95: Personas</v>
      </c>
    </row>
    <row r="37" spans="1:22" ht="72.5" x14ac:dyDescent="0.35">
      <c r="A37" s="17">
        <f>DatosGenerales!$D$7</f>
        <v>0</v>
      </c>
      <c r="B37" s="17">
        <f>DatosGenerales!$D$11</f>
        <v>0</v>
      </c>
      <c r="C37" s="17" cm="1">
        <f t="array" aca="1" ref="C37" ca="1">INDIRECT(CONCATENATE(TablaDatosCompletos[[#This Row],[CodigoProyecto]],"!$E$3"))</f>
        <v>0</v>
      </c>
      <c r="D37" s="17" t="str">
        <f ca="1">IF(TablaDatosCompletos[[#This Row],[Proyecto]]=0,"NO","SI")</f>
        <v>NO</v>
      </c>
      <c r="E37" s="17" t="s">
        <v>8</v>
      </c>
      <c r="F37" s="17" t="s">
        <v>258</v>
      </c>
      <c r="G37" s="20" t="s">
        <v>135</v>
      </c>
      <c r="H37" s="18" t="s">
        <v>55</v>
      </c>
      <c r="I37" s="19" t="s">
        <v>56</v>
      </c>
      <c r="J37" s="17" t="s">
        <v>136</v>
      </c>
      <c r="K37" s="18" t="s">
        <v>137</v>
      </c>
      <c r="L37" s="18" t="s">
        <v>259</v>
      </c>
      <c r="M37" s="18" t="str" cm="1">
        <f t="array" aca="1" ref="M37" ca="1">IF(INDIRECT(CONCATENATE(TablaDatosCompletos[[#This Row],[CodigoProyecto]],"!B",CELL("fila",INDIRECT(TablaDatosCompletos[[#This Row],[Referencia]]))))="Incluir","SI","NO")</f>
        <v>NO</v>
      </c>
      <c r="N37" s="55" cm="1">
        <f t="array" aca="1" ref="N37" ca="1">IF(TablaDatosCompletos[[#This Row],[UsarAI]]="NO",0,INDIRECT(CONCATENATE(TablaDatosCompletos[[#This Row],[CodigoProyecto]],"!E",CELL("fila",INDIRECT(TablaDatosCompletos[[#This Row],[Referencia]]))+2)))</f>
        <v>0</v>
      </c>
      <c r="O37" s="18" t="str" cm="1">
        <f t="array" aca="1" ref="O37" ca="1">IF(INDIRECT(CONCATENATE(TablaDatosCompletos[[#This Row],[CodigoProyecto]],"!E",CELL("fila",INDIRECT(TablaDatosCompletos[[#This Row],[Referencia]]))+6))=0,"",INDIRECT(CONCATENATE(TablaDatosCompletos[[#This Row],[CodigoProyecto]],"!E",CELL("fila",INDIRECT(TablaDatosCompletos[[#This Row],[Referencia]]))+6)))</f>
        <v>RCO65</v>
      </c>
      <c r="P37" s="18" t="str" cm="1">
        <f t="array" aca="1" ref="P37" ca="1">IF(INDIRECT(CONCATENATE(TablaDatosCompletos[[#This Row],[CodigoProyecto]],"!F",CELL("fila",INDIRECT(TablaDatosCompletos[[#This Row],[Referencia]]))+6))=0,"",INDIRECT(CONCATENATE(TablaDatosCompletos[[#This Row],[CodigoProyecto]],"!F",CELL("fila",INDIRECT(TablaDatosCompletos[[#This Row],[Referencia]]))+6)))</f>
        <v>RCO 65: Capacidad de las viviendas sociales nuevas o modernizadas</v>
      </c>
      <c r="Q37" s="18" cm="1">
        <f t="array" aca="1" ref="Q37" ca="1">IF(TablaDatosCompletos[[#This Row],[UsarAI]]="NO",0,INDIRECT(CONCATENATE(TablaDatosCompletos[[#This Row],[CodigoProyecto]],"!H",CELL("fila",INDIRECT(TablaDatosCompletos[[#This Row],[Referencia]]))+6)))</f>
        <v>0</v>
      </c>
      <c r="R37" s="18" t="str" cm="1">
        <f t="array" aca="1" ref="R37" ca="1">IF(INDIRECT(CONCATENATE(TablaDatosCompletos[[#This Row],[CodigoProyecto]],"!G",CELL("fila",INDIRECT(TablaDatosCompletos[[#This Row],[Referencia]]))+6))=0,"",INDIRECT(CONCATENATE(TablaDatosCompletos[[#This Row],[CodigoProyecto]],"!G",CELL("fila",INDIRECT(TablaDatosCompletos[[#This Row],[Referencia]]))+6)))</f>
        <v>RCO 65: Viviendas</v>
      </c>
      <c r="S37" s="18" t="str" cm="1">
        <f t="array" aca="1" ref="S37" ca="1">IF(INDIRECT(CONCATENATE(TablaDatosCompletos[[#This Row],[CodigoProyecto]],"!E",CELL("fila",INDIRECT(TablaDatosCompletos[[#This Row],[Referencia]]))+7))=0,"",INDIRECT(CONCATENATE(TablaDatosCompletos[[#This Row],[CodigoProyecto]],"!E",CELL("fila",INDIRECT(TablaDatosCompletos[[#This Row],[Referencia]]))+7)))</f>
        <v>RCR67</v>
      </c>
      <c r="T37" s="18" t="str" cm="1">
        <f t="array" aca="1" ref="T37" ca="1">IF(INDIRECT(CONCATENATE(TablaDatosCompletos[[#This Row],[CodigoProyecto]],"!F",CELL("fila",INDIRECT(TablaDatosCompletos[[#This Row],[Referencia]]))+7))=0,"",INDIRECT(CONCATENATE(TablaDatosCompletos[[#This Row],[CodigoProyecto]],"!F",CELL("fila",INDIRECT(TablaDatosCompletos[[#This Row],[Referencia]]))+7)))</f>
        <v>RCR 67:Usuarios anuales de las viviendas sociales nuevas o modernizadas</v>
      </c>
      <c r="U37" s="124" cm="1">
        <f t="array" aca="1" ref="U37" ca="1">IF(TablaDatosCompletos[[#This Row],[UsarAI]]="NO",0,INDIRECT(CONCATENATE(TablaDatosCompletos[[#This Row],[CodigoProyecto]],"!H",CELL("fila",INDIRECT(TablaDatosCompletos[[#This Row],[Referencia]]))+7)))</f>
        <v>0</v>
      </c>
      <c r="V37" s="18" t="str" cm="1">
        <f t="array" aca="1" ref="V37" ca="1">IF(INDIRECT(CONCATENATE(TablaDatosCompletos[[#This Row],[CodigoProyecto]],"!G",CELL("fila",INDIRECT(TablaDatosCompletos[[#This Row],[Referencia]]))+7))=0,"",INDIRECT(CONCATENATE(TablaDatosCompletos[[#This Row],[CodigoProyecto]],"!G",CELL("fila",INDIRECT(TablaDatosCompletos[[#This Row],[Referencia]]))+7)))</f>
        <v>RCR 67: Usuarios/año</v>
      </c>
    </row>
    <row r="38" spans="1:22" ht="130.5" x14ac:dyDescent="0.35">
      <c r="A38" s="17">
        <f>DatosGenerales!$D$7</f>
        <v>0</v>
      </c>
      <c r="B38" s="17">
        <f>DatosGenerales!$D$11</f>
        <v>0</v>
      </c>
      <c r="C38" s="17" cm="1">
        <f t="array" aca="1" ref="C38" ca="1">INDIRECT(CONCATENATE(TablaDatosCompletos[[#This Row],[CodigoProyecto]],"!$E$3"))</f>
        <v>0</v>
      </c>
      <c r="D38" s="17" t="str">
        <f ca="1">IF(TablaDatosCompletos[[#This Row],[Proyecto]]=0,"NO","SI")</f>
        <v>NO</v>
      </c>
      <c r="E38" s="17" t="s">
        <v>8</v>
      </c>
      <c r="F38" s="17" t="s">
        <v>258</v>
      </c>
      <c r="G38" s="20" t="s">
        <v>135</v>
      </c>
      <c r="H38" s="18" t="s">
        <v>55</v>
      </c>
      <c r="I38" s="40" t="s">
        <v>56</v>
      </c>
      <c r="J38" s="17" t="s">
        <v>138</v>
      </c>
      <c r="K38" s="18" t="s">
        <v>139</v>
      </c>
      <c r="L38" s="18" t="s">
        <v>260</v>
      </c>
      <c r="M38" s="18" t="str" cm="1">
        <f t="array" aca="1" ref="M38" ca="1">IF(INDIRECT(CONCATENATE(TablaDatosCompletos[[#This Row],[CodigoProyecto]],"!B",CELL("fila",INDIRECT(TablaDatosCompletos[[#This Row],[Referencia]]))))="Incluir","SI","NO")</f>
        <v>NO</v>
      </c>
      <c r="N38" s="55" cm="1">
        <f t="array" aca="1" ref="N38" ca="1">IF(TablaDatosCompletos[[#This Row],[UsarAI]]="NO",0,INDIRECT(CONCATENATE(TablaDatosCompletos[[#This Row],[CodigoProyecto]],"!E",CELL("fila",INDIRECT(TablaDatosCompletos[[#This Row],[Referencia]]))+2)))</f>
        <v>0</v>
      </c>
      <c r="O38" s="18" t="str" cm="1">
        <f t="array" aca="1" ref="O38" ca="1">IF(INDIRECT(CONCATENATE(TablaDatosCompletos[[#This Row],[CodigoProyecto]],"!E",CELL("fila",INDIRECT(TablaDatosCompletos[[#This Row],[Referencia]]))+6))=0,"",INDIRECT(CONCATENATE(TablaDatosCompletos[[#This Row],[CodigoProyecto]],"!E",CELL("fila",INDIRECT(TablaDatosCompletos[[#This Row],[Referencia]]))+6)))</f>
        <v>RCO113</v>
      </c>
      <c r="P38" s="18" t="str" cm="1">
        <f t="array" aca="1" ref="P38" ca="1">IF(INDIRECT(CONCATENATE(TablaDatosCompletos[[#This Row],[CodigoProyecto]],"!F",CELL("fila",INDIRECT(TablaDatosCompletos[[#This Row],[Referencia]]))+6))=0,"",INDIRECT(CONCATENATE(TablaDatosCompletos[[#This Row],[CodigoProyecto]],"!F",CELL("fila",INDIRECT(TablaDatosCompletos[[#This Row],[Referencia]]))+6)))</f>
        <v>RCO 113: Población cubierta por proyectos
en el marco de la inclusión socioeconómica
de las comunidades marginadas, las familias
con bajos ingresos y los colectivos menos
favorecidos*</v>
      </c>
      <c r="Q38" s="18" cm="1">
        <f t="array" aca="1" ref="Q38" ca="1">IF(TablaDatosCompletos[[#This Row],[UsarAI]]="NO",0,INDIRECT(CONCATENATE(TablaDatosCompletos[[#This Row],[CodigoProyecto]],"!H",CELL("fila",INDIRECT(TablaDatosCompletos[[#This Row],[Referencia]]))+6)))</f>
        <v>0</v>
      </c>
      <c r="R38" s="18" t="str" cm="1">
        <f t="array" aca="1" ref="R38" ca="1">IF(INDIRECT(CONCATENATE(TablaDatosCompletos[[#This Row],[CodigoProyecto]],"!G",CELL("fila",INDIRECT(TablaDatosCompletos[[#This Row],[Referencia]]))+6))=0,"",INDIRECT(CONCATENATE(TablaDatosCompletos[[#This Row],[CodigoProyecto]],"!G",CELL("fila",INDIRECT(TablaDatosCompletos[[#This Row],[Referencia]]))+6)))</f>
        <v>RCO 113:Personas</v>
      </c>
      <c r="S38" s="18" t="str" cm="1">
        <f t="array" aca="1" ref="S38" ca="1">IF(INDIRECT(CONCATENATE(TablaDatosCompletos[[#This Row],[CodigoProyecto]],"!E",CELL("fila",INDIRECT(TablaDatosCompletos[[#This Row],[Referencia]]))+7))=0,"",INDIRECT(CONCATENATE(TablaDatosCompletos[[#This Row],[CodigoProyecto]],"!E",CELL("fila",INDIRECT(TablaDatosCompletos[[#This Row],[Referencia]]))+7)))</f>
        <v>ESR113</v>
      </c>
      <c r="T38" s="18" t="str" cm="1">
        <f t="array" aca="1" ref="T38" ca="1">IF(INDIRECT(CONCATENATE(TablaDatosCompletos[[#This Row],[CodigoProyecto]],"!F",CELL("fila",INDIRECT(TablaDatosCompletos[[#This Row],[Referencia]]))+7))=0,"",INDIRECT(CONCATENATE(TablaDatosCompletos[[#This Row],[CodigoProyecto]],"!F",CELL("fila",INDIRECT(TablaDatosCompletos[[#This Row],[Referencia]]))+7)))</f>
        <v xml:space="preserve">ESR113: Número de personas beneficiarias de actuaciones de inclusión social </v>
      </c>
      <c r="U38" s="124" cm="1">
        <f t="array" aca="1" ref="U38" ca="1">IF(TablaDatosCompletos[[#This Row],[UsarAI]]="NO",0,INDIRECT(CONCATENATE(TablaDatosCompletos[[#This Row],[CodigoProyecto]],"!H",CELL("fila",INDIRECT(TablaDatosCompletos[[#This Row],[Referencia]]))+7)))</f>
        <v>0</v>
      </c>
      <c r="V38" s="18" t="str" cm="1">
        <f t="array" aca="1" ref="V38" ca="1">IF(INDIRECT(CONCATENATE(TablaDatosCompletos[[#This Row],[CodigoProyecto]],"!G",CELL("fila",INDIRECT(TablaDatosCompletos[[#This Row],[Referencia]]))+7))=0,"",INDIRECT(CONCATENATE(TablaDatosCompletos[[#This Row],[CodigoProyecto]],"!G",CELL("fila",INDIRECT(TablaDatosCompletos[[#This Row],[Referencia]]))+7)))</f>
        <v>ESR113:Personas</v>
      </c>
    </row>
    <row r="39" spans="1:22" ht="130.5" x14ac:dyDescent="0.35">
      <c r="A39" s="17">
        <f>DatosGenerales!$D$7</f>
        <v>0</v>
      </c>
      <c r="B39" s="17">
        <f>DatosGenerales!$D$11</f>
        <v>0</v>
      </c>
      <c r="C39" s="17" cm="1">
        <f t="array" aca="1" ref="C39" ca="1">INDIRECT(CONCATENATE(TablaDatosCompletos[[#This Row],[CodigoProyecto]],"!$E$3"))</f>
        <v>0</v>
      </c>
      <c r="D39" s="17" t="str">
        <f ca="1">IF(TablaDatosCompletos[[#This Row],[Proyecto]]=0,"NO","SI")</f>
        <v>NO</v>
      </c>
      <c r="E39" s="17" t="s">
        <v>8</v>
      </c>
      <c r="F39" s="17" t="s">
        <v>258</v>
      </c>
      <c r="G39" s="20" t="s">
        <v>135</v>
      </c>
      <c r="H39" s="18" t="s">
        <v>55</v>
      </c>
      <c r="I39" s="40" t="s">
        <v>56</v>
      </c>
      <c r="J39" s="17" t="s">
        <v>140</v>
      </c>
      <c r="K39" s="18" t="s">
        <v>141</v>
      </c>
      <c r="L39" s="18" t="s">
        <v>261</v>
      </c>
      <c r="M39" s="18" t="str" cm="1">
        <f t="array" aca="1" ref="M39" ca="1">IF(INDIRECT(CONCATENATE(TablaDatosCompletos[[#This Row],[CodigoProyecto]],"!B",CELL("fila",INDIRECT(TablaDatosCompletos[[#This Row],[Referencia]]))))="Incluir","SI","NO")</f>
        <v>NO</v>
      </c>
      <c r="N39" s="55" cm="1">
        <f t="array" aca="1" ref="N39" ca="1">IF(TablaDatosCompletos[[#This Row],[UsarAI]]="NO",0,INDIRECT(CONCATENATE(TablaDatosCompletos[[#This Row],[CodigoProyecto]],"!E",CELL("fila",INDIRECT(TablaDatosCompletos[[#This Row],[Referencia]]))+2)))</f>
        <v>0</v>
      </c>
      <c r="O39" s="18" t="str" cm="1">
        <f t="array" aca="1" ref="O39" ca="1">IF(INDIRECT(CONCATENATE(TablaDatosCompletos[[#This Row],[CodigoProyecto]],"!E",CELL("fila",INDIRECT(TablaDatosCompletos[[#This Row],[Referencia]]))+6))=0,"",INDIRECT(CONCATENATE(TablaDatosCompletos[[#This Row],[CodigoProyecto]],"!E",CELL("fila",INDIRECT(TablaDatosCompletos[[#This Row],[Referencia]]))+6)))</f>
        <v>RCO113</v>
      </c>
      <c r="P39" s="18" t="str" cm="1">
        <f t="array" aca="1" ref="P39" ca="1">IF(INDIRECT(CONCATENATE(TablaDatosCompletos[[#This Row],[CodigoProyecto]],"!F",CELL("fila",INDIRECT(TablaDatosCompletos[[#This Row],[Referencia]]))+6))=0,"",INDIRECT(CONCATENATE(TablaDatosCompletos[[#This Row],[CodigoProyecto]],"!F",CELL("fila",INDIRECT(TablaDatosCompletos[[#This Row],[Referencia]]))+6)))</f>
        <v>RCO 113: Población cubierta por proyectos
en el marco de la inclusión socioeconómica
de las comunidades marginadas, las familias
con bajos ingresos y los colectivos menos
favorecidos*</v>
      </c>
      <c r="Q39" s="18" cm="1">
        <f t="array" aca="1" ref="Q39" ca="1">IF(TablaDatosCompletos[[#This Row],[UsarAI]]="NO",0,INDIRECT(CONCATENATE(TablaDatosCompletos[[#This Row],[CodigoProyecto]],"!H",CELL("fila",INDIRECT(TablaDatosCompletos[[#This Row],[Referencia]]))+6)))</f>
        <v>0</v>
      </c>
      <c r="R39" s="18" t="str" cm="1">
        <f t="array" aca="1" ref="R39" ca="1">IF(INDIRECT(CONCATENATE(TablaDatosCompletos[[#This Row],[CodigoProyecto]],"!G",CELL("fila",INDIRECT(TablaDatosCompletos[[#This Row],[Referencia]]))+6))=0,"",INDIRECT(CONCATENATE(TablaDatosCompletos[[#This Row],[CodigoProyecto]],"!G",CELL("fila",INDIRECT(TablaDatosCompletos[[#This Row],[Referencia]]))+6)))</f>
        <v>RCO 113:Personas</v>
      </c>
      <c r="S39" s="18" t="str" cm="1">
        <f t="array" aca="1" ref="S39" ca="1">IF(INDIRECT(CONCATENATE(TablaDatosCompletos[[#This Row],[CodigoProyecto]],"!E",CELL("fila",INDIRECT(TablaDatosCompletos[[#This Row],[Referencia]]))+7))=0,"",INDIRECT(CONCATENATE(TablaDatosCompletos[[#This Row],[CodigoProyecto]],"!E",CELL("fila",INDIRECT(TablaDatosCompletos[[#This Row],[Referencia]]))+7)))</f>
        <v>ESR113</v>
      </c>
      <c r="T39" s="18" t="str" cm="1">
        <f t="array" aca="1" ref="T39" ca="1">IF(INDIRECT(CONCATENATE(TablaDatosCompletos[[#This Row],[CodigoProyecto]],"!F",CELL("fila",INDIRECT(TablaDatosCompletos[[#This Row],[Referencia]]))+7))=0,"",INDIRECT(CONCATENATE(TablaDatosCompletos[[#This Row],[CodigoProyecto]],"!F",CELL("fila",INDIRECT(TablaDatosCompletos[[#This Row],[Referencia]]))+7)))</f>
        <v xml:space="preserve">ESR113: Número de personas beneficiarias de actuaciones de inclusión social </v>
      </c>
      <c r="U39" s="124" cm="1">
        <f t="array" aca="1" ref="U39" ca="1">IF(TablaDatosCompletos[[#This Row],[UsarAI]]="NO",0,INDIRECT(CONCATENATE(TablaDatosCompletos[[#This Row],[CodigoProyecto]],"!H",CELL("fila",INDIRECT(TablaDatosCompletos[[#This Row],[Referencia]]))+7)))</f>
        <v>0</v>
      </c>
      <c r="V39" s="18" t="str" cm="1">
        <f t="array" aca="1" ref="V39" ca="1">IF(INDIRECT(CONCATENATE(TablaDatosCompletos[[#This Row],[CodigoProyecto]],"!G",CELL("fila",INDIRECT(TablaDatosCompletos[[#This Row],[Referencia]]))+7))=0,"",INDIRECT(CONCATENATE(TablaDatosCompletos[[#This Row],[CodigoProyecto]],"!G",CELL("fila",INDIRECT(TablaDatosCompletos[[#This Row],[Referencia]]))+7)))</f>
        <v>ESR113:Personas</v>
      </c>
    </row>
    <row r="40" spans="1:22" ht="72.5" x14ac:dyDescent="0.35">
      <c r="A40" s="17">
        <f>DatosGenerales!$D$7</f>
        <v>0</v>
      </c>
      <c r="B40" s="17">
        <f>DatosGenerales!$D$11</f>
        <v>0</v>
      </c>
      <c r="C40" s="17" cm="1">
        <f t="array" aca="1" ref="C40" ca="1">INDIRECT(CONCATENATE(TablaDatosCompletos[[#This Row],[CodigoProyecto]],"!$E$3"))</f>
        <v>0</v>
      </c>
      <c r="D40" s="17" t="str">
        <f ca="1">IF(TablaDatosCompletos[[#This Row],[Proyecto]]=0,"NO","SI")</f>
        <v>NO</v>
      </c>
      <c r="E40" s="17" t="s">
        <v>8</v>
      </c>
      <c r="F40" s="17" t="s">
        <v>262</v>
      </c>
      <c r="G40" s="20" t="s">
        <v>142</v>
      </c>
      <c r="H40" s="18" t="s">
        <v>57</v>
      </c>
      <c r="I40" s="40" t="s">
        <v>58</v>
      </c>
      <c r="J40" s="17" t="s">
        <v>143</v>
      </c>
      <c r="K40" s="18" t="s">
        <v>144</v>
      </c>
      <c r="L40" s="18" t="s">
        <v>263</v>
      </c>
      <c r="M40" s="18" t="str" cm="1">
        <f t="array" aca="1" ref="M40" ca="1">IF(INDIRECT(CONCATENATE(TablaDatosCompletos[[#This Row],[CodigoProyecto]],"!B",CELL("fila",INDIRECT(TablaDatosCompletos[[#This Row],[Referencia]]))))="Incluir","SI","NO")</f>
        <v>NO</v>
      </c>
      <c r="N40" s="55" cm="1">
        <f t="array" aca="1" ref="N40" ca="1">IF(TablaDatosCompletos[[#This Row],[UsarAI]]="NO",0,INDIRECT(CONCATENATE(TablaDatosCompletos[[#This Row],[CodigoProyecto]],"!E",CELL("fila",INDIRECT(TablaDatosCompletos[[#This Row],[Referencia]]))+2)))</f>
        <v>0</v>
      </c>
      <c r="O40" s="18" t="str" cm="1">
        <f t="array" aca="1" ref="O40" ca="1">IF(INDIRECT(CONCATENATE(TablaDatosCompletos[[#This Row],[CodigoProyecto]],"!E",CELL("fila",INDIRECT(TablaDatosCompletos[[#This Row],[Referencia]]))+6))=0,"",INDIRECT(CONCATENATE(TablaDatosCompletos[[#This Row],[CodigoProyecto]],"!E",CELL("fila",INDIRECT(TablaDatosCompletos[[#This Row],[Referencia]]))+6)))</f>
        <v>RCO77</v>
      </c>
      <c r="P40" s="18" t="str" cm="1">
        <f t="array" aca="1" ref="P40" ca="1">IF(INDIRECT(CONCATENATE(TablaDatosCompletos[[#This Row],[CodigoProyecto]],"!F",CELL("fila",INDIRECT(TablaDatosCompletos[[#This Row],[Referencia]]))+6))=0,"",INDIRECT(CONCATENATE(TablaDatosCompletos[[#This Row],[CodigoProyecto]],"!F",CELL("fila",INDIRECT(TablaDatosCompletos[[#This Row],[Referencia]]))+6)))</f>
        <v>RCO 77: Número de infraestructuras
culturales y turísticas apoyadas*</v>
      </c>
      <c r="Q40" s="18" cm="1">
        <f t="array" aca="1" ref="Q40" ca="1">IF(TablaDatosCompletos[[#This Row],[UsarAI]]="NO",0,INDIRECT(CONCATENATE(TablaDatosCompletos[[#This Row],[CodigoProyecto]],"!H",CELL("fila",INDIRECT(TablaDatosCompletos[[#This Row],[Referencia]]))+6)))</f>
        <v>0</v>
      </c>
      <c r="R40" s="18" t="str" cm="1">
        <f t="array" aca="1" ref="R40" ca="1">IF(INDIRECT(CONCATENATE(TablaDatosCompletos[[#This Row],[CodigoProyecto]],"!G",CELL("fila",INDIRECT(TablaDatosCompletos[[#This Row],[Referencia]]))+6))=0,"",INDIRECT(CONCATENATE(TablaDatosCompletos[[#This Row],[CodigoProyecto]],"!G",CELL("fila",INDIRECT(TablaDatosCompletos[[#This Row],[Referencia]]))+6)))</f>
        <v>RCO 77:Sitios culturales y turísticos</v>
      </c>
      <c r="S40" s="18" t="str" cm="1">
        <f t="array" aca="1" ref="S40" ca="1">IF(INDIRECT(CONCATENATE(TablaDatosCompletos[[#This Row],[CodigoProyecto]],"!E",CELL("fila",INDIRECT(TablaDatosCompletos[[#This Row],[Referencia]]))+7))=0,"",INDIRECT(CONCATENATE(TablaDatosCompletos[[#This Row],[CodigoProyecto]],"!E",CELL("fila",INDIRECT(TablaDatosCompletos[[#This Row],[Referencia]]))+7)))</f>
        <v>RCR77</v>
      </c>
      <c r="T40" s="18" t="str" cm="1">
        <f t="array" aca="1" ref="T40" ca="1">IF(INDIRECT(CONCATENATE(TablaDatosCompletos[[#This Row],[CodigoProyecto]],"!F",CELL("fila",INDIRECT(TablaDatosCompletos[[#This Row],[Referencia]]))+7))=0,"",INDIRECT(CONCATENATE(TablaDatosCompletos[[#This Row],[CodigoProyecto]],"!F",CELL("fila",INDIRECT(TablaDatosCompletos[[#This Row],[Referencia]]))+7)))</f>
        <v>RCR 77: Visitantes de instalaciones culturales
y turísticas apoyadas*</v>
      </c>
      <c r="U40" s="124" cm="1">
        <f t="array" aca="1" ref="U40" ca="1">IF(TablaDatosCompletos[[#This Row],[UsarAI]]="NO",0,INDIRECT(CONCATENATE(TablaDatosCompletos[[#This Row],[CodigoProyecto]],"!H",CELL("fila",INDIRECT(TablaDatosCompletos[[#This Row],[Referencia]]))+7)))</f>
        <v>0</v>
      </c>
      <c r="V40" s="18" t="str" cm="1">
        <f t="array" aca="1" ref="V40" ca="1">IF(INDIRECT(CONCATENATE(TablaDatosCompletos[[#This Row],[CodigoProyecto]],"!G",CELL("fila",INDIRECT(TablaDatosCompletos[[#This Row],[Referencia]]))+7))=0,"",INDIRECT(CONCATENATE(TablaDatosCompletos[[#This Row],[CodigoProyecto]],"!G",CELL("fila",INDIRECT(TablaDatosCompletos[[#This Row],[Referencia]]))+7)))</f>
        <v>Visitantes / año</v>
      </c>
    </row>
    <row r="41" spans="1:22" ht="72.5" x14ac:dyDescent="0.35">
      <c r="A41" s="17">
        <f>DatosGenerales!$D$7</f>
        <v>0</v>
      </c>
      <c r="B41" s="17">
        <f>DatosGenerales!$D$11</f>
        <v>0</v>
      </c>
      <c r="C41" s="17" cm="1">
        <f t="array" aca="1" ref="C41" ca="1">INDIRECT(CONCATENATE(TablaDatosCompletos[[#This Row],[CodigoProyecto]],"!$E$3"))</f>
        <v>0</v>
      </c>
      <c r="D41" s="17" t="str">
        <f ca="1">IF(TablaDatosCompletos[[#This Row],[Proyecto]]=0,"NO","SI")</f>
        <v>NO</v>
      </c>
      <c r="E41" s="17" t="s">
        <v>8</v>
      </c>
      <c r="F41" s="17" t="s">
        <v>262</v>
      </c>
      <c r="G41" s="20" t="s">
        <v>142</v>
      </c>
      <c r="H41" s="18" t="s">
        <v>57</v>
      </c>
      <c r="I41" s="40" t="s">
        <v>58</v>
      </c>
      <c r="J41" s="17" t="s">
        <v>145</v>
      </c>
      <c r="K41" s="18" t="s">
        <v>146</v>
      </c>
      <c r="L41" s="18" t="s">
        <v>264</v>
      </c>
      <c r="M41" s="18" t="str" cm="1">
        <f t="array" aca="1" ref="M41" ca="1">IF(INDIRECT(CONCATENATE(TablaDatosCompletos[[#This Row],[CodigoProyecto]],"!B",CELL("fila",INDIRECT(TablaDatosCompletos[[#This Row],[Referencia]]))))="Incluir","SI","NO")</f>
        <v>NO</v>
      </c>
      <c r="N41" s="55" cm="1">
        <f t="array" aca="1" ref="N41" ca="1">IF(TablaDatosCompletos[[#This Row],[UsarAI]]="NO",0,INDIRECT(CONCATENATE(TablaDatosCompletos[[#This Row],[CodigoProyecto]],"!E",CELL("fila",INDIRECT(TablaDatosCompletos[[#This Row],[Referencia]]))+2)))</f>
        <v>0</v>
      </c>
      <c r="O41" s="18" t="str" cm="1">
        <f t="array" aca="1" ref="O41" ca="1">IF(INDIRECT(CONCATENATE(TablaDatosCompletos[[#This Row],[CodigoProyecto]],"!E",CELL("fila",INDIRECT(TablaDatosCompletos[[#This Row],[Referencia]]))+6))=0,"",INDIRECT(CONCATENATE(TablaDatosCompletos[[#This Row],[CodigoProyecto]],"!E",CELL("fila",INDIRECT(TablaDatosCompletos[[#This Row],[Referencia]]))+6)))</f>
        <v>RCO77</v>
      </c>
      <c r="P41" s="18" t="str" cm="1">
        <f t="array" aca="1" ref="P41" ca="1">IF(INDIRECT(CONCATENATE(TablaDatosCompletos[[#This Row],[CodigoProyecto]],"!F",CELL("fila",INDIRECT(TablaDatosCompletos[[#This Row],[Referencia]]))+6))=0,"",INDIRECT(CONCATENATE(TablaDatosCompletos[[#This Row],[CodigoProyecto]],"!F",CELL("fila",INDIRECT(TablaDatosCompletos[[#This Row],[Referencia]]))+6)))</f>
        <v>RCO 77: Número de infraestructuras
culturales y turísticas apoyadas*</v>
      </c>
      <c r="Q41" s="18" cm="1">
        <f t="array" aca="1" ref="Q41" ca="1">IF(TablaDatosCompletos[[#This Row],[UsarAI]]="NO",0,INDIRECT(CONCATENATE(TablaDatosCompletos[[#This Row],[CodigoProyecto]],"!H",CELL("fila",INDIRECT(TablaDatosCompletos[[#This Row],[Referencia]]))+6)))</f>
        <v>0</v>
      </c>
      <c r="R41" s="18" t="str" cm="1">
        <f t="array" aca="1" ref="R41" ca="1">IF(INDIRECT(CONCATENATE(TablaDatosCompletos[[#This Row],[CodigoProyecto]],"!G",CELL("fila",INDIRECT(TablaDatosCompletos[[#This Row],[Referencia]]))+6))=0,"",INDIRECT(CONCATENATE(TablaDatosCompletos[[#This Row],[CodigoProyecto]],"!G",CELL("fila",INDIRECT(TablaDatosCompletos[[#This Row],[Referencia]]))+6)))</f>
        <v>RCO 77:Sitios culturales y turísticos</v>
      </c>
      <c r="S41" s="18" t="str" cm="1">
        <f t="array" aca="1" ref="S41" ca="1">IF(INDIRECT(CONCATENATE(TablaDatosCompletos[[#This Row],[CodigoProyecto]],"!E",CELL("fila",INDIRECT(TablaDatosCompletos[[#This Row],[Referencia]]))+7))=0,"",INDIRECT(CONCATENATE(TablaDatosCompletos[[#This Row],[CodigoProyecto]],"!E",CELL("fila",INDIRECT(TablaDatosCompletos[[#This Row],[Referencia]]))+7)))</f>
        <v>RCR77</v>
      </c>
      <c r="T41" s="48" t="str" cm="1">
        <f t="array" aca="1" ref="T41" ca="1">IF(INDIRECT(CONCATENATE(TablaDatosCompletos[[#This Row],[CodigoProyecto]],"!F",CELL("fila",INDIRECT(TablaDatosCompletos[[#This Row],[Referencia]]))+7))=0,"",INDIRECT(CONCATENATE(TablaDatosCompletos[[#This Row],[CodigoProyecto]],"!F",CELL("fila",INDIRECT(TablaDatosCompletos[[#This Row],[Referencia]]))+7)))</f>
        <v>RCR 77: Visitantes de instalaciones culturales
y turísticas apoyadas*</v>
      </c>
      <c r="U41" s="124" cm="1">
        <f t="array" aca="1" ref="U41" ca="1">IF(TablaDatosCompletos[[#This Row],[UsarAI]]="NO",0,INDIRECT(CONCATENATE(TablaDatosCompletos[[#This Row],[CodigoProyecto]],"!H",CELL("fila",INDIRECT(TablaDatosCompletos[[#This Row],[Referencia]]))+7)))</f>
        <v>0</v>
      </c>
      <c r="V41" s="48" t="str" cm="1">
        <f t="array" aca="1" ref="V41" ca="1">IF(INDIRECT(CONCATENATE(TablaDatosCompletos[[#This Row],[CodigoProyecto]],"!G",CELL("fila",INDIRECT(TablaDatosCompletos[[#This Row],[Referencia]]))+7))=0,"",INDIRECT(CONCATENATE(TablaDatosCompletos[[#This Row],[CodigoProyecto]],"!G",CELL("fila",INDIRECT(TablaDatosCompletos[[#This Row],[Referencia]]))+7)))</f>
        <v>Visitantes / año</v>
      </c>
    </row>
    <row r="42" spans="1:22" ht="72.5" x14ac:dyDescent="0.35">
      <c r="A42" s="17">
        <f>DatosGenerales!$D$7</f>
        <v>0</v>
      </c>
      <c r="B42" s="17">
        <f>DatosGenerales!$D$11</f>
        <v>0</v>
      </c>
      <c r="C42" s="17" cm="1">
        <f t="array" aca="1" ref="C42" ca="1">INDIRECT(CONCATENATE(TablaDatosCompletos[[#This Row],[CodigoProyecto]],"!$E$3"))</f>
        <v>0</v>
      </c>
      <c r="D42" s="17" t="str">
        <f ca="1">IF(TablaDatosCompletos[[#This Row],[Proyecto]]=0,"NO","SI")</f>
        <v>NO</v>
      </c>
      <c r="E42" s="17" t="s">
        <v>8</v>
      </c>
      <c r="F42" s="17" t="s">
        <v>262</v>
      </c>
      <c r="G42" s="20" t="s">
        <v>142</v>
      </c>
      <c r="H42" s="18" t="s">
        <v>57</v>
      </c>
      <c r="I42" s="40" t="s">
        <v>58</v>
      </c>
      <c r="J42" s="17" t="s">
        <v>147</v>
      </c>
      <c r="K42" s="18" t="s">
        <v>148</v>
      </c>
      <c r="L42" s="18" t="s">
        <v>265</v>
      </c>
      <c r="M42" s="18" t="str" cm="1">
        <f t="array" aca="1" ref="M42" ca="1">IF(INDIRECT(CONCATENATE(TablaDatosCompletos[[#This Row],[CodigoProyecto]],"!B",CELL("fila",INDIRECT(TablaDatosCompletos[[#This Row],[Referencia]]))))="Incluir","SI","NO")</f>
        <v>NO</v>
      </c>
      <c r="N42" s="55" cm="1">
        <f t="array" aca="1" ref="N42" ca="1">IF(TablaDatosCompletos[[#This Row],[UsarAI]]="NO",0,INDIRECT(CONCATENATE(TablaDatosCompletos[[#This Row],[CodigoProyecto]],"!E",CELL("fila",INDIRECT(TablaDatosCompletos[[#This Row],[Referencia]]))+2)))</f>
        <v>0</v>
      </c>
      <c r="O42" s="18" t="str" cm="1">
        <f t="array" aca="1" ref="O42" ca="1">IF(INDIRECT(CONCATENATE(TablaDatosCompletos[[#This Row],[CodigoProyecto]],"!E",CELL("fila",INDIRECT(TablaDatosCompletos[[#This Row],[Referencia]]))+6))=0,"",INDIRECT(CONCATENATE(TablaDatosCompletos[[#This Row],[CodigoProyecto]],"!E",CELL("fila",INDIRECT(TablaDatosCompletos[[#This Row],[Referencia]]))+6)))</f>
        <v>RCO114</v>
      </c>
      <c r="P42" s="18" t="str" cm="1">
        <f t="array" aca="1" ref="P42" ca="1">IF(INDIRECT(CONCATENATE(TablaDatosCompletos[[#This Row],[CodigoProyecto]],"!F",CELL("fila",INDIRECT(TablaDatosCompletos[[#This Row],[Referencia]]))+6))=0,"",INDIRECT(CONCATENATE(TablaDatosCompletos[[#This Row],[CodigoProyecto]],"!F",CELL("fila",INDIRECT(TablaDatosCompletos[[#This Row],[Referencia]]))+6)))</f>
        <v>RCO 114: Espacios abiertos creados o rehabilitados en zonas urbanas</v>
      </c>
      <c r="Q42" s="18" cm="1">
        <f t="array" aca="1" ref="Q42" ca="1">IF(TablaDatosCompletos[[#This Row],[UsarAI]]="NO",0,INDIRECT(CONCATENATE(TablaDatosCompletos[[#This Row],[CodigoProyecto]],"!H",CELL("fila",INDIRECT(TablaDatosCompletos[[#This Row],[Referencia]]))+6)))</f>
        <v>0</v>
      </c>
      <c r="R42" s="18" t="str" cm="1">
        <f t="array" aca="1" ref="R42" ca="1">IF(INDIRECT(CONCATENATE(TablaDatosCompletos[[#This Row],[CodigoProyecto]],"!G",CELL("fila",INDIRECT(TablaDatosCompletos[[#This Row],[Referencia]]))+6))=0,"",INDIRECT(CONCATENATE(TablaDatosCompletos[[#This Row],[CodigoProyecto]],"!G",CELL("fila",INDIRECT(TablaDatosCompletos[[#This Row],[Referencia]]))+6)))</f>
        <v>RCO 114: Metros cuadrados</v>
      </c>
      <c r="S42" s="18" t="str" cm="1">
        <f t="array" aca="1" ref="S42" ca="1">IF(INDIRECT(CONCATENATE(TablaDatosCompletos[[#This Row],[CodigoProyecto]],"!E",CELL("fila",INDIRECT(TablaDatosCompletos[[#This Row],[Referencia]]))+7))=0,"",INDIRECT(CONCATENATE(TablaDatosCompletos[[#This Row],[CodigoProyecto]],"!E",CELL("fila",INDIRECT(TablaDatosCompletos[[#This Row],[Referencia]]))+7)))</f>
        <v>RCR77</v>
      </c>
      <c r="T42" s="48" t="str" cm="1">
        <f t="array" aca="1" ref="T42" ca="1">IF(INDIRECT(CONCATENATE(TablaDatosCompletos[[#This Row],[CodigoProyecto]],"!F",CELL("fila",INDIRECT(TablaDatosCompletos[[#This Row],[Referencia]]))+7))=0,"",INDIRECT(CONCATENATE(TablaDatosCompletos[[#This Row],[CodigoProyecto]],"!F",CELL("fila",INDIRECT(TablaDatosCompletos[[#This Row],[Referencia]]))+7)))</f>
        <v>RCR 77: Visitantes de instalaciones culturales
y turísticas apoyadas*</v>
      </c>
      <c r="U42" s="124" cm="1">
        <f t="array" aca="1" ref="U42" ca="1">IF(TablaDatosCompletos[[#This Row],[UsarAI]]="NO",0,INDIRECT(CONCATENATE(TablaDatosCompletos[[#This Row],[CodigoProyecto]],"!H",CELL("fila",INDIRECT(TablaDatosCompletos[[#This Row],[Referencia]]))+7)))</f>
        <v>0</v>
      </c>
      <c r="V42" s="48" t="str" cm="1">
        <f t="array" aca="1" ref="V42" ca="1">IF(INDIRECT(CONCATENATE(TablaDatosCompletos[[#This Row],[CodigoProyecto]],"!G",CELL("fila",INDIRECT(TablaDatosCompletos[[#This Row],[Referencia]]))+7))=0,"",INDIRECT(CONCATENATE(TablaDatosCompletos[[#This Row],[CodigoProyecto]],"!G",CELL("fila",INDIRECT(TablaDatosCompletos[[#This Row],[Referencia]]))+7)))</f>
        <v>Visitantes / año</v>
      </c>
    </row>
    <row r="43" spans="1:22" ht="72.5" x14ac:dyDescent="0.35">
      <c r="A43" s="17">
        <f>DatosGenerales!$D$7</f>
        <v>0</v>
      </c>
      <c r="B43" s="17">
        <f>DatosGenerales!$D$11</f>
        <v>0</v>
      </c>
      <c r="C43" s="17" cm="1">
        <f t="array" aca="1" ref="C43" ca="1">INDIRECT(CONCATENATE(TablaDatosCompletos[[#This Row],[CodigoProyecto]],"!$E$3"))</f>
        <v>0</v>
      </c>
      <c r="D43" s="17" t="str">
        <f ca="1">IF(TablaDatosCompletos[[#This Row],[Proyecto]]=0,"NO","SI")</f>
        <v>NO</v>
      </c>
      <c r="E43" s="17" t="s">
        <v>8</v>
      </c>
      <c r="F43" s="17" t="s">
        <v>262</v>
      </c>
      <c r="G43" s="20" t="s">
        <v>142</v>
      </c>
      <c r="H43" s="18" t="s">
        <v>57</v>
      </c>
      <c r="I43" s="40" t="s">
        <v>58</v>
      </c>
      <c r="J43" s="17" t="s">
        <v>149</v>
      </c>
      <c r="K43" s="18" t="s">
        <v>150</v>
      </c>
      <c r="L43" s="18" t="s">
        <v>266</v>
      </c>
      <c r="M43" s="18" t="str" cm="1">
        <f t="array" aca="1" ref="M43" ca="1">IF(INDIRECT(CONCATENATE(TablaDatosCompletos[[#This Row],[CodigoProyecto]],"!B",CELL("fila",INDIRECT(TablaDatosCompletos[[#This Row],[Referencia]]))))="Incluir","SI","NO")</f>
        <v>NO</v>
      </c>
      <c r="N43" s="55" cm="1">
        <f t="array" aca="1" ref="N43" ca="1">IF(TablaDatosCompletos[[#This Row],[UsarAI]]="NO",0,INDIRECT(CONCATENATE(TablaDatosCompletos[[#This Row],[CodigoProyecto]],"!E",CELL("fila",INDIRECT(TablaDatosCompletos[[#This Row],[Referencia]]))+2)))</f>
        <v>0</v>
      </c>
      <c r="O43" s="18" t="str" cm="1">
        <f t="array" aca="1" ref="O43" ca="1">IF(INDIRECT(CONCATENATE(TablaDatosCompletos[[#This Row],[CodigoProyecto]],"!E",CELL("fila",INDIRECT(TablaDatosCompletos[[#This Row],[Referencia]]))+6))=0,"",INDIRECT(CONCATENATE(TablaDatosCompletos[[#This Row],[CodigoProyecto]],"!E",CELL("fila",INDIRECT(TablaDatosCompletos[[#This Row],[Referencia]]))+6)))</f>
        <v>RCO77</v>
      </c>
      <c r="P43" s="18" t="str" cm="1">
        <f t="array" aca="1" ref="P43" ca="1">IF(INDIRECT(CONCATENATE(TablaDatosCompletos[[#This Row],[CodigoProyecto]],"!F",CELL("fila",INDIRECT(TablaDatosCompletos[[#This Row],[Referencia]]))+6))=0,"",INDIRECT(CONCATENATE(TablaDatosCompletos[[#This Row],[CodigoProyecto]],"!F",CELL("fila",INDIRECT(TablaDatosCompletos[[#This Row],[Referencia]]))+6)))</f>
        <v>RCO 77: Número de infraestructuras
culturales y turísticas apoyadas*</v>
      </c>
      <c r="Q43" s="18" cm="1">
        <f t="array" aca="1" ref="Q43" ca="1">IF(TablaDatosCompletos[[#This Row],[UsarAI]]="NO",0,INDIRECT(CONCATENATE(TablaDatosCompletos[[#This Row],[CodigoProyecto]],"!H",CELL("fila",INDIRECT(TablaDatosCompletos[[#This Row],[Referencia]]))+6)))</f>
        <v>0</v>
      </c>
      <c r="R43" s="18" t="str" cm="1">
        <f t="array" aca="1" ref="R43" ca="1">IF(INDIRECT(CONCATENATE(TablaDatosCompletos[[#This Row],[CodigoProyecto]],"!G",CELL("fila",INDIRECT(TablaDatosCompletos[[#This Row],[Referencia]]))+6))=0,"",INDIRECT(CONCATENATE(TablaDatosCompletos[[#This Row],[CodigoProyecto]],"!G",CELL("fila",INDIRECT(TablaDatosCompletos[[#This Row],[Referencia]]))+6)))</f>
        <v>RCO 77:Sitios culturales y turísticos</v>
      </c>
      <c r="S43" s="18" t="str" cm="1">
        <f t="array" aca="1" ref="S43" ca="1">IF(INDIRECT(CONCATENATE(TablaDatosCompletos[[#This Row],[CodigoProyecto]],"!E",CELL("fila",INDIRECT(TablaDatosCompletos[[#This Row],[Referencia]]))+7))=0,"",INDIRECT(CONCATENATE(TablaDatosCompletos[[#This Row],[CodigoProyecto]],"!E",CELL("fila",INDIRECT(TablaDatosCompletos[[#This Row],[Referencia]]))+7)))</f>
        <v>RCR77</v>
      </c>
      <c r="T43" s="48" t="str" cm="1">
        <f t="array" aca="1" ref="T43" ca="1">IF(INDIRECT(CONCATENATE(TablaDatosCompletos[[#This Row],[CodigoProyecto]],"!F",CELL("fila",INDIRECT(TablaDatosCompletos[[#This Row],[Referencia]]))+7))=0,"",INDIRECT(CONCATENATE(TablaDatosCompletos[[#This Row],[CodigoProyecto]],"!F",CELL("fila",INDIRECT(TablaDatosCompletos[[#This Row],[Referencia]]))+7)))</f>
        <v>RCR 77: Visitantes de instalaciones culturales
y turísticas apoyadas*</v>
      </c>
      <c r="U43" s="124" cm="1">
        <f t="array" aca="1" ref="U43" ca="1">IF(TablaDatosCompletos[[#This Row],[UsarAI]]="NO",0,INDIRECT(CONCATENATE(TablaDatosCompletos[[#This Row],[CodigoProyecto]],"!H",CELL("fila",INDIRECT(TablaDatosCompletos[[#This Row],[Referencia]]))+7)))</f>
        <v>0</v>
      </c>
      <c r="V43" s="48" t="str" cm="1">
        <f t="array" aca="1" ref="V43" ca="1">IF(INDIRECT(CONCATENATE(TablaDatosCompletos[[#This Row],[CodigoProyecto]],"!G",CELL("fila",INDIRECT(TablaDatosCompletos[[#This Row],[Referencia]]))+7))=0,"",INDIRECT(CONCATENATE(TablaDatosCompletos[[#This Row],[CodigoProyecto]],"!G",CELL("fila",INDIRECT(TablaDatosCompletos[[#This Row],[Referencia]]))+7)))</f>
        <v>Visitantes / año</v>
      </c>
    </row>
    <row r="44" spans="1:22" ht="87" x14ac:dyDescent="0.35">
      <c r="A44" s="128">
        <f>DatosGenerales!$D$7</f>
        <v>0</v>
      </c>
      <c r="B44" s="128">
        <f>DatosGenerales!$D$11</f>
        <v>0</v>
      </c>
      <c r="C44" s="128" cm="1">
        <f t="array" aca="1" ref="C44" ca="1">INDIRECT(CONCATENATE(TablaDatosCompletos[[#This Row],[CodigoProyecto]],"!$E$3"))</f>
        <v>0</v>
      </c>
      <c r="D44" s="128" t="str">
        <f ca="1">IF(TablaDatosCompletos[[#This Row],[Proyecto]]=0,"NO","SI")</f>
        <v>NO</v>
      </c>
      <c r="E44" s="129" t="s">
        <v>10</v>
      </c>
      <c r="F44" s="130" t="s">
        <v>221</v>
      </c>
      <c r="G44" s="131" t="s">
        <v>222</v>
      </c>
      <c r="H44" s="132" t="s">
        <v>37</v>
      </c>
      <c r="I44" s="133" t="s">
        <v>38</v>
      </c>
      <c r="J44" s="129" t="s">
        <v>65</v>
      </c>
      <c r="K44" s="134" t="s">
        <v>66</v>
      </c>
      <c r="L44" s="134" t="s">
        <v>401</v>
      </c>
      <c r="M44" s="135" t="str" cm="1">
        <f t="array" aca="1" ref="M44" ca="1">IF(INDIRECT(CONCATENATE(TablaDatosCompletos[[#This Row],[CodigoProyecto]],"!B",CELL("fila",INDIRECT(TablaDatosCompletos[[#This Row],[Referencia]]))))="Incluir","SI","NO")</f>
        <v>NO</v>
      </c>
      <c r="N44" s="136" cm="1">
        <f t="array" aca="1" ref="N44" ca="1">IF(TablaDatosCompletos[[#This Row],[UsarAI]]="NO",0,INDIRECT(CONCATENATE(TablaDatosCompletos[[#This Row],[CodigoProyecto]],"!E",CELL("fila",INDIRECT(TablaDatosCompletos[[#This Row],[Referencia]]))+2)))</f>
        <v>0</v>
      </c>
      <c r="O44" s="134" t="str" cm="1">
        <f t="array" aca="1" ref="O44" ca="1">IF(INDIRECT(CONCATENATE(TablaDatosCompletos[[#This Row],[CodigoProyecto]],"!E",CELL("fila",INDIRECT(TablaDatosCompletos[[#This Row],[Referencia]]))+6))=0,"",INDIRECT(CONCATENATE(TablaDatosCompletos[[#This Row],[CodigoProyecto]],"!E",CELL("fila",INDIRECT(TablaDatosCompletos[[#This Row],[Referencia]]))+6)))</f>
        <v>RCO14</v>
      </c>
      <c r="P44" s="134" t="str" cm="1">
        <f t="array" aca="1" ref="P44" ca="1">IF(INDIRECT(CONCATENATE(TablaDatosCompletos[[#This Row],[CodigoProyecto]],"!F",CELL("fila",INDIRECT(TablaDatosCompletos[[#This Row],[Referencia]]))+6))=0,"",INDIRECT(CONCATENATE(TablaDatosCompletos[[#This Row],[CodigoProyecto]],"!F",CELL("fila",INDIRECT(TablaDatosCompletos[[#This Row],[Referencia]]))+6)))</f>
        <v>Centros públicos apoyados para desarrollar servicios, productos y procesos digitales</v>
      </c>
      <c r="Q44" s="134" cm="1">
        <f t="array" aca="1" ref="Q44" ca="1">IF(TablaDatosCompletos[[#This Row],[UsarAI]]="NO",0,INDIRECT(CONCATENATE(TablaDatosCompletos[[#This Row],[CodigoProyecto]],"!H",CELL("fila",INDIRECT(TablaDatosCompletos[[#This Row],[Referencia]]))+6)))</f>
        <v>0</v>
      </c>
      <c r="R44" s="134" t="str" cm="1">
        <f t="array" aca="1" ref="R44" ca="1">IF(INDIRECT(CONCATENATE(TablaDatosCompletos[[#This Row],[CodigoProyecto]],"!G",CELL("fila",INDIRECT(TablaDatosCompletos[[#This Row],[Referencia]]))+6))=0,"",INDIRECT(CONCATENATE(TablaDatosCompletos[[#This Row],[CodigoProyecto]],"!G",CELL("fila",INDIRECT(TablaDatosCompletos[[#This Row],[Referencia]]))+6)))</f>
        <v xml:space="preserve">Centros públicos </v>
      </c>
      <c r="S44" s="137" t="str" cm="1">
        <f t="array" aca="1" ref="S44" ca="1">IF(INDIRECT(CONCATENATE(TablaDatosCompletos[[#This Row],[CodigoProyecto]],"!E",CELL("fila",INDIRECT(TablaDatosCompletos[[#This Row],[Referencia]]))+7))=0,"",INDIRECT(CONCATENATE(TablaDatosCompletos[[#This Row],[CodigoProyecto]],"!E",CELL("fila",INDIRECT(TablaDatosCompletos[[#This Row],[Referencia]]))+7)))</f>
        <v>RCR11</v>
      </c>
      <c r="T44" s="135" t="str" cm="1">
        <f t="array" aca="1" ref="T44" ca="1">IF(INDIRECT(CONCATENATE(TablaDatosCompletos[[#This Row],[CodigoProyecto]],"!F",CELL("fila",INDIRECT(TablaDatosCompletos[[#This Row],[Referencia]]))+7))=0,"",INDIRECT(CONCATENATE(TablaDatosCompletos[[#This Row],[CodigoProyecto]],"!F",CELL("fila",INDIRECT(TablaDatosCompletos[[#This Row],[Referencia]]))+7)))</f>
        <v>RCR 11: Usuarios de servicios, productos y
procesos digitales públicos nuevos y
mejorados*</v>
      </c>
      <c r="U44" s="135" cm="1">
        <f t="array" aca="1" ref="U44" ca="1">IF(TablaDatosCompletos[[#This Row],[UsarAI]]="NO",0,INDIRECT(CONCATENATE(TablaDatosCompletos[[#This Row],[CodigoProyecto]],"!H",CELL("fila",INDIRECT(TablaDatosCompletos[[#This Row],[Referencia]]))+7)))</f>
        <v>0</v>
      </c>
      <c r="V44" s="135" t="str" cm="1">
        <f t="array" aca="1" ref="V44" ca="1">IF(INDIRECT(CONCATENATE(TablaDatosCompletos[[#This Row],[CodigoProyecto]],"!G",CELL("fila",INDIRECT(TablaDatosCompletos[[#This Row],[Referencia]]))+7))=0,"",INDIRECT(CONCATENATE(TablaDatosCompletos[[#This Row],[CodigoProyecto]],"!G",CELL("fila",INDIRECT(TablaDatosCompletos[[#This Row],[Referencia]]))+7)))</f>
        <v>Usuarios / año</v>
      </c>
    </row>
    <row r="45" spans="1:22" ht="87" x14ac:dyDescent="0.35">
      <c r="A45" s="128">
        <f>DatosGenerales!$D$7</f>
        <v>0</v>
      </c>
      <c r="B45" s="128">
        <f>DatosGenerales!$D$11</f>
        <v>0</v>
      </c>
      <c r="C45" s="128" cm="1">
        <f t="array" aca="1" ref="C45" ca="1">INDIRECT(CONCATENATE(TablaDatosCompletos[[#This Row],[CodigoProyecto]],"!$E$3"))</f>
        <v>0</v>
      </c>
      <c r="D45" s="128" t="str">
        <f ca="1">IF(TablaDatosCompletos[[#This Row],[Proyecto]]=0,"NO","SI")</f>
        <v>NO</v>
      </c>
      <c r="E45" s="129" t="s">
        <v>10</v>
      </c>
      <c r="F45" s="130" t="s">
        <v>221</v>
      </c>
      <c r="G45" s="131" t="s">
        <v>222</v>
      </c>
      <c r="H45" s="132" t="s">
        <v>37</v>
      </c>
      <c r="I45" s="133" t="s">
        <v>38</v>
      </c>
      <c r="J45" s="129" t="s">
        <v>68</v>
      </c>
      <c r="K45" s="134" t="s">
        <v>69</v>
      </c>
      <c r="L45" s="134" t="s">
        <v>402</v>
      </c>
      <c r="M45" s="135" t="str" cm="1">
        <f t="array" aca="1" ref="M45" ca="1">IF(INDIRECT(CONCATENATE(TablaDatosCompletos[[#This Row],[CodigoProyecto]],"!B",CELL("fila",INDIRECT(TablaDatosCompletos[[#This Row],[Referencia]]))))="Incluir","SI","NO")</f>
        <v>NO</v>
      </c>
      <c r="N45" s="136" cm="1">
        <f t="array" aca="1" ref="N45" ca="1">IF(TablaDatosCompletos[[#This Row],[UsarAI]]="NO",0,INDIRECT(CONCATENATE(TablaDatosCompletos[[#This Row],[CodigoProyecto]],"!E",CELL("fila",INDIRECT(TablaDatosCompletos[[#This Row],[Referencia]]))+2)))</f>
        <v>0</v>
      </c>
      <c r="O45" s="134" t="str" cm="1">
        <f t="array" aca="1" ref="O45" ca="1">IF(INDIRECT(CONCATENATE(TablaDatosCompletos[[#This Row],[CodigoProyecto]],"!E",CELL("fila",INDIRECT(TablaDatosCompletos[[#This Row],[Referencia]]))+6))=0,"",INDIRECT(CONCATENATE(TablaDatosCompletos[[#This Row],[CodigoProyecto]],"!E",CELL("fila",INDIRECT(TablaDatosCompletos[[#This Row],[Referencia]]))+6)))</f>
        <v>RCO14</v>
      </c>
      <c r="P45" s="134" t="str" cm="1">
        <f t="array" aca="1" ref="P45" ca="1">IF(INDIRECT(CONCATENATE(TablaDatosCompletos[[#This Row],[CodigoProyecto]],"!F",CELL("fila",INDIRECT(TablaDatosCompletos[[#This Row],[Referencia]]))+6))=0,"",INDIRECT(CONCATENATE(TablaDatosCompletos[[#This Row],[CodigoProyecto]],"!F",CELL("fila",INDIRECT(TablaDatosCompletos[[#This Row],[Referencia]]))+6)))</f>
        <v>Centros públicos apoyados para desarrollar servicios, productos y procesos digitales</v>
      </c>
      <c r="Q45" s="134" cm="1">
        <f t="array" aca="1" ref="Q45" ca="1">IF(TablaDatosCompletos[[#This Row],[UsarAI]]="NO",0,INDIRECT(CONCATENATE(TablaDatosCompletos[[#This Row],[CodigoProyecto]],"!H",CELL("fila",INDIRECT(TablaDatosCompletos[[#This Row],[Referencia]]))+6)))</f>
        <v>0</v>
      </c>
      <c r="R45" s="134" t="str" cm="1">
        <f t="array" aca="1" ref="R45" ca="1">IF(INDIRECT(CONCATENATE(TablaDatosCompletos[[#This Row],[CodigoProyecto]],"!G",CELL("fila",INDIRECT(TablaDatosCompletos[[#This Row],[Referencia]]))+6))=0,"",INDIRECT(CONCATENATE(TablaDatosCompletos[[#This Row],[CodigoProyecto]],"!G",CELL("fila",INDIRECT(TablaDatosCompletos[[#This Row],[Referencia]]))+6)))</f>
        <v xml:space="preserve">Centros públicos </v>
      </c>
      <c r="S45" s="137" t="str" cm="1">
        <f t="array" aca="1" ref="S45" ca="1">IF(INDIRECT(CONCATENATE(TablaDatosCompletos[[#This Row],[CodigoProyecto]],"!E",CELL("fila",INDIRECT(TablaDatosCompletos[[#This Row],[Referencia]]))+7))=0,"",INDIRECT(CONCATENATE(TablaDatosCompletos[[#This Row],[CodigoProyecto]],"!E",CELL("fila",INDIRECT(TablaDatosCompletos[[#This Row],[Referencia]]))+7)))</f>
        <v>RCR11</v>
      </c>
      <c r="T45" s="135" t="str" cm="1">
        <f t="array" aca="1" ref="T45" ca="1">IF(INDIRECT(CONCATENATE(TablaDatosCompletos[[#This Row],[CodigoProyecto]],"!F",CELL("fila",INDIRECT(TablaDatosCompletos[[#This Row],[Referencia]]))+7))=0,"",INDIRECT(CONCATENATE(TablaDatosCompletos[[#This Row],[CodigoProyecto]],"!F",CELL("fila",INDIRECT(TablaDatosCompletos[[#This Row],[Referencia]]))+7)))</f>
        <v>RCR 11: Usuarios de servicios, productos y
procesos digitales públicos nuevos y
mejorados*</v>
      </c>
      <c r="U45" s="135" cm="1">
        <f t="array" aca="1" ref="U45" ca="1">IF(TablaDatosCompletos[[#This Row],[UsarAI]]="NO",0,INDIRECT(CONCATENATE(TablaDatosCompletos[[#This Row],[CodigoProyecto]],"!H",CELL("fila",INDIRECT(TablaDatosCompletos[[#This Row],[Referencia]]))+7)))</f>
        <v>0</v>
      </c>
      <c r="V45" s="135" t="str" cm="1">
        <f t="array" aca="1" ref="V45" ca="1">IF(INDIRECT(CONCATENATE(TablaDatosCompletos[[#This Row],[CodigoProyecto]],"!G",CELL("fila",INDIRECT(TablaDatosCompletos[[#This Row],[Referencia]]))+7))=0,"",INDIRECT(CONCATENATE(TablaDatosCompletos[[#This Row],[CodigoProyecto]],"!G",CELL("fila",INDIRECT(TablaDatosCompletos[[#This Row],[Referencia]]))+7)))</f>
        <v>Usuarios / año</v>
      </c>
    </row>
    <row r="46" spans="1:22" ht="130.5" x14ac:dyDescent="0.35">
      <c r="A46" s="128">
        <f>DatosGenerales!$D$7</f>
        <v>0</v>
      </c>
      <c r="B46" s="128">
        <f>DatosGenerales!$D$11</f>
        <v>0</v>
      </c>
      <c r="C46" s="128" cm="1">
        <f t="array" aca="1" ref="C46" ca="1">INDIRECT(CONCATENATE(TablaDatosCompletos[[#This Row],[CodigoProyecto]],"!$E$3"))</f>
        <v>0</v>
      </c>
      <c r="D46" s="128" t="str">
        <f ca="1">IF(TablaDatosCompletos[[#This Row],[Proyecto]]=0,"NO","SI")</f>
        <v>NO</v>
      </c>
      <c r="E46" s="129" t="s">
        <v>10</v>
      </c>
      <c r="F46" s="130" t="s">
        <v>221</v>
      </c>
      <c r="G46" s="131" t="s">
        <v>222</v>
      </c>
      <c r="H46" s="132" t="s">
        <v>39</v>
      </c>
      <c r="I46" s="133" t="s">
        <v>40</v>
      </c>
      <c r="J46" s="129" t="s">
        <v>70</v>
      </c>
      <c r="K46" s="134" t="s">
        <v>71</v>
      </c>
      <c r="L46" s="134" t="s">
        <v>403</v>
      </c>
      <c r="M46" s="135" t="str" cm="1">
        <f t="array" aca="1" ref="M46" ca="1">IF(INDIRECT(CONCATENATE(TablaDatosCompletos[[#This Row],[CodigoProyecto]],"!B",CELL("fila",INDIRECT(TablaDatosCompletos[[#This Row],[Referencia]]))))="Incluir","SI","NO")</f>
        <v>NO</v>
      </c>
      <c r="N46" s="136" cm="1">
        <f t="array" aca="1" ref="N46" ca="1">IF(TablaDatosCompletos[[#This Row],[UsarAI]]="NO",0,INDIRECT(CONCATENATE(TablaDatosCompletos[[#This Row],[CodigoProyecto]],"!E",CELL("fila",INDIRECT(TablaDatosCompletos[[#This Row],[Referencia]]))+2)))</f>
        <v>0</v>
      </c>
      <c r="O46" s="134" t="str" cm="1">
        <f t="array" aca="1" ref="O46" ca="1">IF(INDIRECT(CONCATENATE(TablaDatosCompletos[[#This Row],[CodigoProyecto]],"!E",CELL("fila",INDIRECT(TablaDatosCompletos[[#This Row],[Referencia]]))+6))=0,"",INDIRECT(CONCATENATE(TablaDatosCompletos[[#This Row],[CodigoProyecto]],"!E",CELL("fila",INDIRECT(TablaDatosCompletos[[#This Row],[Referencia]]))+6)))</f>
        <v>RCO01</v>
      </c>
      <c r="P46" s="134" t="str" cm="1">
        <f t="array" aca="1" ref="P46" ca="1">IF(INDIRECT(CONCATENATE(TablaDatosCompletos[[#This Row],[CodigoProyecto]],"!F",CELL("fila",INDIRECT(TablaDatosCompletos[[#This Row],[Referencia]]))+6))=0,"",INDIRECT(CONCATENATE(TablaDatosCompletos[[#This Row],[CodigoProyecto]],"!F",CELL("fila",INDIRECT(TablaDatosCompletos[[#This Row],[Referencia]]))+6)))</f>
        <v>Empresas apoyadas (de las cuales: microempresas,pequeñas, medianas, grandes)</v>
      </c>
      <c r="Q46" s="134" cm="1">
        <f t="array" aca="1" ref="Q46" ca="1">IF(TablaDatosCompletos[[#This Row],[UsarAI]]="NO",0,INDIRECT(CONCATENATE(TablaDatosCompletos[[#This Row],[CodigoProyecto]],"!H",CELL("fila",INDIRECT(TablaDatosCompletos[[#This Row],[Referencia]]))+6)))</f>
        <v>0</v>
      </c>
      <c r="R46" s="134" t="str" cm="1">
        <f t="array" aca="1" ref="R46" ca="1">IF(INDIRECT(CONCATENATE(TablaDatosCompletos[[#This Row],[CodigoProyecto]],"!G",CELL("fila",INDIRECT(TablaDatosCompletos[[#This Row],[Referencia]]))+6))=0,"",INDIRECT(CONCATENATE(TablaDatosCompletos[[#This Row],[CodigoProyecto]],"!G",CELL("fila",INDIRECT(TablaDatosCompletos[[#This Row],[Referencia]]))+6)))</f>
        <v>Empresas</v>
      </c>
      <c r="S46" s="137" t="str" cm="1">
        <f t="array" aca="1" ref="S46" ca="1">IF(INDIRECT(CONCATENATE(TablaDatosCompletos[[#This Row],[CodigoProyecto]],"!E",CELL("fila",INDIRECT(TablaDatosCompletos[[#This Row],[Referencia]]))+7))=0,"",INDIRECT(CONCATENATE(TablaDatosCompletos[[#This Row],[CodigoProyecto]],"!E",CELL("fila",INDIRECT(TablaDatosCompletos[[#This Row],[Referencia]]))+7)))</f>
        <v>RCR19</v>
      </c>
      <c r="T46" s="135" t="str" cm="1">
        <f t="array" aca="1" ref="T46" ca="1">IF(INDIRECT(CONCATENATE(TablaDatosCompletos[[#This Row],[CodigoProyecto]],"!F",CELL("fila",INDIRECT(TablaDatosCompletos[[#This Row],[Referencia]]))+7))=0,"",INDIRECT(CONCATENATE(TablaDatosCompletos[[#This Row],[CodigoProyecto]],"!F",CELL("fila",INDIRECT(TablaDatosCompletos[[#This Row],[Referencia]]))+7)))</f>
        <v>RCR 19:Empresas con mayor volumen de negocios</v>
      </c>
      <c r="U46" s="135" cm="1">
        <f t="array" aca="1" ref="U46" ca="1">IF(TablaDatosCompletos[[#This Row],[UsarAI]]="NO",0,INDIRECT(CONCATENATE(TablaDatosCompletos[[#This Row],[CodigoProyecto]],"!H",CELL("fila",INDIRECT(TablaDatosCompletos[[#This Row],[Referencia]]))+7)))</f>
        <v>0</v>
      </c>
      <c r="V46" s="135" t="str" cm="1">
        <f t="array" aca="1" ref="V46" ca="1">IF(INDIRECT(CONCATENATE(TablaDatosCompletos[[#This Row],[CodigoProyecto]],"!G",CELL("fila",INDIRECT(TablaDatosCompletos[[#This Row],[Referencia]]))+7))=0,"",INDIRECT(CONCATENATE(TablaDatosCompletos[[#This Row],[CodigoProyecto]],"!G",CELL("fila",INDIRECT(TablaDatosCompletos[[#This Row],[Referencia]]))+7)))</f>
        <v>Empresas</v>
      </c>
    </row>
    <row r="47" spans="1:22" ht="58" x14ac:dyDescent="0.35">
      <c r="A47" s="128">
        <f>DatosGenerales!$D$7</f>
        <v>0</v>
      </c>
      <c r="B47" s="128">
        <f>DatosGenerales!$D$11</f>
        <v>0</v>
      </c>
      <c r="C47" s="128" cm="1">
        <f t="array" aca="1" ref="C47" ca="1">INDIRECT(CONCATENATE(TablaDatosCompletos[[#This Row],[CodigoProyecto]],"!$E$3"))</f>
        <v>0</v>
      </c>
      <c r="D47" s="128" t="str">
        <f ca="1">IF(TablaDatosCompletos[[#This Row],[Proyecto]]=0,"NO","SI")</f>
        <v>NO</v>
      </c>
      <c r="E47" s="129" t="s">
        <v>10</v>
      </c>
      <c r="F47" s="130" t="s">
        <v>221</v>
      </c>
      <c r="G47" s="131" t="s">
        <v>222</v>
      </c>
      <c r="H47" s="132" t="s">
        <v>39</v>
      </c>
      <c r="I47" s="133" t="s">
        <v>40</v>
      </c>
      <c r="J47" s="129" t="s">
        <v>72</v>
      </c>
      <c r="K47" s="134" t="s">
        <v>73</v>
      </c>
      <c r="L47" s="134" t="s">
        <v>404</v>
      </c>
      <c r="M47" s="135" t="str" cm="1">
        <f t="array" aca="1" ref="M47" ca="1">IF(INDIRECT(CONCATENATE(TablaDatosCompletos[[#This Row],[CodigoProyecto]],"!B",CELL("fila",INDIRECT(TablaDatosCompletos[[#This Row],[Referencia]]))))="Incluir","SI","NO")</f>
        <v>NO</v>
      </c>
      <c r="N47" s="136" cm="1">
        <f t="array" aca="1" ref="N47" ca="1">IF(TablaDatosCompletos[[#This Row],[UsarAI]]="NO",0,INDIRECT(CONCATENATE(TablaDatosCompletos[[#This Row],[CodigoProyecto]],"!E",CELL("fila",INDIRECT(TablaDatosCompletos[[#This Row],[Referencia]]))+2)))</f>
        <v>0</v>
      </c>
      <c r="O47" s="134" t="str" cm="1">
        <f t="array" aca="1" ref="O47" ca="1">IF(INDIRECT(CONCATENATE(TablaDatosCompletos[[#This Row],[CodigoProyecto]],"!E",CELL("fila",INDIRECT(TablaDatosCompletos[[#This Row],[Referencia]]))+6))=0,"",INDIRECT(CONCATENATE(TablaDatosCompletos[[#This Row],[CodigoProyecto]],"!E",CELL("fila",INDIRECT(TablaDatosCompletos[[#This Row],[Referencia]]))+6)))</f>
        <v>RCO01</v>
      </c>
      <c r="P47" s="134" t="str" cm="1">
        <f t="array" aca="1" ref="P47" ca="1">IF(INDIRECT(CONCATENATE(TablaDatosCompletos[[#This Row],[CodigoProyecto]],"!F",CELL("fila",INDIRECT(TablaDatosCompletos[[#This Row],[Referencia]]))+6))=0,"",INDIRECT(CONCATENATE(TablaDatosCompletos[[#This Row],[CodigoProyecto]],"!F",CELL("fila",INDIRECT(TablaDatosCompletos[[#This Row],[Referencia]]))+6)))</f>
        <v>Empresas apoyadas (de las cuales: microempresas,pequeñas, medianas, grandes)</v>
      </c>
      <c r="Q47" s="134" cm="1">
        <f t="array" aca="1" ref="Q47" ca="1">IF(TablaDatosCompletos[[#This Row],[UsarAI]]="NO",0,INDIRECT(CONCATENATE(TablaDatosCompletos[[#This Row],[CodigoProyecto]],"!H",CELL("fila",INDIRECT(TablaDatosCompletos[[#This Row],[Referencia]]))+6)))</f>
        <v>0</v>
      </c>
      <c r="R47" s="134" t="str" cm="1">
        <f t="array" aca="1" ref="R47" ca="1">IF(INDIRECT(CONCATENATE(TablaDatosCompletos[[#This Row],[CodigoProyecto]],"!G",CELL("fila",INDIRECT(TablaDatosCompletos[[#This Row],[Referencia]]))+6))=0,"",INDIRECT(CONCATENATE(TablaDatosCompletos[[#This Row],[CodigoProyecto]],"!G",CELL("fila",INDIRECT(TablaDatosCompletos[[#This Row],[Referencia]]))+6)))</f>
        <v>Empresas</v>
      </c>
      <c r="S47" s="137" t="str" cm="1">
        <f t="array" aca="1" ref="S47" ca="1">IF(INDIRECT(CONCATENATE(TablaDatosCompletos[[#This Row],[CodigoProyecto]],"!E",CELL("fila",INDIRECT(TablaDatosCompletos[[#This Row],[Referencia]]))+7))=0,"",INDIRECT(CONCATENATE(TablaDatosCompletos[[#This Row],[CodigoProyecto]],"!E",CELL("fila",INDIRECT(TablaDatosCompletos[[#This Row],[Referencia]]))+7)))</f>
        <v>RCR19</v>
      </c>
      <c r="T47" s="135" t="str" cm="1">
        <f t="array" aca="1" ref="T47" ca="1">IF(INDIRECT(CONCATENATE(TablaDatosCompletos[[#This Row],[CodigoProyecto]],"!F",CELL("fila",INDIRECT(TablaDatosCompletos[[#This Row],[Referencia]]))+7))=0,"",INDIRECT(CONCATENATE(TablaDatosCompletos[[#This Row],[CodigoProyecto]],"!F",CELL("fila",INDIRECT(TablaDatosCompletos[[#This Row],[Referencia]]))+7)))</f>
        <v>RCR 19:Empresas con mayor volumen de negocios</v>
      </c>
      <c r="U47" s="135" cm="1">
        <f t="array" aca="1" ref="U47" ca="1">IF(TablaDatosCompletos[[#This Row],[UsarAI]]="NO",0,INDIRECT(CONCATENATE(TablaDatosCompletos[[#This Row],[CodigoProyecto]],"!H",CELL("fila",INDIRECT(TablaDatosCompletos[[#This Row],[Referencia]]))+7)))</f>
        <v>0</v>
      </c>
      <c r="V47" s="135" t="str" cm="1">
        <f t="array" aca="1" ref="V47" ca="1">IF(INDIRECT(CONCATENATE(TablaDatosCompletos[[#This Row],[CodigoProyecto]],"!G",CELL("fila",INDIRECT(TablaDatosCompletos[[#This Row],[Referencia]]))+7))=0,"",INDIRECT(CONCATENATE(TablaDatosCompletos[[#This Row],[CodigoProyecto]],"!G",CELL("fila",INDIRECT(TablaDatosCompletos[[#This Row],[Referencia]]))+7)))</f>
        <v>Empresas</v>
      </c>
    </row>
    <row r="48" spans="1:22" ht="87" x14ac:dyDescent="0.35">
      <c r="A48" s="128">
        <f>DatosGenerales!$D$7</f>
        <v>0</v>
      </c>
      <c r="B48" s="128">
        <f>DatosGenerales!$D$11</f>
        <v>0</v>
      </c>
      <c r="C48" s="128" cm="1">
        <f t="array" aca="1" ref="C48" ca="1">INDIRECT(CONCATENATE(TablaDatosCompletos[[#This Row],[CodigoProyecto]],"!$E$3"))</f>
        <v>0</v>
      </c>
      <c r="D48" s="128" t="str">
        <f ca="1">IF(TablaDatosCompletos[[#This Row],[Proyecto]]=0,"NO","SI")</f>
        <v>NO</v>
      </c>
      <c r="E48" s="129" t="s">
        <v>10</v>
      </c>
      <c r="F48" s="130" t="s">
        <v>227</v>
      </c>
      <c r="G48" s="131" t="s">
        <v>74</v>
      </c>
      <c r="H48" s="132" t="s">
        <v>41</v>
      </c>
      <c r="I48" s="133" t="s">
        <v>42</v>
      </c>
      <c r="J48" s="129" t="s">
        <v>75</v>
      </c>
      <c r="K48" s="134" t="s">
        <v>76</v>
      </c>
      <c r="L48" s="134" t="s">
        <v>405</v>
      </c>
      <c r="M48" s="135" t="str" cm="1">
        <f t="array" aca="1" ref="M48" ca="1">IF(INDIRECT(CONCATENATE(TablaDatosCompletos[[#This Row],[CodigoProyecto]],"!B",CELL("fila",INDIRECT(TablaDatosCompletos[[#This Row],[Referencia]]))))="Incluir","SI","NO")</f>
        <v>NO</v>
      </c>
      <c r="N48" s="136" cm="1">
        <f t="array" aca="1" ref="N48" ca="1">IF(TablaDatosCompletos[[#This Row],[UsarAI]]="NO",0,INDIRECT(CONCATENATE(TablaDatosCompletos[[#This Row],[CodigoProyecto]],"!E",CELL("fila",INDIRECT(TablaDatosCompletos[[#This Row],[Referencia]]))+2)))</f>
        <v>0</v>
      </c>
      <c r="O48" s="134" t="str" cm="1">
        <f t="array" aca="1" ref="O48" ca="1">IF(INDIRECT(CONCATENATE(TablaDatosCompletos[[#This Row],[CodigoProyecto]],"!E",CELL("fila",INDIRECT(TablaDatosCompletos[[#This Row],[Referencia]]))+6))=0,"",INDIRECT(CONCATENATE(TablaDatosCompletos[[#This Row],[CodigoProyecto]],"!E",CELL("fila",INDIRECT(TablaDatosCompletos[[#This Row],[Referencia]]))+6)))</f>
        <v>RCO19</v>
      </c>
      <c r="P48" s="134" t="str" cm="1">
        <f t="array" aca="1" ref="P48" ca="1">IF(INDIRECT(CONCATENATE(TablaDatosCompletos[[#This Row],[CodigoProyecto]],"!F",CELL("fila",INDIRECT(TablaDatosCompletos[[#This Row],[Referencia]]))+6))=0,"",INDIRECT(CONCATENATE(TablaDatosCompletos[[#This Row],[CodigoProyecto]],"!F",CELL("fila",INDIRECT(TablaDatosCompletos[[#This Row],[Referencia]]))+6)))</f>
        <v>Edificios públicos con rendimiento
energético mejorado</v>
      </c>
      <c r="Q48" s="134" cm="1">
        <f t="array" aca="1" ref="Q48" ca="1">IF(TablaDatosCompletos[[#This Row],[UsarAI]]="NO",0,INDIRECT(CONCATENATE(TablaDatosCompletos[[#This Row],[CodigoProyecto]],"!H",CELL("fila",INDIRECT(TablaDatosCompletos[[#This Row],[Referencia]]))+6)))</f>
        <v>0</v>
      </c>
      <c r="R48" s="134" t="str" cm="1">
        <f t="array" aca="1" ref="R48" ca="1">IF(INDIRECT(CONCATENATE(TablaDatosCompletos[[#This Row],[CodigoProyecto]],"!G",CELL("fila",INDIRECT(TablaDatosCompletos[[#This Row],[Referencia]]))+6))=0,"",INDIRECT(CONCATENATE(TablaDatosCompletos[[#This Row],[CodigoProyecto]],"!G",CELL("fila",INDIRECT(TablaDatosCompletos[[#This Row],[Referencia]]))+6)))</f>
        <v>Metros cuadrados (m2)</v>
      </c>
      <c r="S48" s="137" t="str" cm="1">
        <f t="array" aca="1" ref="S48" ca="1">IF(INDIRECT(CONCATENATE(TablaDatosCompletos[[#This Row],[CodigoProyecto]],"!E",CELL("fila",INDIRECT(TablaDatosCompletos[[#This Row],[Referencia]]))+7))=0,"",INDIRECT(CONCATENATE(TablaDatosCompletos[[#This Row],[CodigoProyecto]],"!E",CELL("fila",INDIRECT(TablaDatosCompletos[[#This Row],[Referencia]]))+7)))</f>
        <v>RCR26</v>
      </c>
      <c r="T48" s="135" t="str" cm="1">
        <f t="array" aca="1" ref="T48" ca="1">IF(INDIRECT(CONCATENATE(TablaDatosCompletos[[#This Row],[CodigoProyecto]],"!F",CELL("fila",INDIRECT(TablaDatosCompletos[[#This Row],[Referencia]]))+7))=0,"",INDIRECT(CONCATENATE(TablaDatosCompletos[[#This Row],[CodigoProyecto]],"!F",CELL("fila",INDIRECT(TablaDatosCompletos[[#This Row],[Referencia]]))+7)))</f>
        <v>RCR 26: Consumo anual primario de energía
(del cual: viviendas, edificios públicos, empresas, otros)</v>
      </c>
      <c r="U48" s="135" cm="1">
        <f t="array" aca="1" ref="U48" ca="1">IF(TablaDatosCompletos[[#This Row],[UsarAI]]="NO",0,INDIRECT(CONCATENATE(TablaDatosCompletos[[#This Row],[CodigoProyecto]],"!H",CELL("fila",INDIRECT(TablaDatosCompletos[[#This Row],[Referencia]]))+7)))</f>
        <v>0</v>
      </c>
      <c r="V48" s="135" t="str" cm="1">
        <f t="array" aca="1" ref="V48" ca="1">IF(INDIRECT(CONCATENATE(TablaDatosCompletos[[#This Row],[CodigoProyecto]],"!G",CELL("fila",INDIRECT(TablaDatosCompletos[[#This Row],[Referencia]]))+7))=0,"",INDIRECT(CONCATENATE(TablaDatosCompletos[[#This Row],[CodigoProyecto]],"!G",CELL("fila",INDIRECT(TablaDatosCompletos[[#This Row],[Referencia]]))+7)))</f>
        <v>MWh/año</v>
      </c>
    </row>
    <row r="49" spans="1:22" ht="101.5" x14ac:dyDescent="0.35">
      <c r="A49" s="128">
        <f>DatosGenerales!$D$7</f>
        <v>0</v>
      </c>
      <c r="B49" s="128">
        <f>DatosGenerales!$D$11</f>
        <v>0</v>
      </c>
      <c r="C49" s="128" cm="1">
        <f t="array" aca="1" ref="C49" ca="1">INDIRECT(CONCATENATE(TablaDatosCompletos[[#This Row],[CodigoProyecto]],"!$E$3"))</f>
        <v>0</v>
      </c>
      <c r="D49" s="128" t="str">
        <f ca="1">IF(TablaDatosCompletos[[#This Row],[Proyecto]]=0,"NO","SI")</f>
        <v>NO</v>
      </c>
      <c r="E49" s="129" t="s">
        <v>10</v>
      </c>
      <c r="F49" s="130" t="s">
        <v>227</v>
      </c>
      <c r="G49" s="131" t="s">
        <v>74</v>
      </c>
      <c r="H49" s="132" t="s">
        <v>41</v>
      </c>
      <c r="I49" s="133" t="s">
        <v>42</v>
      </c>
      <c r="J49" s="129" t="s">
        <v>77</v>
      </c>
      <c r="K49" s="134" t="s">
        <v>78</v>
      </c>
      <c r="L49" s="134" t="s">
        <v>406</v>
      </c>
      <c r="M49" s="135" t="str" cm="1">
        <f t="array" aca="1" ref="M49" ca="1">IF(INDIRECT(CONCATENATE(TablaDatosCompletos[[#This Row],[CodigoProyecto]],"!B",CELL("fila",INDIRECT(TablaDatosCompletos[[#This Row],[Referencia]]))))="Incluir","SI","NO")</f>
        <v>NO</v>
      </c>
      <c r="N49" s="136" cm="1">
        <f t="array" aca="1" ref="N49" ca="1">IF(TablaDatosCompletos[[#This Row],[UsarAI]]="NO",0,INDIRECT(CONCATENATE(TablaDatosCompletos[[#This Row],[CodigoProyecto]],"!E",CELL("fila",INDIRECT(TablaDatosCompletos[[#This Row],[Referencia]]))+2)))</f>
        <v>0</v>
      </c>
      <c r="O49" s="134" t="str" cm="1">
        <f t="array" aca="1" ref="O49" ca="1">IF(INDIRECT(CONCATENATE(TablaDatosCompletos[[#This Row],[CodigoProyecto]],"!E",CELL("fila",INDIRECT(TablaDatosCompletos[[#This Row],[Referencia]]))+6))=0,"",INDIRECT(CONCATENATE(TablaDatosCompletos[[#This Row],[CodigoProyecto]],"!E",CELL("fila",INDIRECT(TablaDatosCompletos[[#This Row],[Referencia]]))+6)))</f>
        <v>RCO19</v>
      </c>
      <c r="P49" s="134" t="str" cm="1">
        <f t="array" aca="1" ref="P49" ca="1">IF(INDIRECT(CONCATENATE(TablaDatosCompletos[[#This Row],[CodigoProyecto]],"!F",CELL("fila",INDIRECT(TablaDatosCompletos[[#This Row],[Referencia]]))+6))=0,"",INDIRECT(CONCATENATE(TablaDatosCompletos[[#This Row],[CodigoProyecto]],"!F",CELL("fila",INDIRECT(TablaDatosCompletos[[#This Row],[Referencia]]))+6)))</f>
        <v>Edificios públicos con rendimiento
energético mejorado</v>
      </c>
      <c r="Q49" s="134" cm="1">
        <f t="array" aca="1" ref="Q49" ca="1">IF(TablaDatosCompletos[[#This Row],[UsarAI]]="NO",0,INDIRECT(CONCATENATE(TablaDatosCompletos[[#This Row],[CodigoProyecto]],"!H",CELL("fila",INDIRECT(TablaDatosCompletos[[#This Row],[Referencia]]))+6)))</f>
        <v>0</v>
      </c>
      <c r="R49" s="134" t="str" cm="1">
        <f t="array" aca="1" ref="R49" ca="1">IF(INDIRECT(CONCATENATE(TablaDatosCompletos[[#This Row],[CodigoProyecto]],"!G",CELL("fila",INDIRECT(TablaDatosCompletos[[#This Row],[Referencia]]))+6))=0,"",INDIRECT(CONCATENATE(TablaDatosCompletos[[#This Row],[CodigoProyecto]],"!G",CELL("fila",INDIRECT(TablaDatosCompletos[[#This Row],[Referencia]]))+6)))</f>
        <v>Metros cuadrados (m2)</v>
      </c>
      <c r="S49" s="137" t="str" cm="1">
        <f t="array" aca="1" ref="S49" ca="1">IF(INDIRECT(CONCATENATE(TablaDatosCompletos[[#This Row],[CodigoProyecto]],"!E",CELL("fila",INDIRECT(TablaDatosCompletos[[#This Row],[Referencia]]))+7))=0,"",INDIRECT(CONCATENATE(TablaDatosCompletos[[#This Row],[CodigoProyecto]],"!E",CELL("fila",INDIRECT(TablaDatosCompletos[[#This Row],[Referencia]]))+7)))</f>
        <v>RCR26</v>
      </c>
      <c r="T49" s="135" t="str" cm="1">
        <f t="array" aca="1" ref="T49" ca="1">IF(INDIRECT(CONCATENATE(TablaDatosCompletos[[#This Row],[CodigoProyecto]],"!F",CELL("fila",INDIRECT(TablaDatosCompletos[[#This Row],[Referencia]]))+7))=0,"",INDIRECT(CONCATENATE(TablaDatosCompletos[[#This Row],[CodigoProyecto]],"!F",CELL("fila",INDIRECT(TablaDatosCompletos[[#This Row],[Referencia]]))+7)))</f>
        <v>RCR 26: Consumo anual primario de energía
(del cual: viviendas, edificios públicos, empresas, otros)</v>
      </c>
      <c r="U49" s="135" cm="1">
        <f t="array" aca="1" ref="U49" ca="1">IF(TablaDatosCompletos[[#This Row],[UsarAI]]="NO",0,INDIRECT(CONCATENATE(TablaDatosCompletos[[#This Row],[CodigoProyecto]],"!H",CELL("fila",INDIRECT(TablaDatosCompletos[[#This Row],[Referencia]]))+7)))</f>
        <v>0</v>
      </c>
      <c r="V49" s="135" t="str" cm="1">
        <f t="array" aca="1" ref="V49" ca="1">IF(INDIRECT(CONCATENATE(TablaDatosCompletos[[#This Row],[CodigoProyecto]],"!G",CELL("fila",INDIRECT(TablaDatosCompletos[[#This Row],[Referencia]]))+7))=0,"",INDIRECT(CONCATENATE(TablaDatosCompletos[[#This Row],[CodigoProyecto]],"!G",CELL("fila",INDIRECT(TablaDatosCompletos[[#This Row],[Referencia]]))+7)))</f>
        <v>MWh/año</v>
      </c>
    </row>
    <row r="50" spans="1:22" ht="72.5" x14ac:dyDescent="0.35">
      <c r="A50" s="128">
        <f>DatosGenerales!$D$7</f>
        <v>0</v>
      </c>
      <c r="B50" s="128">
        <f>DatosGenerales!$D$11</f>
        <v>0</v>
      </c>
      <c r="C50" s="128" cm="1">
        <f t="array" aca="1" ref="C50" ca="1">INDIRECT(CONCATENATE(TablaDatosCompletos[[#This Row],[CodigoProyecto]],"!$E$3"))</f>
        <v>0</v>
      </c>
      <c r="D50" s="128" t="str">
        <f ca="1">IF(TablaDatosCompletos[[#This Row],[Proyecto]]=0,"NO","SI")</f>
        <v>NO</v>
      </c>
      <c r="E50" s="129" t="s">
        <v>10</v>
      </c>
      <c r="F50" s="130" t="s">
        <v>227</v>
      </c>
      <c r="G50" s="131" t="s">
        <v>74</v>
      </c>
      <c r="H50" s="132" t="s">
        <v>43</v>
      </c>
      <c r="I50" s="133" t="s">
        <v>44</v>
      </c>
      <c r="J50" s="129" t="s">
        <v>79</v>
      </c>
      <c r="K50" s="134" t="s">
        <v>80</v>
      </c>
      <c r="L50" s="134" t="s">
        <v>407</v>
      </c>
      <c r="M50" s="135" t="str" cm="1">
        <f t="array" aca="1" ref="M50" ca="1">IF(INDIRECT(CONCATENATE(TablaDatosCompletos[[#This Row],[CodigoProyecto]],"!B",CELL("fila",INDIRECT(TablaDatosCompletos[[#This Row],[Referencia]]))))="Incluir","SI","NO")</f>
        <v>NO</v>
      </c>
      <c r="N50" s="136" cm="1">
        <f t="array" aca="1" ref="N50" ca="1">IF(TablaDatosCompletos[[#This Row],[UsarAI]]="NO",0,INDIRECT(CONCATENATE(TablaDatosCompletos[[#This Row],[CodigoProyecto]],"!E",CELL("fila",INDIRECT(TablaDatosCompletos[[#This Row],[Referencia]]))+2)))</f>
        <v>0</v>
      </c>
      <c r="O50" s="134" t="str" cm="1">
        <f t="array" aca="1" ref="O50" ca="1">IF(INDIRECT(CONCATENATE(TablaDatosCompletos[[#This Row],[CodigoProyecto]],"!E",CELL("fila",INDIRECT(TablaDatosCompletos[[#This Row],[Referencia]]))+6))=0,"",INDIRECT(CONCATENATE(TablaDatosCompletos[[#This Row],[CodigoProyecto]],"!E",CELL("fila",INDIRECT(TablaDatosCompletos[[#This Row],[Referencia]]))+6)))</f>
        <v>RCO22</v>
      </c>
      <c r="P50" s="134" t="str" cm="1">
        <f t="array" aca="1" ref="P50" ca="1">IF(INDIRECT(CONCATENATE(TablaDatosCompletos[[#This Row],[CodigoProyecto]],"!F",CELL("fila",INDIRECT(TablaDatosCompletos[[#This Row],[Referencia]]))+6))=0,"",INDIRECT(CONCATENATE(TablaDatosCompletos[[#This Row],[CodigoProyecto]],"!F",CELL("fila",INDIRECT(TablaDatosCompletos[[#This Row],[Referencia]]))+6)))</f>
        <v>Capacidad de producción adicional
de energía renovable (de la cual: electricidad,
térmica)*</v>
      </c>
      <c r="Q50" s="134" cm="1">
        <f t="array" aca="1" ref="Q50" ca="1">IF(TablaDatosCompletos[[#This Row],[UsarAI]]="NO",0,INDIRECT(CONCATENATE(TablaDatosCompletos[[#This Row],[CodigoProyecto]],"!H",CELL("fila",INDIRECT(TablaDatosCompletos[[#This Row],[Referencia]]))+6)))</f>
        <v>0</v>
      </c>
      <c r="R50" s="134" t="str" cm="1">
        <f t="array" aca="1" ref="R50" ca="1">IF(INDIRECT(CONCATENATE(TablaDatosCompletos[[#This Row],[CodigoProyecto]],"!G",CELL("fila",INDIRECT(TablaDatosCompletos[[#This Row],[Referencia]]))+6))=0,"",INDIRECT(CONCATENATE(TablaDatosCompletos[[#This Row],[CodigoProyecto]],"!G",CELL("fila",INDIRECT(TablaDatosCompletos[[#This Row],[Referencia]]))+6)))</f>
        <v>KW  </v>
      </c>
      <c r="S50" s="137" t="str" cm="1">
        <f t="array" aca="1" ref="S50" ca="1">IF(INDIRECT(CONCATENATE(TablaDatosCompletos[[#This Row],[CodigoProyecto]],"!E",CELL("fila",INDIRECT(TablaDatosCompletos[[#This Row],[Referencia]]))+7))=0,"",INDIRECT(CONCATENATE(TablaDatosCompletos[[#This Row],[CodigoProyecto]],"!E",CELL("fila",INDIRECT(TablaDatosCompletos[[#This Row],[Referencia]]))+7)))</f>
        <v>RCR32</v>
      </c>
      <c r="T50" s="135" t="str" cm="1">
        <f t="array" aca="1" ref="T50" ca="1">IF(INDIRECT(CONCATENATE(TablaDatosCompletos[[#This Row],[CodigoProyecto]],"!F",CELL("fila",INDIRECT(TablaDatosCompletos[[#This Row],[Referencia]]))+7))=0,"",INDIRECT(CONCATENATE(TablaDatosCompletos[[#This Row],[CodigoProyecto]],"!F",CELL("fila",INDIRECT(TablaDatosCompletos[[#This Row],[Referencia]]))+7)))</f>
        <v>RCR 32: Capacidad operativa adicional instalada para energía renovable*</v>
      </c>
      <c r="U50" s="135" cm="1">
        <f t="array" aca="1" ref="U50" ca="1">IF(TablaDatosCompletos[[#This Row],[UsarAI]]="NO",0,INDIRECT(CONCATENATE(TablaDatosCompletos[[#This Row],[CodigoProyecto]],"!H",CELL("fila",INDIRECT(TablaDatosCompletos[[#This Row],[Referencia]]))+7)))</f>
        <v>0</v>
      </c>
      <c r="V50" s="135" t="str" cm="1">
        <f t="array" aca="1" ref="V50" ca="1">IF(INDIRECT(CONCATENATE(TablaDatosCompletos[[#This Row],[CodigoProyecto]],"!G",CELL("fila",INDIRECT(TablaDatosCompletos[[#This Row],[Referencia]]))+7))=0,"",INDIRECT(CONCATENATE(TablaDatosCompletos[[#This Row],[CodigoProyecto]],"!G",CELL("fila",INDIRECT(TablaDatosCompletos[[#This Row],[Referencia]]))+7)))</f>
        <v>MW</v>
      </c>
    </row>
    <row r="51" spans="1:22" ht="72.5" x14ac:dyDescent="0.35">
      <c r="A51" s="128">
        <f>DatosGenerales!$D$7</f>
        <v>0</v>
      </c>
      <c r="B51" s="128">
        <f>DatosGenerales!$D$11</f>
        <v>0</v>
      </c>
      <c r="C51" s="128" cm="1">
        <f t="array" aca="1" ref="C51" ca="1">INDIRECT(CONCATENATE(TablaDatosCompletos[[#This Row],[CodigoProyecto]],"!$E$3"))</f>
        <v>0</v>
      </c>
      <c r="D51" s="128" t="str">
        <f ca="1">IF(TablaDatosCompletos[[#This Row],[Proyecto]]=0,"NO","SI")</f>
        <v>NO</v>
      </c>
      <c r="E51" s="129" t="s">
        <v>10</v>
      </c>
      <c r="F51" s="130" t="s">
        <v>227</v>
      </c>
      <c r="G51" s="131" t="s">
        <v>74</v>
      </c>
      <c r="H51" s="132" t="s">
        <v>43</v>
      </c>
      <c r="I51" s="133" t="s">
        <v>44</v>
      </c>
      <c r="J51" s="129" t="s">
        <v>81</v>
      </c>
      <c r="K51" s="134" t="s">
        <v>82</v>
      </c>
      <c r="L51" s="134" t="s">
        <v>408</v>
      </c>
      <c r="M51" s="135" t="str" cm="1">
        <f t="array" aca="1" ref="M51" ca="1">IF(INDIRECT(CONCATENATE(TablaDatosCompletos[[#This Row],[CodigoProyecto]],"!B",CELL("fila",INDIRECT(TablaDatosCompletos[[#This Row],[Referencia]]))))="Incluir","SI","NO")</f>
        <v>NO</v>
      </c>
      <c r="N51" s="136" cm="1">
        <f t="array" aca="1" ref="N51" ca="1">IF(TablaDatosCompletos[[#This Row],[UsarAI]]="NO",0,INDIRECT(CONCATENATE(TablaDatosCompletos[[#This Row],[CodigoProyecto]],"!E",CELL("fila",INDIRECT(TablaDatosCompletos[[#This Row],[Referencia]]))+2)))</f>
        <v>0</v>
      </c>
      <c r="O51" s="134" t="str" cm="1">
        <f t="array" aca="1" ref="O51" ca="1">IF(INDIRECT(CONCATENATE(TablaDatosCompletos[[#This Row],[CodigoProyecto]],"!E",CELL("fila",INDIRECT(TablaDatosCompletos[[#This Row],[Referencia]]))+6))=0,"",INDIRECT(CONCATENATE(TablaDatosCompletos[[#This Row],[CodigoProyecto]],"!E",CELL("fila",INDIRECT(TablaDatosCompletos[[#This Row],[Referencia]]))+6)))</f>
        <v>RCO22</v>
      </c>
      <c r="P51" s="134" t="str" cm="1">
        <f t="array" aca="1" ref="P51" ca="1">IF(INDIRECT(CONCATENATE(TablaDatosCompletos[[#This Row],[CodigoProyecto]],"!F",CELL("fila",INDIRECT(TablaDatosCompletos[[#This Row],[Referencia]]))+6))=0,"",INDIRECT(CONCATENATE(TablaDatosCompletos[[#This Row],[CodigoProyecto]],"!F",CELL("fila",INDIRECT(TablaDatosCompletos[[#This Row],[Referencia]]))+6)))</f>
        <v>Capacidad de producción adicional
de energía renovable (de la cual: electricidad,
térmica)*</v>
      </c>
      <c r="Q51" s="134" cm="1">
        <f t="array" aca="1" ref="Q51" ca="1">IF(TablaDatosCompletos[[#This Row],[UsarAI]]="NO",0,INDIRECT(CONCATENATE(TablaDatosCompletos[[#This Row],[CodigoProyecto]],"!H",CELL("fila",INDIRECT(TablaDatosCompletos[[#This Row],[Referencia]]))+6)))</f>
        <v>0</v>
      </c>
      <c r="R51" s="134" t="str" cm="1">
        <f t="array" aca="1" ref="R51" ca="1">IF(INDIRECT(CONCATENATE(TablaDatosCompletos[[#This Row],[CodigoProyecto]],"!G",CELL("fila",INDIRECT(TablaDatosCompletos[[#This Row],[Referencia]]))+6))=0,"",INDIRECT(CONCATENATE(TablaDatosCompletos[[#This Row],[CodigoProyecto]],"!G",CELL("fila",INDIRECT(TablaDatosCompletos[[#This Row],[Referencia]]))+6)))</f>
        <v>KW  </v>
      </c>
      <c r="S51" s="137" t="str" cm="1">
        <f t="array" aca="1" ref="S51" ca="1">IF(INDIRECT(CONCATENATE(TablaDatosCompletos[[#This Row],[CodigoProyecto]],"!E",CELL("fila",INDIRECT(TablaDatosCompletos[[#This Row],[Referencia]]))+7))=0,"",INDIRECT(CONCATENATE(TablaDatosCompletos[[#This Row],[CodigoProyecto]],"!E",CELL("fila",INDIRECT(TablaDatosCompletos[[#This Row],[Referencia]]))+7)))</f>
        <v>RCR32</v>
      </c>
      <c r="T51" s="135" t="str" cm="1">
        <f t="array" aca="1" ref="T51" ca="1">IF(INDIRECT(CONCATENATE(TablaDatosCompletos[[#This Row],[CodigoProyecto]],"!F",CELL("fila",INDIRECT(TablaDatosCompletos[[#This Row],[Referencia]]))+7))=0,"",INDIRECT(CONCATENATE(TablaDatosCompletos[[#This Row],[CodigoProyecto]],"!F",CELL("fila",INDIRECT(TablaDatosCompletos[[#This Row],[Referencia]]))+7)))</f>
        <v>RCR 32: Capacidad operativa adicional instalada para energía renovable*</v>
      </c>
      <c r="U51" s="135" cm="1">
        <f t="array" aca="1" ref="U51" ca="1">IF(TablaDatosCompletos[[#This Row],[UsarAI]]="NO",0,INDIRECT(CONCATENATE(TablaDatosCompletos[[#This Row],[CodigoProyecto]],"!H",CELL("fila",INDIRECT(TablaDatosCompletos[[#This Row],[Referencia]]))+7)))</f>
        <v>0</v>
      </c>
      <c r="V51" s="135" t="str" cm="1">
        <f t="array" aca="1" ref="V51" ca="1">IF(INDIRECT(CONCATENATE(TablaDatosCompletos[[#This Row],[CodigoProyecto]],"!G",CELL("fila",INDIRECT(TablaDatosCompletos[[#This Row],[Referencia]]))+7))=0,"",INDIRECT(CONCATENATE(TablaDatosCompletos[[#This Row],[CodigoProyecto]],"!G",CELL("fila",INDIRECT(TablaDatosCompletos[[#This Row],[Referencia]]))+7)))</f>
        <v>MW</v>
      </c>
    </row>
    <row r="52" spans="1:22" ht="72.5" x14ac:dyDescent="0.35">
      <c r="A52" s="128">
        <f>DatosGenerales!$D$7</f>
        <v>0</v>
      </c>
      <c r="B52" s="128">
        <f>DatosGenerales!$D$11</f>
        <v>0</v>
      </c>
      <c r="C52" s="128" cm="1">
        <f t="array" aca="1" ref="C52" ca="1">INDIRECT(CONCATENATE(TablaDatosCompletos[[#This Row],[CodigoProyecto]],"!$E$3"))</f>
        <v>0</v>
      </c>
      <c r="D52" s="128" t="str">
        <f ca="1">IF(TablaDatosCompletos[[#This Row],[Proyecto]]=0,"NO","SI")</f>
        <v>NO</v>
      </c>
      <c r="E52" s="129" t="s">
        <v>10</v>
      </c>
      <c r="F52" s="130" t="s">
        <v>227</v>
      </c>
      <c r="G52" s="131" t="s">
        <v>74</v>
      </c>
      <c r="H52" s="132" t="s">
        <v>43</v>
      </c>
      <c r="I52" s="133" t="s">
        <v>44</v>
      </c>
      <c r="J52" s="129" t="s">
        <v>83</v>
      </c>
      <c r="K52" s="134" t="s">
        <v>84</v>
      </c>
      <c r="L52" s="134" t="s">
        <v>409</v>
      </c>
      <c r="M52" s="135" t="str" cm="1">
        <f t="array" aca="1" ref="M52" ca="1">IF(INDIRECT(CONCATENATE(TablaDatosCompletos[[#This Row],[CodigoProyecto]],"!B",CELL("fila",INDIRECT(TablaDatosCompletos[[#This Row],[Referencia]]))))="Incluir","SI","NO")</f>
        <v>NO</v>
      </c>
      <c r="N52" s="136" cm="1">
        <f t="array" aca="1" ref="N52" ca="1">IF(TablaDatosCompletos[[#This Row],[UsarAI]]="NO",0,INDIRECT(CONCATENATE(TablaDatosCompletos[[#This Row],[CodigoProyecto]],"!E",CELL("fila",INDIRECT(TablaDatosCompletos[[#This Row],[Referencia]]))+2)))</f>
        <v>0</v>
      </c>
      <c r="O52" s="134" t="str" cm="1">
        <f t="array" aca="1" ref="O52" ca="1">IF(INDIRECT(CONCATENATE(TablaDatosCompletos[[#This Row],[CodigoProyecto]],"!E",CELL("fila",INDIRECT(TablaDatosCompletos[[#This Row],[Referencia]]))+6))=0,"",INDIRECT(CONCATENATE(TablaDatosCompletos[[#This Row],[CodigoProyecto]],"!E",CELL("fila",INDIRECT(TablaDatosCompletos[[#This Row],[Referencia]]))+6)))</f>
        <v>RCO22</v>
      </c>
      <c r="P52" s="134" t="str" cm="1">
        <f t="array" aca="1" ref="P52" ca="1">IF(INDIRECT(CONCATENATE(TablaDatosCompletos[[#This Row],[CodigoProyecto]],"!F",CELL("fila",INDIRECT(TablaDatosCompletos[[#This Row],[Referencia]]))+6))=0,"",INDIRECT(CONCATENATE(TablaDatosCompletos[[#This Row],[CodigoProyecto]],"!F",CELL("fila",INDIRECT(TablaDatosCompletos[[#This Row],[Referencia]]))+6)))</f>
        <v>Capacidad de producción adicional
de energía renovable (de la cual: electricidad,
térmica)*</v>
      </c>
      <c r="Q52" s="134" cm="1">
        <f t="array" aca="1" ref="Q52" ca="1">IF(TablaDatosCompletos[[#This Row],[UsarAI]]="NO",0,INDIRECT(CONCATENATE(TablaDatosCompletos[[#This Row],[CodigoProyecto]],"!H",CELL("fila",INDIRECT(TablaDatosCompletos[[#This Row],[Referencia]]))+6)))</f>
        <v>0</v>
      </c>
      <c r="R52" s="134" t="str" cm="1">
        <f t="array" aca="1" ref="R52" ca="1">IF(INDIRECT(CONCATENATE(TablaDatosCompletos[[#This Row],[CodigoProyecto]],"!G",CELL("fila",INDIRECT(TablaDatosCompletos[[#This Row],[Referencia]]))+6))=0,"",INDIRECT(CONCATENATE(TablaDatosCompletos[[#This Row],[CodigoProyecto]],"!G",CELL("fila",INDIRECT(TablaDatosCompletos[[#This Row],[Referencia]]))+6)))</f>
        <v>KW  </v>
      </c>
      <c r="S52" s="137" t="str" cm="1">
        <f t="array" aca="1" ref="S52" ca="1">IF(INDIRECT(CONCATENATE(TablaDatosCompletos[[#This Row],[CodigoProyecto]],"!E",CELL("fila",INDIRECT(TablaDatosCompletos[[#This Row],[Referencia]]))+7))=0,"",INDIRECT(CONCATENATE(TablaDatosCompletos[[#This Row],[CodigoProyecto]],"!E",CELL("fila",INDIRECT(TablaDatosCompletos[[#This Row],[Referencia]]))+7)))</f>
        <v>RCR32</v>
      </c>
      <c r="T52" s="135" t="str" cm="1">
        <f t="array" aca="1" ref="T52" ca="1">IF(INDIRECT(CONCATENATE(TablaDatosCompletos[[#This Row],[CodigoProyecto]],"!F",CELL("fila",INDIRECT(TablaDatosCompletos[[#This Row],[Referencia]]))+7))=0,"",INDIRECT(CONCATENATE(TablaDatosCompletos[[#This Row],[CodigoProyecto]],"!F",CELL("fila",INDIRECT(TablaDatosCompletos[[#This Row],[Referencia]]))+7)))</f>
        <v>RCR 32: Capacidad operativa adicional instalada para energía renovable*</v>
      </c>
      <c r="U52" s="135" cm="1">
        <f t="array" aca="1" ref="U52" ca="1">IF(TablaDatosCompletos[[#This Row],[UsarAI]]="NO",0,INDIRECT(CONCATENATE(TablaDatosCompletos[[#This Row],[CodigoProyecto]],"!H",CELL("fila",INDIRECT(TablaDatosCompletos[[#This Row],[Referencia]]))+7)))</f>
        <v>0</v>
      </c>
      <c r="V52" s="135" t="str" cm="1">
        <f t="array" aca="1" ref="V52" ca="1">IF(INDIRECT(CONCATENATE(TablaDatosCompletos[[#This Row],[CodigoProyecto]],"!G",CELL("fila",INDIRECT(TablaDatosCompletos[[#This Row],[Referencia]]))+7))=0,"",INDIRECT(CONCATENATE(TablaDatosCompletos[[#This Row],[CodigoProyecto]],"!G",CELL("fila",INDIRECT(TablaDatosCompletos[[#This Row],[Referencia]]))+7)))</f>
        <v>MW</v>
      </c>
    </row>
    <row r="53" spans="1:22" ht="72.5" x14ac:dyDescent="0.35">
      <c r="A53" s="128">
        <f>DatosGenerales!$D$7</f>
        <v>0</v>
      </c>
      <c r="B53" s="128">
        <f>DatosGenerales!$D$11</f>
        <v>0</v>
      </c>
      <c r="C53" s="128" cm="1">
        <f t="array" aca="1" ref="C53" ca="1">INDIRECT(CONCATENATE(TablaDatosCompletos[[#This Row],[CodigoProyecto]],"!$E$3"))</f>
        <v>0</v>
      </c>
      <c r="D53" s="128" t="str">
        <f ca="1">IF(TablaDatosCompletos[[#This Row],[Proyecto]]=0,"NO","SI")</f>
        <v>NO</v>
      </c>
      <c r="E53" s="129" t="s">
        <v>10</v>
      </c>
      <c r="F53" s="130" t="s">
        <v>227</v>
      </c>
      <c r="G53" s="131" t="s">
        <v>74</v>
      </c>
      <c r="H53" s="132" t="s">
        <v>43</v>
      </c>
      <c r="I53" s="133" t="s">
        <v>44</v>
      </c>
      <c r="J53" s="129" t="s">
        <v>85</v>
      </c>
      <c r="K53" s="134" t="s">
        <v>86</v>
      </c>
      <c r="L53" s="134" t="s">
        <v>410</v>
      </c>
      <c r="M53" s="135" t="str" cm="1">
        <f t="array" aca="1" ref="M53" ca="1">IF(INDIRECT(CONCATENATE(TablaDatosCompletos[[#This Row],[CodigoProyecto]],"!B",CELL("fila",INDIRECT(TablaDatosCompletos[[#This Row],[Referencia]]))))="Incluir","SI","NO")</f>
        <v>NO</v>
      </c>
      <c r="N53" s="136" cm="1">
        <f t="array" aca="1" ref="N53" ca="1">IF(TablaDatosCompletos[[#This Row],[UsarAI]]="NO",0,INDIRECT(CONCATENATE(TablaDatosCompletos[[#This Row],[CodigoProyecto]],"!E",CELL("fila",INDIRECT(TablaDatosCompletos[[#This Row],[Referencia]]))+2)))</f>
        <v>0</v>
      </c>
      <c r="O53" s="134" t="str" cm="1">
        <f t="array" aca="1" ref="O53" ca="1">IF(INDIRECT(CONCATENATE(TablaDatosCompletos[[#This Row],[CodigoProyecto]],"!E",CELL("fila",INDIRECT(TablaDatosCompletos[[#This Row],[Referencia]]))+6))=0,"",INDIRECT(CONCATENATE(TablaDatosCompletos[[#This Row],[CodigoProyecto]],"!E",CELL("fila",INDIRECT(TablaDatosCompletos[[#This Row],[Referencia]]))+6)))</f>
        <v>RCO22</v>
      </c>
      <c r="P53" s="134" t="str" cm="1">
        <f t="array" aca="1" ref="P53" ca="1">IF(INDIRECT(CONCATENATE(TablaDatosCompletos[[#This Row],[CodigoProyecto]],"!F",CELL("fila",INDIRECT(TablaDatosCompletos[[#This Row],[Referencia]]))+6))=0,"",INDIRECT(CONCATENATE(TablaDatosCompletos[[#This Row],[CodigoProyecto]],"!F",CELL("fila",INDIRECT(TablaDatosCompletos[[#This Row],[Referencia]]))+6)))</f>
        <v>Capacidad de producción adicional
de energía renovable (de la cual: electricidad,
térmica)*</v>
      </c>
      <c r="Q53" s="134" cm="1">
        <f t="array" aca="1" ref="Q53" ca="1">IF(TablaDatosCompletos[[#This Row],[UsarAI]]="NO",0,INDIRECT(CONCATENATE(TablaDatosCompletos[[#This Row],[CodigoProyecto]],"!H",CELL("fila",INDIRECT(TablaDatosCompletos[[#This Row],[Referencia]]))+6)))</f>
        <v>0</v>
      </c>
      <c r="R53" s="134" t="str" cm="1">
        <f t="array" aca="1" ref="R53" ca="1">IF(INDIRECT(CONCATENATE(TablaDatosCompletos[[#This Row],[CodigoProyecto]],"!G",CELL("fila",INDIRECT(TablaDatosCompletos[[#This Row],[Referencia]]))+6))=0,"",INDIRECT(CONCATENATE(TablaDatosCompletos[[#This Row],[CodigoProyecto]],"!G",CELL("fila",INDIRECT(TablaDatosCompletos[[#This Row],[Referencia]]))+6)))</f>
        <v>KW  </v>
      </c>
      <c r="S53" s="137" t="str" cm="1">
        <f t="array" aca="1" ref="S53" ca="1">IF(INDIRECT(CONCATENATE(TablaDatosCompletos[[#This Row],[CodigoProyecto]],"!E",CELL("fila",INDIRECT(TablaDatosCompletos[[#This Row],[Referencia]]))+7))=0,"",INDIRECT(CONCATENATE(TablaDatosCompletos[[#This Row],[CodigoProyecto]],"!E",CELL("fila",INDIRECT(TablaDatosCompletos[[#This Row],[Referencia]]))+7)))</f>
        <v>RCR32</v>
      </c>
      <c r="T53" s="135" t="str" cm="1">
        <f t="array" aca="1" ref="T53" ca="1">IF(INDIRECT(CONCATENATE(TablaDatosCompletos[[#This Row],[CodigoProyecto]],"!F",CELL("fila",INDIRECT(TablaDatosCompletos[[#This Row],[Referencia]]))+7))=0,"",INDIRECT(CONCATENATE(TablaDatosCompletos[[#This Row],[CodigoProyecto]],"!F",CELL("fila",INDIRECT(TablaDatosCompletos[[#This Row],[Referencia]]))+7)))</f>
        <v>RCR 32: Capacidad operativa adicional instalada para energía renovable*</v>
      </c>
      <c r="U53" s="135" cm="1">
        <f t="array" aca="1" ref="U53" ca="1">IF(TablaDatosCompletos[[#This Row],[UsarAI]]="NO",0,INDIRECT(CONCATENATE(TablaDatosCompletos[[#This Row],[CodigoProyecto]],"!H",CELL("fila",INDIRECT(TablaDatosCompletos[[#This Row],[Referencia]]))+7)))</f>
        <v>0</v>
      </c>
      <c r="V53" s="135" t="str" cm="1">
        <f t="array" aca="1" ref="V53" ca="1">IF(INDIRECT(CONCATENATE(TablaDatosCompletos[[#This Row],[CodigoProyecto]],"!G",CELL("fila",INDIRECT(TablaDatosCompletos[[#This Row],[Referencia]]))+7))=0,"",INDIRECT(CONCATENATE(TablaDatosCompletos[[#This Row],[CodigoProyecto]],"!G",CELL("fila",INDIRECT(TablaDatosCompletos[[#This Row],[Referencia]]))+7)))</f>
        <v>MW</v>
      </c>
    </row>
    <row r="54" spans="1:22" ht="72.5" x14ac:dyDescent="0.35">
      <c r="A54" s="128">
        <f>DatosGenerales!$D$7</f>
        <v>0</v>
      </c>
      <c r="B54" s="128">
        <f>DatosGenerales!$D$11</f>
        <v>0</v>
      </c>
      <c r="C54" s="128" cm="1">
        <f t="array" aca="1" ref="C54" ca="1">INDIRECT(CONCATENATE(TablaDatosCompletos[[#This Row],[CodigoProyecto]],"!$E$3"))</f>
        <v>0</v>
      </c>
      <c r="D54" s="128" t="str">
        <f ca="1">IF(TablaDatosCompletos[[#This Row],[Proyecto]]=0,"NO","SI")</f>
        <v>NO</v>
      </c>
      <c r="E54" s="129" t="s">
        <v>10</v>
      </c>
      <c r="F54" s="130" t="s">
        <v>227</v>
      </c>
      <c r="G54" s="131" t="s">
        <v>74</v>
      </c>
      <c r="H54" s="132" t="s">
        <v>43</v>
      </c>
      <c r="I54" s="133" t="s">
        <v>44</v>
      </c>
      <c r="J54" s="129" t="s">
        <v>87</v>
      </c>
      <c r="K54" s="134" t="s">
        <v>88</v>
      </c>
      <c r="L54" s="134" t="s">
        <v>411</v>
      </c>
      <c r="M54" s="135" t="str" cm="1">
        <f t="array" aca="1" ref="M54" ca="1">IF(INDIRECT(CONCATENATE(TablaDatosCompletos[[#This Row],[CodigoProyecto]],"!B",CELL("fila",INDIRECT(TablaDatosCompletos[[#This Row],[Referencia]]))))="Incluir","SI","NO")</f>
        <v>NO</v>
      </c>
      <c r="N54" s="136" cm="1">
        <f t="array" aca="1" ref="N54" ca="1">IF(TablaDatosCompletos[[#This Row],[UsarAI]]="NO",0,INDIRECT(CONCATENATE(TablaDatosCompletos[[#This Row],[CodigoProyecto]],"!E",CELL("fila",INDIRECT(TablaDatosCompletos[[#This Row],[Referencia]]))+2)))</f>
        <v>0</v>
      </c>
      <c r="O54" s="134" t="str" cm="1">
        <f t="array" aca="1" ref="O54" ca="1">IF(INDIRECT(CONCATENATE(TablaDatosCompletos[[#This Row],[CodigoProyecto]],"!E",CELL("fila",INDIRECT(TablaDatosCompletos[[#This Row],[Referencia]]))+6))=0,"",INDIRECT(CONCATENATE(TablaDatosCompletos[[#This Row],[CodigoProyecto]],"!E",CELL("fila",INDIRECT(TablaDatosCompletos[[#This Row],[Referencia]]))+6)))</f>
        <v>RCO22</v>
      </c>
      <c r="P54" s="134" t="str" cm="1">
        <f t="array" aca="1" ref="P54" ca="1">IF(INDIRECT(CONCATENATE(TablaDatosCompletos[[#This Row],[CodigoProyecto]],"!F",CELL("fila",INDIRECT(TablaDatosCompletos[[#This Row],[Referencia]]))+6))=0,"",INDIRECT(CONCATENATE(TablaDatosCompletos[[#This Row],[CodigoProyecto]],"!F",CELL("fila",INDIRECT(TablaDatosCompletos[[#This Row],[Referencia]]))+6)))</f>
        <v>Capacidad de producción adicional
de energía renovable (de la cual: electricidad,
térmica)*</v>
      </c>
      <c r="Q54" s="134" cm="1">
        <f t="array" aca="1" ref="Q54" ca="1">IF(TablaDatosCompletos[[#This Row],[UsarAI]]="NO",0,INDIRECT(CONCATENATE(TablaDatosCompletos[[#This Row],[CodigoProyecto]],"!H",CELL("fila",INDIRECT(TablaDatosCompletos[[#This Row],[Referencia]]))+6)))</f>
        <v>0</v>
      </c>
      <c r="R54" s="134" t="str" cm="1">
        <f t="array" aca="1" ref="R54" ca="1">IF(INDIRECT(CONCATENATE(TablaDatosCompletos[[#This Row],[CodigoProyecto]],"!G",CELL("fila",INDIRECT(TablaDatosCompletos[[#This Row],[Referencia]]))+6))=0,"",INDIRECT(CONCATENATE(TablaDatosCompletos[[#This Row],[CodigoProyecto]],"!G",CELL("fila",INDIRECT(TablaDatosCompletos[[#This Row],[Referencia]]))+6)))</f>
        <v>KW  </v>
      </c>
      <c r="S54" s="137" t="str" cm="1">
        <f t="array" aca="1" ref="S54" ca="1">IF(INDIRECT(CONCATENATE(TablaDatosCompletos[[#This Row],[CodigoProyecto]],"!E",CELL("fila",INDIRECT(TablaDatosCompletos[[#This Row],[Referencia]]))+7))=0,"",INDIRECT(CONCATENATE(TablaDatosCompletos[[#This Row],[CodigoProyecto]],"!E",CELL("fila",INDIRECT(TablaDatosCompletos[[#This Row],[Referencia]]))+7)))</f>
        <v>RCR32</v>
      </c>
      <c r="T54" s="135" t="str" cm="1">
        <f t="array" aca="1" ref="T54" ca="1">IF(INDIRECT(CONCATENATE(TablaDatosCompletos[[#This Row],[CodigoProyecto]],"!F",CELL("fila",INDIRECT(TablaDatosCompletos[[#This Row],[Referencia]]))+7))=0,"",INDIRECT(CONCATENATE(TablaDatosCompletos[[#This Row],[CodigoProyecto]],"!F",CELL("fila",INDIRECT(TablaDatosCompletos[[#This Row],[Referencia]]))+7)))</f>
        <v>RCR 32: Capacidad operativa adicional instalada para energía renovable*</v>
      </c>
      <c r="U54" s="135" cm="1">
        <f t="array" aca="1" ref="U54" ca="1">IF(TablaDatosCompletos[[#This Row],[UsarAI]]="NO",0,INDIRECT(CONCATENATE(TablaDatosCompletos[[#This Row],[CodigoProyecto]],"!H",CELL("fila",INDIRECT(TablaDatosCompletos[[#This Row],[Referencia]]))+7)))</f>
        <v>0</v>
      </c>
      <c r="V54" s="135" t="str" cm="1">
        <f t="array" aca="1" ref="V54" ca="1">IF(INDIRECT(CONCATENATE(TablaDatosCompletos[[#This Row],[CodigoProyecto]],"!G",CELL("fila",INDIRECT(TablaDatosCompletos[[#This Row],[Referencia]]))+7))=0,"",INDIRECT(CONCATENATE(TablaDatosCompletos[[#This Row],[CodigoProyecto]],"!G",CELL("fila",INDIRECT(TablaDatosCompletos[[#This Row],[Referencia]]))+7)))</f>
        <v>MW</v>
      </c>
    </row>
    <row r="55" spans="1:22" ht="72.5" x14ac:dyDescent="0.35">
      <c r="A55" s="128">
        <f>DatosGenerales!$D$7</f>
        <v>0</v>
      </c>
      <c r="B55" s="128">
        <f>DatosGenerales!$D$11</f>
        <v>0</v>
      </c>
      <c r="C55" s="128" cm="1">
        <f t="array" aca="1" ref="C55" ca="1">INDIRECT(CONCATENATE(TablaDatosCompletos[[#This Row],[CodigoProyecto]],"!$E$3"))</f>
        <v>0</v>
      </c>
      <c r="D55" s="128" t="str">
        <f ca="1">IF(TablaDatosCompletos[[#This Row],[Proyecto]]=0,"NO","SI")</f>
        <v>NO</v>
      </c>
      <c r="E55" s="129" t="s">
        <v>10</v>
      </c>
      <c r="F55" s="130" t="s">
        <v>227</v>
      </c>
      <c r="G55" s="131" t="s">
        <v>74</v>
      </c>
      <c r="H55" s="132" t="s">
        <v>43</v>
      </c>
      <c r="I55" s="133" t="s">
        <v>44</v>
      </c>
      <c r="J55" s="129" t="s">
        <v>89</v>
      </c>
      <c r="K55" s="134" t="s">
        <v>90</v>
      </c>
      <c r="L55" s="134" t="s">
        <v>412</v>
      </c>
      <c r="M55" s="135" t="str" cm="1">
        <f t="array" aca="1" ref="M55" ca="1">IF(INDIRECT(CONCATENATE(TablaDatosCompletos[[#This Row],[CodigoProyecto]],"!B",CELL("fila",INDIRECT(TablaDatosCompletos[[#This Row],[Referencia]]))))="Incluir","SI","NO")</f>
        <v>NO</v>
      </c>
      <c r="N55" s="136" cm="1">
        <f t="array" aca="1" ref="N55" ca="1">IF(TablaDatosCompletos[[#This Row],[UsarAI]]="NO",0,INDIRECT(CONCATENATE(TablaDatosCompletos[[#This Row],[CodigoProyecto]],"!E",CELL("fila",INDIRECT(TablaDatosCompletos[[#This Row],[Referencia]]))+2)))</f>
        <v>0</v>
      </c>
      <c r="O55" s="134" t="str" cm="1">
        <f t="array" aca="1" ref="O55" ca="1">IF(INDIRECT(CONCATENATE(TablaDatosCompletos[[#This Row],[CodigoProyecto]],"!E",CELL("fila",INDIRECT(TablaDatosCompletos[[#This Row],[Referencia]]))+6))=0,"",INDIRECT(CONCATENATE(TablaDatosCompletos[[#This Row],[CodigoProyecto]],"!E",CELL("fila",INDIRECT(TablaDatosCompletos[[#This Row],[Referencia]]))+6)))</f>
        <v>RCO22</v>
      </c>
      <c r="P55" s="134" t="str" cm="1">
        <f t="array" aca="1" ref="P55" ca="1">IF(INDIRECT(CONCATENATE(TablaDatosCompletos[[#This Row],[CodigoProyecto]],"!F",CELL("fila",INDIRECT(TablaDatosCompletos[[#This Row],[Referencia]]))+6))=0,"",INDIRECT(CONCATENATE(TablaDatosCompletos[[#This Row],[CodigoProyecto]],"!F",CELL("fila",INDIRECT(TablaDatosCompletos[[#This Row],[Referencia]]))+6)))</f>
        <v>Capacidad de producción adicional
de energía renovable (de la cual: electricidad,
térmica)*</v>
      </c>
      <c r="Q55" s="134" cm="1">
        <f t="array" aca="1" ref="Q55" ca="1">IF(TablaDatosCompletos[[#This Row],[UsarAI]]="NO",0,INDIRECT(CONCATENATE(TablaDatosCompletos[[#This Row],[CodigoProyecto]],"!H",CELL("fila",INDIRECT(TablaDatosCompletos[[#This Row],[Referencia]]))+6)))</f>
        <v>0</v>
      </c>
      <c r="R55" s="134" t="str" cm="1">
        <f t="array" aca="1" ref="R55" ca="1">IF(INDIRECT(CONCATENATE(TablaDatosCompletos[[#This Row],[CodigoProyecto]],"!G",CELL("fila",INDIRECT(TablaDatosCompletos[[#This Row],[Referencia]]))+6))=0,"",INDIRECT(CONCATENATE(TablaDatosCompletos[[#This Row],[CodigoProyecto]],"!G",CELL("fila",INDIRECT(TablaDatosCompletos[[#This Row],[Referencia]]))+6)))</f>
        <v>KW  </v>
      </c>
      <c r="S55" s="137" t="str" cm="1">
        <f t="array" aca="1" ref="S55" ca="1">IF(INDIRECT(CONCATENATE(TablaDatosCompletos[[#This Row],[CodigoProyecto]],"!E",CELL("fila",INDIRECT(TablaDatosCompletos[[#This Row],[Referencia]]))+7))=0,"",INDIRECT(CONCATENATE(TablaDatosCompletos[[#This Row],[CodigoProyecto]],"!E",CELL("fila",INDIRECT(TablaDatosCompletos[[#This Row],[Referencia]]))+7)))</f>
        <v>RCR32</v>
      </c>
      <c r="T55" s="135" t="str" cm="1">
        <f t="array" aca="1" ref="T55" ca="1">IF(INDIRECT(CONCATENATE(TablaDatosCompletos[[#This Row],[CodigoProyecto]],"!F",CELL("fila",INDIRECT(TablaDatosCompletos[[#This Row],[Referencia]]))+7))=0,"",INDIRECT(CONCATENATE(TablaDatosCompletos[[#This Row],[CodigoProyecto]],"!F",CELL("fila",INDIRECT(TablaDatosCompletos[[#This Row],[Referencia]]))+7)))</f>
        <v>RCR 32: Capacidad operativa adicional instalada para energía renovable*</v>
      </c>
      <c r="U55" s="135" cm="1">
        <f t="array" aca="1" ref="U55" ca="1">IF(TablaDatosCompletos[[#This Row],[UsarAI]]="NO",0,INDIRECT(CONCATENATE(TablaDatosCompletos[[#This Row],[CodigoProyecto]],"!H",CELL("fila",INDIRECT(TablaDatosCompletos[[#This Row],[Referencia]]))+7)))</f>
        <v>0</v>
      </c>
      <c r="V55" s="135" t="str" cm="1">
        <f t="array" aca="1" ref="V55" ca="1">IF(INDIRECT(CONCATENATE(TablaDatosCompletos[[#This Row],[CodigoProyecto]],"!G",CELL("fila",INDIRECT(TablaDatosCompletos[[#This Row],[Referencia]]))+7))=0,"",INDIRECT(CONCATENATE(TablaDatosCompletos[[#This Row],[CodigoProyecto]],"!G",CELL("fila",INDIRECT(TablaDatosCompletos[[#This Row],[Referencia]]))+7)))</f>
        <v>MW</v>
      </c>
    </row>
    <row r="56" spans="1:22" ht="72.5" x14ac:dyDescent="0.35">
      <c r="A56" s="128">
        <f>DatosGenerales!$D$7</f>
        <v>0</v>
      </c>
      <c r="B56" s="128">
        <f>DatosGenerales!$D$11</f>
        <v>0</v>
      </c>
      <c r="C56" s="128" cm="1">
        <f t="array" aca="1" ref="C56" ca="1">INDIRECT(CONCATENATE(TablaDatosCompletos[[#This Row],[CodigoProyecto]],"!$E$3"))</f>
        <v>0</v>
      </c>
      <c r="D56" s="128" t="str">
        <f ca="1">IF(TablaDatosCompletos[[#This Row],[Proyecto]]=0,"NO","SI")</f>
        <v>NO</v>
      </c>
      <c r="E56" s="129" t="s">
        <v>10</v>
      </c>
      <c r="F56" s="130" t="s">
        <v>227</v>
      </c>
      <c r="G56" s="131" t="s">
        <v>74</v>
      </c>
      <c r="H56" s="132" t="s">
        <v>43</v>
      </c>
      <c r="I56" s="133" t="s">
        <v>44</v>
      </c>
      <c r="J56" s="129" t="s">
        <v>91</v>
      </c>
      <c r="K56" s="134" t="s">
        <v>92</v>
      </c>
      <c r="L56" s="134" t="s">
        <v>413</v>
      </c>
      <c r="M56" s="135" t="str" cm="1">
        <f t="array" aca="1" ref="M56" ca="1">IF(INDIRECT(CONCATENATE(TablaDatosCompletos[[#This Row],[CodigoProyecto]],"!B",CELL("fila",INDIRECT(TablaDatosCompletos[[#This Row],[Referencia]]))))="Incluir","SI","NO")</f>
        <v>NO</v>
      </c>
      <c r="N56" s="136" cm="1">
        <f t="array" aca="1" ref="N56" ca="1">IF(TablaDatosCompletos[[#This Row],[UsarAI]]="NO",0,INDIRECT(CONCATENATE(TablaDatosCompletos[[#This Row],[CodigoProyecto]],"!E",CELL("fila",INDIRECT(TablaDatosCompletos[[#This Row],[Referencia]]))+2)))</f>
        <v>0</v>
      </c>
      <c r="O56" s="134" t="str" cm="1">
        <f t="array" aca="1" ref="O56" ca="1">IF(INDIRECT(CONCATENATE(TablaDatosCompletos[[#This Row],[CodigoProyecto]],"!E",CELL("fila",INDIRECT(TablaDatosCompletos[[#This Row],[Referencia]]))+6))=0,"",INDIRECT(CONCATENATE(TablaDatosCompletos[[#This Row],[CodigoProyecto]],"!E",CELL("fila",INDIRECT(TablaDatosCompletos[[#This Row],[Referencia]]))+6)))</f>
        <v>RCO22</v>
      </c>
      <c r="P56" s="134" t="str" cm="1">
        <f t="array" aca="1" ref="P56" ca="1">IF(INDIRECT(CONCATENATE(TablaDatosCompletos[[#This Row],[CodigoProyecto]],"!F",CELL("fila",INDIRECT(TablaDatosCompletos[[#This Row],[Referencia]]))+6))=0,"",INDIRECT(CONCATENATE(TablaDatosCompletos[[#This Row],[CodigoProyecto]],"!F",CELL("fila",INDIRECT(TablaDatosCompletos[[#This Row],[Referencia]]))+6)))</f>
        <v>Capacidad de producción adicional
de energía renovable (de la cual: electricidad,
térmica)*</v>
      </c>
      <c r="Q56" s="134" cm="1">
        <f t="array" aca="1" ref="Q56" ca="1">IF(TablaDatosCompletos[[#This Row],[UsarAI]]="NO",0,INDIRECT(CONCATENATE(TablaDatosCompletos[[#This Row],[CodigoProyecto]],"!H",CELL("fila",INDIRECT(TablaDatosCompletos[[#This Row],[Referencia]]))+6)))</f>
        <v>0</v>
      </c>
      <c r="R56" s="134" t="str" cm="1">
        <f t="array" aca="1" ref="R56" ca="1">IF(INDIRECT(CONCATENATE(TablaDatosCompletos[[#This Row],[CodigoProyecto]],"!G",CELL("fila",INDIRECT(TablaDatosCompletos[[#This Row],[Referencia]]))+6))=0,"",INDIRECT(CONCATENATE(TablaDatosCompletos[[#This Row],[CodigoProyecto]],"!G",CELL("fila",INDIRECT(TablaDatosCompletos[[#This Row],[Referencia]]))+6)))</f>
        <v>KW  </v>
      </c>
      <c r="S56" s="137" t="str" cm="1">
        <f t="array" aca="1" ref="S56" ca="1">IF(INDIRECT(CONCATENATE(TablaDatosCompletos[[#This Row],[CodigoProyecto]],"!E",CELL("fila",INDIRECT(TablaDatosCompletos[[#This Row],[Referencia]]))+7))=0,"",INDIRECT(CONCATENATE(TablaDatosCompletos[[#This Row],[CodigoProyecto]],"!E",CELL("fila",INDIRECT(TablaDatosCompletos[[#This Row],[Referencia]]))+7)))</f>
        <v>RCR32</v>
      </c>
      <c r="T56" s="135" t="str" cm="1">
        <f t="array" aca="1" ref="T56" ca="1">IF(INDIRECT(CONCATENATE(TablaDatosCompletos[[#This Row],[CodigoProyecto]],"!F",CELL("fila",INDIRECT(TablaDatosCompletos[[#This Row],[Referencia]]))+7))=0,"",INDIRECT(CONCATENATE(TablaDatosCompletos[[#This Row],[CodigoProyecto]],"!F",CELL("fila",INDIRECT(TablaDatosCompletos[[#This Row],[Referencia]]))+7)))</f>
        <v>RCR 32: Capacidad operativa adicional instalada para energía renovable*</v>
      </c>
      <c r="U56" s="135" cm="1">
        <f t="array" aca="1" ref="U56" ca="1">IF(TablaDatosCompletos[[#This Row],[UsarAI]]="NO",0,INDIRECT(CONCATENATE(TablaDatosCompletos[[#This Row],[CodigoProyecto]],"!H",CELL("fila",INDIRECT(TablaDatosCompletos[[#This Row],[Referencia]]))+7)))</f>
        <v>0</v>
      </c>
      <c r="V56" s="135" t="str" cm="1">
        <f t="array" aca="1" ref="V56" ca="1">IF(INDIRECT(CONCATENATE(TablaDatosCompletos[[#This Row],[CodigoProyecto]],"!G",CELL("fila",INDIRECT(TablaDatosCompletos[[#This Row],[Referencia]]))+7))=0,"",INDIRECT(CONCATENATE(TablaDatosCompletos[[#This Row],[CodigoProyecto]],"!G",CELL("fila",INDIRECT(TablaDatosCompletos[[#This Row],[Referencia]]))+7)))</f>
        <v>MW</v>
      </c>
    </row>
    <row r="57" spans="1:22" ht="72.5" x14ac:dyDescent="0.35">
      <c r="A57" s="128">
        <f>DatosGenerales!$D$7</f>
        <v>0</v>
      </c>
      <c r="B57" s="128">
        <f>DatosGenerales!$D$11</f>
        <v>0</v>
      </c>
      <c r="C57" s="128" cm="1">
        <f t="array" aca="1" ref="C57" ca="1">INDIRECT(CONCATENATE(TablaDatosCompletos[[#This Row],[CodigoProyecto]],"!$E$3"))</f>
        <v>0</v>
      </c>
      <c r="D57" s="128" t="str">
        <f ca="1">IF(TablaDatosCompletos[[#This Row],[Proyecto]]=0,"NO","SI")</f>
        <v>NO</v>
      </c>
      <c r="E57" s="129" t="s">
        <v>10</v>
      </c>
      <c r="F57" s="130" t="s">
        <v>227</v>
      </c>
      <c r="G57" s="131" t="s">
        <v>74</v>
      </c>
      <c r="H57" s="132" t="s">
        <v>45</v>
      </c>
      <c r="I57" s="133" t="s">
        <v>46</v>
      </c>
      <c r="J57" s="129" t="s">
        <v>93</v>
      </c>
      <c r="K57" s="134" t="s">
        <v>94</v>
      </c>
      <c r="L57" s="134" t="s">
        <v>414</v>
      </c>
      <c r="M57" s="135" t="str" cm="1">
        <f t="array" aca="1" ref="M57" ca="1">IF(INDIRECT(CONCATENATE(TablaDatosCompletos[[#This Row],[CodigoProyecto]],"!B",CELL("fila",INDIRECT(TablaDatosCompletos[[#This Row],[Referencia]]))))="Incluir","SI","NO")</f>
        <v>NO</v>
      </c>
      <c r="N57" s="136" cm="1">
        <f t="array" aca="1" ref="N57" ca="1">IF(TablaDatosCompletos[[#This Row],[UsarAI]]="NO",0,INDIRECT(CONCATENATE(TablaDatosCompletos[[#This Row],[CodigoProyecto]],"!E",CELL("fila",INDIRECT(TablaDatosCompletos[[#This Row],[Referencia]]))+2)))</f>
        <v>0</v>
      </c>
      <c r="O57" s="134" t="str" cm="1">
        <f t="array" aca="1" ref="O57" ca="1">IF(INDIRECT(CONCATENATE(TablaDatosCompletos[[#This Row],[CodigoProyecto]],"!E",CELL("fila",INDIRECT(TablaDatosCompletos[[#This Row],[Referencia]]))+6))=0,"",INDIRECT(CONCATENATE(TablaDatosCompletos[[#This Row],[CodigoProyecto]],"!E",CELL("fila",INDIRECT(TablaDatosCompletos[[#This Row],[Referencia]]))+6)))</f>
        <v>RCO54</v>
      </c>
      <c r="P57" s="134" t="str" cm="1">
        <f t="array" aca="1" ref="P57" ca="1">IF(INDIRECT(CONCATENATE(TablaDatosCompletos[[#This Row],[CodigoProyecto]],"!F",CELL("fila",INDIRECT(TablaDatosCompletos[[#This Row],[Referencia]]))+6))=0,"",INDIRECT(CONCATENATE(TablaDatosCompletos[[#This Row],[CodigoProyecto]],"!F",CELL("fila",INDIRECT(TablaDatosCompletos[[#This Row],[Referencia]]))+6)))</f>
        <v>RCO54 Intermodal</v>
      </c>
      <c r="Q57" s="134" cm="1">
        <f t="array" aca="1" ref="Q57" ca="1">IF(TablaDatosCompletos[[#This Row],[UsarAI]]="NO",0,INDIRECT(CONCATENATE(TablaDatosCompletos[[#This Row],[CodigoProyecto]],"!H",CELL("fila",INDIRECT(TablaDatosCompletos[[#This Row],[Referencia]]))+6)))</f>
        <v>0</v>
      </c>
      <c r="R57" s="134" t="str" cm="1">
        <f t="array" aca="1" ref="R57" ca="1">IF(INDIRECT(CONCATENATE(TablaDatosCompletos[[#This Row],[CodigoProyecto]],"!G",CELL("fila",INDIRECT(TablaDatosCompletos[[#This Row],[Referencia]]))+6))=0,"",INDIRECT(CONCATENATE(TablaDatosCompletos[[#This Row],[CodigoProyecto]],"!G",CELL("fila",INDIRECT(TablaDatosCompletos[[#This Row],[Referencia]]))+6)))</f>
        <v>RCO54:Conexiones intermodales</v>
      </c>
      <c r="S57" s="137" t="str" cm="1">
        <f t="array" aca="1" ref="S57" ca="1">IF(INDIRECT(CONCATENATE(TablaDatosCompletos[[#This Row],[CodigoProyecto]],"!E",CELL("fila",INDIRECT(TablaDatosCompletos[[#This Row],[Referencia]]))+7))=0,"",INDIRECT(CONCATENATE(TablaDatosCompletos[[#This Row],[CodigoProyecto]],"!E",CELL("fila",INDIRECT(TablaDatosCompletos[[#This Row],[Referencia]]))+7)))</f>
        <v>RCR62</v>
      </c>
      <c r="T57" s="135" t="str" cm="1">
        <f t="array" aca="1" ref="T57" ca="1">IF(INDIRECT(CONCATENATE(TablaDatosCompletos[[#This Row],[CodigoProyecto]],"!F",CELL("fila",INDIRECT(TablaDatosCompletos[[#This Row],[Referencia]]))+7))=0,"",INDIRECT(CONCATENATE(TablaDatosCompletos[[#This Row],[CodigoProyecto]],"!F",CELL("fila",INDIRECT(TablaDatosCompletos[[#This Row],[Referencia]]))+7)))</f>
        <v>RCR 62: Pasajeros anuales de transporte
público nuevo o modernizado</v>
      </c>
      <c r="U57" s="135" cm="1">
        <f t="array" aca="1" ref="U57" ca="1">IF(TablaDatosCompletos[[#This Row],[UsarAI]]="NO",0,INDIRECT(CONCATENATE(TablaDatosCompletos[[#This Row],[CodigoProyecto]],"!H",CELL("fila",INDIRECT(TablaDatosCompletos[[#This Row],[Referencia]]))+7)))</f>
        <v>0</v>
      </c>
      <c r="V57" s="135" t="str" cm="1">
        <f t="array" aca="1" ref="V57" ca="1">IF(INDIRECT(CONCATENATE(TablaDatosCompletos[[#This Row],[CodigoProyecto]],"!G",CELL("fila",INDIRECT(TablaDatosCompletos[[#This Row],[Referencia]]))+7))=0,"",INDIRECT(CONCATENATE(TablaDatosCompletos[[#This Row],[CodigoProyecto]],"!G",CELL("fila",INDIRECT(TablaDatosCompletos[[#This Row],[Referencia]]))+7)))</f>
        <v>RCR 62: Usuarios / año</v>
      </c>
    </row>
    <row r="58" spans="1:22" ht="72.5" x14ac:dyDescent="0.35">
      <c r="A58" s="128">
        <f>DatosGenerales!$D$7</f>
        <v>0</v>
      </c>
      <c r="B58" s="128">
        <f>DatosGenerales!$D$11</f>
        <v>0</v>
      </c>
      <c r="C58" s="128" cm="1">
        <f t="array" aca="1" ref="C58" ca="1">INDIRECT(CONCATENATE(TablaDatosCompletos[[#This Row],[CodigoProyecto]],"!$E$3"))</f>
        <v>0</v>
      </c>
      <c r="D58" s="128" t="str">
        <f ca="1">IF(TablaDatosCompletos[[#This Row],[Proyecto]]=0,"NO","SI")</f>
        <v>NO</v>
      </c>
      <c r="E58" s="129" t="s">
        <v>10</v>
      </c>
      <c r="F58" s="130" t="s">
        <v>227</v>
      </c>
      <c r="G58" s="131" t="s">
        <v>74</v>
      </c>
      <c r="H58" s="132" t="s">
        <v>45</v>
      </c>
      <c r="I58" s="133" t="s">
        <v>46</v>
      </c>
      <c r="J58" s="129" t="s">
        <v>95</v>
      </c>
      <c r="K58" s="134" t="s">
        <v>96</v>
      </c>
      <c r="L58" s="134" t="s">
        <v>415</v>
      </c>
      <c r="M58" s="135" t="str" cm="1">
        <f t="array" aca="1" ref="M58" ca="1">IF(INDIRECT(CONCATENATE(TablaDatosCompletos[[#This Row],[CodigoProyecto]],"!B",CELL("fila",INDIRECT(TablaDatosCompletos[[#This Row],[Referencia]]))))="Incluir","SI","NO")</f>
        <v>NO</v>
      </c>
      <c r="N58" s="136" cm="1">
        <f t="array" aca="1" ref="N58" ca="1">IF(TablaDatosCompletos[[#This Row],[UsarAI]]="NO",0,INDIRECT(CONCATENATE(TablaDatosCompletos[[#This Row],[CodigoProyecto]],"!E",CELL("fila",INDIRECT(TablaDatosCompletos[[#This Row],[Referencia]]))+2)))</f>
        <v>0</v>
      </c>
      <c r="O58" s="134" t="str" cm="1">
        <f t="array" aca="1" ref="O58" ca="1">IF(INDIRECT(CONCATENATE(TablaDatosCompletos[[#This Row],[CodigoProyecto]],"!E",CELL("fila",INDIRECT(TablaDatosCompletos[[#This Row],[Referencia]]))+6))=0,"",INDIRECT(CONCATENATE(TablaDatosCompletos[[#This Row],[CodigoProyecto]],"!E",CELL("fila",INDIRECT(TablaDatosCompletos[[#This Row],[Referencia]]))+6)))</f>
        <v>RCO57</v>
      </c>
      <c r="P58" s="134" t="str" cm="1">
        <f t="array" aca="1" ref="P58" ca="1">IF(INDIRECT(CONCATENATE(TablaDatosCompletos[[#This Row],[CodigoProyecto]],"!F",CELL("fila",INDIRECT(TablaDatosCompletos[[#This Row],[Referencia]]))+6))=0,"",INDIRECT(CONCATENATE(TablaDatosCompletos[[#This Row],[CodigoProyecto]],"!F",CELL("fila",INDIRECT(TablaDatosCompletos[[#This Row],[Referencia]]))+6)))</f>
        <v>RCO 57: Capacidad del material rodante respetuoso con el medio ambiente para el transporte público colectivo*</v>
      </c>
      <c r="Q58" s="134" cm="1">
        <f t="array" aca="1" ref="Q58" ca="1">IF(TablaDatosCompletos[[#This Row],[UsarAI]]="NO",0,INDIRECT(CONCATENATE(TablaDatosCompletos[[#This Row],[CodigoProyecto]],"!H",CELL("fila",INDIRECT(TablaDatosCompletos[[#This Row],[Referencia]]))+6)))</f>
        <v>0</v>
      </c>
      <c r="R58" s="134" t="str" cm="1">
        <f t="array" aca="1" ref="R58" ca="1">IF(INDIRECT(CONCATENATE(TablaDatosCompletos[[#This Row],[CodigoProyecto]],"!G",CELL("fila",INDIRECT(TablaDatosCompletos[[#This Row],[Referencia]]))+6))=0,"",INDIRECT(CONCATENATE(TablaDatosCompletos[[#This Row],[CodigoProyecto]],"!G",CELL("fila",INDIRECT(TablaDatosCompletos[[#This Row],[Referencia]]))+6)))</f>
        <v>RCO 57:Pasajeros</v>
      </c>
      <c r="S58" s="137" t="str" cm="1">
        <f t="array" aca="1" ref="S58" ca="1">IF(INDIRECT(CONCATENATE(TablaDatosCompletos[[#This Row],[CodigoProyecto]],"!E",CELL("fila",INDIRECT(TablaDatosCompletos[[#This Row],[Referencia]]))+7))=0,"",INDIRECT(CONCATENATE(TablaDatosCompletos[[#This Row],[CodigoProyecto]],"!E",CELL("fila",INDIRECT(TablaDatosCompletos[[#This Row],[Referencia]]))+7)))</f>
        <v>RCR62</v>
      </c>
      <c r="T58" s="135" t="str" cm="1">
        <f t="array" aca="1" ref="T58" ca="1">IF(INDIRECT(CONCATENATE(TablaDatosCompletos[[#This Row],[CodigoProyecto]],"!F",CELL("fila",INDIRECT(TablaDatosCompletos[[#This Row],[Referencia]]))+7))=0,"",INDIRECT(CONCATENATE(TablaDatosCompletos[[#This Row],[CodigoProyecto]],"!F",CELL("fila",INDIRECT(TablaDatosCompletos[[#This Row],[Referencia]]))+7)))</f>
        <v>RCR 62: Pasajeros anuales de transporte
público nuevo o modernizado</v>
      </c>
      <c r="U58" s="135" cm="1">
        <f t="array" aca="1" ref="U58" ca="1">IF(TablaDatosCompletos[[#This Row],[UsarAI]]="NO",0,INDIRECT(CONCATENATE(TablaDatosCompletos[[#This Row],[CodigoProyecto]],"!H",CELL("fila",INDIRECT(TablaDatosCompletos[[#This Row],[Referencia]]))+7)))</f>
        <v>0</v>
      </c>
      <c r="V58" s="135" t="str" cm="1">
        <f t="array" aca="1" ref="V58" ca="1">IF(INDIRECT(CONCATENATE(TablaDatosCompletos[[#This Row],[CodigoProyecto]],"!G",CELL("fila",INDIRECT(TablaDatosCompletos[[#This Row],[Referencia]]))+7))=0,"",INDIRECT(CONCATENATE(TablaDatosCompletos[[#This Row],[CodigoProyecto]],"!G",CELL("fila",INDIRECT(TablaDatosCompletos[[#This Row],[Referencia]]))+7)))</f>
        <v>RCR 62: Usuarios / año</v>
      </c>
    </row>
    <row r="59" spans="1:22" ht="72.5" x14ac:dyDescent="0.35">
      <c r="A59" s="128">
        <f>DatosGenerales!$D$7</f>
        <v>0</v>
      </c>
      <c r="B59" s="128">
        <f>DatosGenerales!$D$11</f>
        <v>0</v>
      </c>
      <c r="C59" s="128" cm="1">
        <f t="array" aca="1" ref="C59" ca="1">INDIRECT(CONCATENATE(TablaDatosCompletos[[#This Row],[CodigoProyecto]],"!$E$3"))</f>
        <v>0</v>
      </c>
      <c r="D59" s="128" t="str">
        <f ca="1">IF(TablaDatosCompletos[[#This Row],[Proyecto]]=0,"NO","SI")</f>
        <v>NO</v>
      </c>
      <c r="E59" s="129" t="s">
        <v>10</v>
      </c>
      <c r="F59" s="130" t="s">
        <v>227</v>
      </c>
      <c r="G59" s="131" t="s">
        <v>74</v>
      </c>
      <c r="H59" s="132" t="s">
        <v>45</v>
      </c>
      <c r="I59" s="133" t="s">
        <v>46</v>
      </c>
      <c r="J59" s="129" t="s">
        <v>97</v>
      </c>
      <c r="K59" s="134" t="s">
        <v>98</v>
      </c>
      <c r="L59" s="134" t="s">
        <v>416</v>
      </c>
      <c r="M59" s="135" t="str" cm="1">
        <f t="array" aca="1" ref="M59" ca="1">IF(INDIRECT(CONCATENATE(TablaDatosCompletos[[#This Row],[CodigoProyecto]],"!B",CELL("fila",INDIRECT(TablaDatosCompletos[[#This Row],[Referencia]]))))="Incluir","SI","NO")</f>
        <v>NO</v>
      </c>
      <c r="N59" s="136" cm="1">
        <f t="array" aca="1" ref="N59" ca="1">IF(TablaDatosCompletos[[#This Row],[UsarAI]]="NO",0,INDIRECT(CONCATENATE(TablaDatosCompletos[[#This Row],[CodigoProyecto]],"!E",CELL("fila",INDIRECT(TablaDatosCompletos[[#This Row],[Referencia]]))+2)))</f>
        <v>0</v>
      </c>
      <c r="O59" s="134" t="str" cm="1">
        <f t="array" aca="1" ref="O59" ca="1">IF(INDIRECT(CONCATENATE(TablaDatosCompletos[[#This Row],[CodigoProyecto]],"!E",CELL("fila",INDIRECT(TablaDatosCompletos[[#This Row],[Referencia]]))+6))=0,"",INDIRECT(CONCATENATE(TablaDatosCompletos[[#This Row],[CodigoProyecto]],"!E",CELL("fila",INDIRECT(TablaDatosCompletos[[#This Row],[Referencia]]))+6)))</f>
        <v>RCO58</v>
      </c>
      <c r="P59" s="134" t="str" cm="1">
        <f t="array" aca="1" ref="P59" ca="1">IF(INDIRECT(CONCATENATE(TablaDatosCompletos[[#This Row],[CodigoProyecto]],"!F",CELL("fila",INDIRECT(TablaDatosCompletos[[#This Row],[Referencia]]))+6))=0,"",INDIRECT(CONCATENATE(TablaDatosCompletos[[#This Row],[CodigoProyecto]],"!F",CELL("fila",INDIRECT(TablaDatosCompletos[[#This Row],[Referencia]]))+6)))</f>
        <v>RCO 58: Infraestructuras específicamente para ciclistas apoyadas*</v>
      </c>
      <c r="Q59" s="134" cm="1">
        <f t="array" aca="1" ref="Q59" ca="1">IF(TablaDatosCompletos[[#This Row],[UsarAI]]="NO",0,INDIRECT(CONCATENATE(TablaDatosCompletos[[#This Row],[CodigoProyecto]],"!H",CELL("fila",INDIRECT(TablaDatosCompletos[[#This Row],[Referencia]]))+6)))</f>
        <v>0</v>
      </c>
      <c r="R59" s="134" t="str" cm="1">
        <f t="array" aca="1" ref="R59" ca="1">IF(INDIRECT(CONCATENATE(TablaDatosCompletos[[#This Row],[CodigoProyecto]],"!G",CELL("fila",INDIRECT(TablaDatosCompletos[[#This Row],[Referencia]]))+6))=0,"",INDIRECT(CONCATENATE(TablaDatosCompletos[[#This Row],[CodigoProyecto]],"!G",CELL("fila",INDIRECT(TablaDatosCompletos[[#This Row],[Referencia]]))+6)))</f>
        <v>RCO 58:  Km</v>
      </c>
      <c r="S59" s="137" t="str" cm="1">
        <f t="array" aca="1" ref="S59" ca="1">IF(INDIRECT(CONCATENATE(TablaDatosCompletos[[#This Row],[CodigoProyecto]],"!E",CELL("fila",INDIRECT(TablaDatosCompletos[[#This Row],[Referencia]]))+7))=0,"",INDIRECT(CONCATENATE(TablaDatosCompletos[[#This Row],[CodigoProyecto]],"!E",CELL("fila",INDIRECT(TablaDatosCompletos[[#This Row],[Referencia]]))+7)))</f>
        <v>RCR64</v>
      </c>
      <c r="T59" s="135" t="str" cm="1">
        <f t="array" aca="1" ref="T59" ca="1">IF(INDIRECT(CONCATENATE(TablaDatosCompletos[[#This Row],[CodigoProyecto]],"!F",CELL("fila",INDIRECT(TablaDatosCompletos[[#This Row],[Referencia]]))+7))=0,"",INDIRECT(CONCATENATE(TablaDatosCompletos[[#This Row],[CodigoProyecto]],"!F",CELL("fila",INDIRECT(TablaDatosCompletos[[#This Row],[Referencia]]))+7)))</f>
        <v>RCR 64: Usuarios anuales de infraestructuras
específicas para ciclistas</v>
      </c>
      <c r="U59" s="135" cm="1">
        <f t="array" aca="1" ref="U59" ca="1">IF(TablaDatosCompletos[[#This Row],[UsarAI]]="NO",0,INDIRECT(CONCATENATE(TablaDatosCompletos[[#This Row],[CodigoProyecto]],"!H",CELL("fila",INDIRECT(TablaDatosCompletos[[#This Row],[Referencia]]))+7)))</f>
        <v>0</v>
      </c>
      <c r="V59" s="135" t="str" cm="1">
        <f t="array" aca="1" ref="V59" ca="1">IF(INDIRECT(CONCATENATE(TablaDatosCompletos[[#This Row],[CodigoProyecto]],"!G",CELL("fila",INDIRECT(TablaDatosCompletos[[#This Row],[Referencia]]))+7))=0,"",INDIRECT(CONCATENATE(TablaDatosCompletos[[#This Row],[CodigoProyecto]],"!G",CELL("fila",INDIRECT(TablaDatosCompletos[[#This Row],[Referencia]]))+7)))</f>
        <v>RCR 64: Usuarios /año</v>
      </c>
    </row>
    <row r="60" spans="1:22" ht="72.5" x14ac:dyDescent="0.35">
      <c r="A60" s="128">
        <f>DatosGenerales!$D$7</f>
        <v>0</v>
      </c>
      <c r="B60" s="128">
        <f>DatosGenerales!$D$11</f>
        <v>0</v>
      </c>
      <c r="C60" s="128" cm="1">
        <f t="array" aca="1" ref="C60" ca="1">INDIRECT(CONCATENATE(TablaDatosCompletos[[#This Row],[CodigoProyecto]],"!$E$3"))</f>
        <v>0</v>
      </c>
      <c r="D60" s="128" t="str">
        <f ca="1">IF(TablaDatosCompletos[[#This Row],[Proyecto]]=0,"NO","SI")</f>
        <v>NO</v>
      </c>
      <c r="E60" s="129" t="s">
        <v>10</v>
      </c>
      <c r="F60" s="130" t="s">
        <v>227</v>
      </c>
      <c r="G60" s="131" t="s">
        <v>74</v>
      </c>
      <c r="H60" s="132" t="s">
        <v>45</v>
      </c>
      <c r="I60" s="136" t="s">
        <v>46</v>
      </c>
      <c r="J60" s="129" t="s">
        <v>99</v>
      </c>
      <c r="K60" s="134" t="s">
        <v>100</v>
      </c>
      <c r="L60" s="134" t="s">
        <v>417</v>
      </c>
      <c r="M60" s="135" t="str" cm="1">
        <f t="array" aca="1" ref="M60" ca="1">IF(INDIRECT(CONCATENATE(TablaDatosCompletos[[#This Row],[CodigoProyecto]],"!B",CELL("fila",INDIRECT(TablaDatosCompletos[[#This Row],[Referencia]]))))="Incluir","SI","NO")</f>
        <v>NO</v>
      </c>
      <c r="N60" s="136" cm="1">
        <f t="array" aca="1" ref="N60" ca="1">IF(TablaDatosCompletos[[#This Row],[UsarAI]]="NO",0,INDIRECT(CONCATENATE(TablaDatosCompletos[[#This Row],[CodigoProyecto]],"!E",CELL("fila",INDIRECT(TablaDatosCompletos[[#This Row],[Referencia]]))+2)))</f>
        <v>0</v>
      </c>
      <c r="O60" s="134" t="str" cm="1">
        <f t="array" aca="1" ref="O60" ca="1">IF(INDIRECT(CONCATENATE(TablaDatosCompletos[[#This Row],[CodigoProyecto]],"!E",CELL("fila",INDIRECT(TablaDatosCompletos[[#This Row],[Referencia]]))+6))=0,"",INDIRECT(CONCATENATE(TablaDatosCompletos[[#This Row],[CodigoProyecto]],"!E",CELL("fila",INDIRECT(TablaDatosCompletos[[#This Row],[Referencia]]))+6)))</f>
        <v>RCO54</v>
      </c>
      <c r="P60" s="134" t="str" cm="1">
        <f t="array" aca="1" ref="P60" ca="1">IF(INDIRECT(CONCATENATE(TablaDatosCompletos[[#This Row],[CodigoProyecto]],"!F",CELL("fila",INDIRECT(TablaDatosCompletos[[#This Row],[Referencia]]))+6))=0,"",INDIRECT(CONCATENATE(TablaDatosCompletos[[#This Row],[CodigoProyecto]],"!F",CELL("fila",INDIRECT(TablaDatosCompletos[[#This Row],[Referencia]]))+6)))</f>
        <v>RCO54 Intermodal</v>
      </c>
      <c r="Q60" s="134" cm="1">
        <f t="array" aca="1" ref="Q60" ca="1">IF(TablaDatosCompletos[[#This Row],[UsarAI]]="NO",0,INDIRECT(CONCATENATE(TablaDatosCompletos[[#This Row],[CodigoProyecto]],"!H",CELL("fila",INDIRECT(TablaDatosCompletos[[#This Row],[Referencia]]))+6)))</f>
        <v>0</v>
      </c>
      <c r="R60" s="134" t="str" cm="1">
        <f t="array" aca="1" ref="R60" ca="1">IF(INDIRECT(CONCATENATE(TablaDatosCompletos[[#This Row],[CodigoProyecto]],"!G",CELL("fila",INDIRECT(TablaDatosCompletos[[#This Row],[Referencia]]))+6))=0,"",INDIRECT(CONCATENATE(TablaDatosCompletos[[#This Row],[CodigoProyecto]],"!G",CELL("fila",INDIRECT(TablaDatosCompletos[[#This Row],[Referencia]]))+6)))</f>
        <v>RCO54:Conexiones intermodales</v>
      </c>
      <c r="S60" s="137" t="str" cm="1">
        <f t="array" aca="1" ref="S60" ca="1">IF(INDIRECT(CONCATENATE(TablaDatosCompletos[[#This Row],[CodigoProyecto]],"!E",CELL("fila",INDIRECT(TablaDatosCompletos[[#This Row],[Referencia]]))+7))=0,"",INDIRECT(CONCATENATE(TablaDatosCompletos[[#This Row],[CodigoProyecto]],"!E",CELL("fila",INDIRECT(TablaDatosCompletos[[#This Row],[Referencia]]))+7)))</f>
        <v>RCR62</v>
      </c>
      <c r="T60" s="135" t="str" cm="1">
        <f t="array" aca="1" ref="T60" ca="1">IF(INDIRECT(CONCATENATE(TablaDatosCompletos[[#This Row],[CodigoProyecto]],"!F",CELL("fila",INDIRECT(TablaDatosCompletos[[#This Row],[Referencia]]))+7))=0,"",INDIRECT(CONCATENATE(TablaDatosCompletos[[#This Row],[CodigoProyecto]],"!F",CELL("fila",INDIRECT(TablaDatosCompletos[[#This Row],[Referencia]]))+7)))</f>
        <v>RCR 62: Pasajeros anuales de transporte
público nuevo o modernizado</v>
      </c>
      <c r="U60" s="135" cm="1">
        <f t="array" aca="1" ref="U60" ca="1">IF(TablaDatosCompletos[[#This Row],[UsarAI]]="NO",0,INDIRECT(CONCATENATE(TablaDatosCompletos[[#This Row],[CodigoProyecto]],"!H",CELL("fila",INDIRECT(TablaDatosCompletos[[#This Row],[Referencia]]))+7)))</f>
        <v>0</v>
      </c>
      <c r="V60" s="135" t="str" cm="1">
        <f t="array" aca="1" ref="V60" ca="1">IF(INDIRECT(CONCATENATE(TablaDatosCompletos[[#This Row],[CodigoProyecto]],"!G",CELL("fila",INDIRECT(TablaDatosCompletos[[#This Row],[Referencia]]))+7))=0,"",INDIRECT(CONCATENATE(TablaDatosCompletos[[#This Row],[CodigoProyecto]],"!G",CELL("fila",INDIRECT(TablaDatosCompletos[[#This Row],[Referencia]]))+7)))</f>
        <v>RCR 62: Usuarios / año</v>
      </c>
    </row>
    <row r="61" spans="1:22" ht="72.5" x14ac:dyDescent="0.35">
      <c r="A61" s="128">
        <f>DatosGenerales!$D$7</f>
        <v>0</v>
      </c>
      <c r="B61" s="128">
        <f>DatosGenerales!$D$11</f>
        <v>0</v>
      </c>
      <c r="C61" s="128" cm="1">
        <f t="array" aca="1" ref="C61" ca="1">INDIRECT(CONCATENATE(TablaDatosCompletos[[#This Row],[CodigoProyecto]],"!$E$3"))</f>
        <v>0</v>
      </c>
      <c r="D61" s="128" t="str">
        <f ca="1">IF(TablaDatosCompletos[[#This Row],[Proyecto]]=0,"NO","SI")</f>
        <v>NO</v>
      </c>
      <c r="E61" s="129" t="s">
        <v>10</v>
      </c>
      <c r="F61" s="130" t="s">
        <v>227</v>
      </c>
      <c r="G61" s="131" t="s">
        <v>74</v>
      </c>
      <c r="H61" s="132" t="s">
        <v>45</v>
      </c>
      <c r="I61" s="136" t="s">
        <v>46</v>
      </c>
      <c r="J61" s="129" t="s">
        <v>101</v>
      </c>
      <c r="K61" s="134" t="s">
        <v>102</v>
      </c>
      <c r="L61" s="134" t="s">
        <v>418</v>
      </c>
      <c r="M61" s="135" t="str" cm="1">
        <f t="array" aca="1" ref="M61" ca="1">IF(INDIRECT(CONCATENATE(TablaDatosCompletos[[#This Row],[CodigoProyecto]],"!B",CELL("fila",INDIRECT(TablaDatosCompletos[[#This Row],[Referencia]]))))="Incluir","SI","NO")</f>
        <v>NO</v>
      </c>
      <c r="N61" s="136" cm="1">
        <f t="array" aca="1" ref="N61" ca="1">IF(TablaDatosCompletos[[#This Row],[UsarAI]]="NO",0,INDIRECT(CONCATENATE(TablaDatosCompletos[[#This Row],[CodigoProyecto]],"!E",CELL("fila",INDIRECT(TablaDatosCompletos[[#This Row],[Referencia]]))+2)))</f>
        <v>0</v>
      </c>
      <c r="O61" s="134" t="str" cm="1">
        <f t="array" aca="1" ref="O61" ca="1">IF(INDIRECT(CONCATENATE(TablaDatosCompletos[[#This Row],[CodigoProyecto]],"!E",CELL("fila",INDIRECT(TablaDatosCompletos[[#This Row],[Referencia]]))+6))=0,"",INDIRECT(CONCATENATE(TablaDatosCompletos[[#This Row],[CodigoProyecto]],"!E",CELL("fila",INDIRECT(TablaDatosCompletos[[#This Row],[Referencia]]))+6)))</f>
        <v>RCO57</v>
      </c>
      <c r="P61" s="134" t="str" cm="1">
        <f t="array" aca="1" ref="P61" ca="1">IF(INDIRECT(CONCATENATE(TablaDatosCompletos[[#This Row],[CodigoProyecto]],"!F",CELL("fila",INDIRECT(TablaDatosCompletos[[#This Row],[Referencia]]))+6))=0,"",INDIRECT(CONCATENATE(TablaDatosCompletos[[#This Row],[CodigoProyecto]],"!F",CELL("fila",INDIRECT(TablaDatosCompletos[[#This Row],[Referencia]]))+6)))</f>
        <v>RCO 57: Capacidad del material rodante respetuoso con el medio ambiente para el transporte público colectivo*</v>
      </c>
      <c r="Q61" s="134" cm="1">
        <f t="array" aca="1" ref="Q61" ca="1">IF(TablaDatosCompletos[[#This Row],[UsarAI]]="NO",0,INDIRECT(CONCATENATE(TablaDatosCompletos[[#This Row],[CodigoProyecto]],"!H",CELL("fila",INDIRECT(TablaDatosCompletos[[#This Row],[Referencia]]))+6)))</f>
        <v>0</v>
      </c>
      <c r="R61" s="134" t="str" cm="1">
        <f t="array" aca="1" ref="R61" ca="1">IF(INDIRECT(CONCATENATE(TablaDatosCompletos[[#This Row],[CodigoProyecto]],"!G",CELL("fila",INDIRECT(TablaDatosCompletos[[#This Row],[Referencia]]))+6))=0,"",INDIRECT(CONCATENATE(TablaDatosCompletos[[#This Row],[CodigoProyecto]],"!G",CELL("fila",INDIRECT(TablaDatosCompletos[[#This Row],[Referencia]]))+6)))</f>
        <v>RCO 57:Pasajeros</v>
      </c>
      <c r="S61" s="137" t="str" cm="1">
        <f t="array" aca="1" ref="S61" ca="1">IF(INDIRECT(CONCATENATE(TablaDatosCompletos[[#This Row],[CodigoProyecto]],"!E",CELL("fila",INDIRECT(TablaDatosCompletos[[#This Row],[Referencia]]))+7))=0,"",INDIRECT(CONCATENATE(TablaDatosCompletos[[#This Row],[CodigoProyecto]],"!E",CELL("fila",INDIRECT(TablaDatosCompletos[[#This Row],[Referencia]]))+7)))</f>
        <v>RCR62</v>
      </c>
      <c r="T61" s="135" t="str" cm="1">
        <f t="array" aca="1" ref="T61" ca="1">IF(INDIRECT(CONCATENATE(TablaDatosCompletos[[#This Row],[CodigoProyecto]],"!F",CELL("fila",INDIRECT(TablaDatosCompletos[[#This Row],[Referencia]]))+7))=0,"",INDIRECT(CONCATENATE(TablaDatosCompletos[[#This Row],[CodigoProyecto]],"!F",CELL("fila",INDIRECT(TablaDatosCompletos[[#This Row],[Referencia]]))+7)))</f>
        <v>RCR 62: Pasajeros anuales de transporte
público nuevo o modernizado</v>
      </c>
      <c r="U61" s="135" cm="1">
        <f t="array" aca="1" ref="U61" ca="1">IF(TablaDatosCompletos[[#This Row],[UsarAI]]="NO",0,INDIRECT(CONCATENATE(TablaDatosCompletos[[#This Row],[CodigoProyecto]],"!H",CELL("fila",INDIRECT(TablaDatosCompletos[[#This Row],[Referencia]]))+7)))</f>
        <v>0</v>
      </c>
      <c r="V61" s="135" t="str" cm="1">
        <f t="array" aca="1" ref="V61" ca="1">IF(INDIRECT(CONCATENATE(TablaDatosCompletos[[#This Row],[CodigoProyecto]],"!G",CELL("fila",INDIRECT(TablaDatosCompletos[[#This Row],[Referencia]]))+7))=0,"",INDIRECT(CONCATENATE(TablaDatosCompletos[[#This Row],[CodigoProyecto]],"!G",CELL("fila",INDIRECT(TablaDatosCompletos[[#This Row],[Referencia]]))+7)))</f>
        <v>RCR 62: Usuarios / año</v>
      </c>
    </row>
    <row r="62" spans="1:22" ht="130.5" x14ac:dyDescent="0.35">
      <c r="A62" s="128">
        <f>DatosGenerales!$D$7</f>
        <v>0</v>
      </c>
      <c r="B62" s="128">
        <f>DatosGenerales!$D$11</f>
        <v>0</v>
      </c>
      <c r="C62" s="128" cm="1">
        <f t="array" aca="1" ref="C62" ca="1">INDIRECT(CONCATENATE(TablaDatosCompletos[[#This Row],[CodigoProyecto]],"!$E$3"))</f>
        <v>0</v>
      </c>
      <c r="D62" s="128" t="str">
        <f ca="1">IF(TablaDatosCompletos[[#This Row],[Proyecto]]=0,"NO","SI")</f>
        <v>NO</v>
      </c>
      <c r="E62" s="129" t="s">
        <v>10</v>
      </c>
      <c r="F62" s="130" t="s">
        <v>227</v>
      </c>
      <c r="G62" s="131" t="s">
        <v>74</v>
      </c>
      <c r="H62" s="132" t="s">
        <v>47</v>
      </c>
      <c r="I62" s="136" t="s">
        <v>48</v>
      </c>
      <c r="J62" s="129" t="s">
        <v>103</v>
      </c>
      <c r="K62" s="134" t="s">
        <v>104</v>
      </c>
      <c r="L62" s="134" t="s">
        <v>419</v>
      </c>
      <c r="M62" s="135" t="str" cm="1">
        <f t="array" aca="1" ref="M62" ca="1">IF(INDIRECT(CONCATENATE(TablaDatosCompletos[[#This Row],[CodigoProyecto]],"!B",CELL("fila",INDIRECT(TablaDatosCompletos[[#This Row],[Referencia]]))))="Incluir","SI","NO")</f>
        <v>NO</v>
      </c>
      <c r="N62" s="136" cm="1">
        <f t="array" aca="1" ref="N62" ca="1">IF(TablaDatosCompletos[[#This Row],[UsarAI]]="NO",0,INDIRECT(CONCATENATE(TablaDatosCompletos[[#This Row],[CodigoProyecto]],"!E",CELL("fila",INDIRECT(TablaDatosCompletos[[#This Row],[Referencia]]))+2)))</f>
        <v>0</v>
      </c>
      <c r="O62" s="134" t="str" cm="1">
        <f t="array" aca="1" ref="O62" ca="1">IF(INDIRECT(CONCATENATE(TablaDatosCompletos[[#This Row],[CodigoProyecto]],"!E",CELL("fila",INDIRECT(TablaDatosCompletos[[#This Row],[Referencia]]))+6))=0,"",INDIRECT(CONCATENATE(TablaDatosCompletos[[#This Row],[CodigoProyecto]],"!E",CELL("fila",INDIRECT(TablaDatosCompletos[[#This Row],[Referencia]]))+6)))</f>
        <v>RCO26</v>
      </c>
      <c r="P62" s="134" t="str" cm="1">
        <f t="array" aca="1" ref="P62" ca="1">IF(INDIRECT(CONCATENATE(TablaDatosCompletos[[#This Row],[CodigoProyecto]],"!F",CELL("fila",INDIRECT(TablaDatosCompletos[[#This Row],[Referencia]]))+6))=0,"",INDIRECT(CONCATENATE(TablaDatosCompletos[[#This Row],[CodigoProyecto]],"!F",CELL("fila",INDIRECT(TablaDatosCompletos[[#This Row],[Referencia]]))+6)))</f>
        <v>RCO 26: Infraestructuras verdes construidas
o mejoradas para la adaptación al cambio
climático*</v>
      </c>
      <c r="Q62" s="134" cm="1">
        <f t="array" aca="1" ref="Q62" ca="1">IF(TablaDatosCompletos[[#This Row],[UsarAI]]="NO",0,INDIRECT(CONCATENATE(TablaDatosCompletos[[#This Row],[CodigoProyecto]],"!H",CELL("fila",INDIRECT(TablaDatosCompletos[[#This Row],[Referencia]]))+6)))</f>
        <v>0</v>
      </c>
      <c r="R62" s="134" t="str" cm="1">
        <f t="array" aca="1" ref="R62" ca="1">IF(INDIRECT(CONCATENATE(TablaDatosCompletos[[#This Row],[CodigoProyecto]],"!G",CELL("fila",INDIRECT(TablaDatosCompletos[[#This Row],[Referencia]]))+6))=0,"",INDIRECT(CONCATENATE(TablaDatosCompletos[[#This Row],[CodigoProyecto]],"!G",CELL("fila",INDIRECT(TablaDatosCompletos[[#This Row],[Referencia]]))+6)))</f>
        <v>RCO 26: Hectáreas</v>
      </c>
      <c r="S62" s="137" t="str" cm="1">
        <f t="array" aca="1" ref="S62" ca="1">IF(INDIRECT(CONCATENATE(TablaDatosCompletos[[#This Row],[CodigoProyecto]],"!E",CELL("fila",INDIRECT(TablaDatosCompletos[[#This Row],[Referencia]]))+7))=0,"",INDIRECT(CONCATENATE(TablaDatosCompletos[[#This Row],[CodigoProyecto]],"!E",CELL("fila",INDIRECT(TablaDatosCompletos[[#This Row],[Referencia]]))+7)))</f>
        <v>RCR35</v>
      </c>
      <c r="T62" s="135" t="str" cm="1">
        <f t="array" aca="1" ref="T62" ca="1">IF(INDIRECT(CONCATENATE(TablaDatosCompletos[[#This Row],[CodigoProyecto]],"!F",CELL("fila",INDIRECT(TablaDatosCompletos[[#This Row],[Referencia]]))+7))=0,"",INDIRECT(CONCATENATE(TablaDatosCompletos[[#This Row],[CodigoProyecto]],"!F",CELL("fila",INDIRECT(TablaDatosCompletos[[#This Row],[Referencia]]))+7)))</f>
        <v>RCR 35: Población que se beneficia de las
medidas de protección frente a las
inundaciones</v>
      </c>
      <c r="U62" s="135" cm="1">
        <f t="array" aca="1" ref="U62" ca="1">IF(TablaDatosCompletos[[#This Row],[UsarAI]]="NO",0,INDIRECT(CONCATENATE(TablaDatosCompletos[[#This Row],[CodigoProyecto]],"!H",CELL("fila",INDIRECT(TablaDatosCompletos[[#This Row],[Referencia]]))+7)))</f>
        <v>0</v>
      </c>
      <c r="V62" s="135" t="str" cm="1">
        <f t="array" aca="1" ref="V62" ca="1">IF(INDIRECT(CONCATENATE(TablaDatosCompletos[[#This Row],[CodigoProyecto]],"!G",CELL("fila",INDIRECT(TablaDatosCompletos[[#This Row],[Referencia]]))+7))=0,"",INDIRECT(CONCATENATE(TablaDatosCompletos[[#This Row],[CodigoProyecto]],"!G",CELL("fila",INDIRECT(TablaDatosCompletos[[#This Row],[Referencia]]))+7)))</f>
        <v>RCR 35:Personas</v>
      </c>
    </row>
    <row r="63" spans="1:22" ht="116" x14ac:dyDescent="0.35">
      <c r="A63" s="128">
        <f>DatosGenerales!$D$7</f>
        <v>0</v>
      </c>
      <c r="B63" s="128">
        <f>DatosGenerales!$D$11</f>
        <v>0</v>
      </c>
      <c r="C63" s="128" cm="1">
        <f t="array" aca="1" ref="C63" ca="1">INDIRECT(CONCATENATE(TablaDatosCompletos[[#This Row],[CodigoProyecto]],"!$E$3"))</f>
        <v>0</v>
      </c>
      <c r="D63" s="128" t="str">
        <f ca="1">IF(TablaDatosCompletos[[#This Row],[Proyecto]]=0,"NO","SI")</f>
        <v>NO</v>
      </c>
      <c r="E63" s="129" t="s">
        <v>10</v>
      </c>
      <c r="F63" s="130" t="s">
        <v>227</v>
      </c>
      <c r="G63" s="131" t="s">
        <v>74</v>
      </c>
      <c r="H63" s="132" t="s">
        <v>47</v>
      </c>
      <c r="I63" s="133" t="s">
        <v>48</v>
      </c>
      <c r="J63" s="129" t="s">
        <v>105</v>
      </c>
      <c r="K63" s="134" t="s">
        <v>106</v>
      </c>
      <c r="L63" s="134" t="s">
        <v>420</v>
      </c>
      <c r="M63" s="135" t="str" cm="1">
        <f t="array" aca="1" ref="M63" ca="1">IF(INDIRECT(CONCATENATE(TablaDatosCompletos[[#This Row],[CodigoProyecto]],"!B",CELL("fila",INDIRECT(TablaDatosCompletos[[#This Row],[Referencia]]))))="Incluir","SI","NO")</f>
        <v>NO</v>
      </c>
      <c r="N63" s="136" cm="1">
        <f t="array" aca="1" ref="N63" ca="1">IF(TablaDatosCompletos[[#This Row],[UsarAI]]="NO",0,INDIRECT(CONCATENATE(TablaDatosCompletos[[#This Row],[CodigoProyecto]],"!E",CELL("fila",INDIRECT(TablaDatosCompletos[[#This Row],[Referencia]]))+2)))</f>
        <v>0</v>
      </c>
      <c r="O63" s="134" t="str" cm="1">
        <f t="array" aca="1" ref="O63" ca="1">IF(INDIRECT(CONCATENATE(TablaDatosCompletos[[#This Row],[CodigoProyecto]],"!E",CELL("fila",INDIRECT(TablaDatosCompletos[[#This Row],[Referencia]]))+6))=0,"",INDIRECT(CONCATENATE(TablaDatosCompletos[[#This Row],[CodigoProyecto]],"!E",CELL("fila",INDIRECT(TablaDatosCompletos[[#This Row],[Referencia]]))+6)))</f>
        <v>RCO24</v>
      </c>
      <c r="P63" s="134" t="str" cm="1">
        <f t="array" aca="1" ref="P63" ca="1">IF(INDIRECT(CONCATENATE(TablaDatosCompletos[[#This Row],[CodigoProyecto]],"!F",CELL("fila",INDIRECT(TablaDatosCompletos[[#This Row],[Referencia]]))+6))=0,"",INDIRECT(CONCATENATE(TablaDatosCompletos[[#This Row],[CodigoProyecto]],"!F",CELL("fila",INDIRECT(TablaDatosCompletos[[#This Row],[Referencia]]))+6)))</f>
        <v>RCO 24: Inversiones en sistemas nuevos o
mejorados de seguimiento, preparación,
alerta y respuesta ante catástrofes*</v>
      </c>
      <c r="Q63" s="134" cm="1">
        <f t="array" aca="1" ref="Q63" ca="1">IF(TablaDatosCompletos[[#This Row],[UsarAI]]="NO",0,INDIRECT(CONCATENATE(TablaDatosCompletos[[#This Row],[CodigoProyecto]],"!H",CELL("fila",INDIRECT(TablaDatosCompletos[[#This Row],[Referencia]]))+6)))</f>
        <v>0</v>
      </c>
      <c r="R63" s="134" t="str" cm="1">
        <f t="array" aca="1" ref="R63" ca="1">IF(INDIRECT(CONCATENATE(TablaDatosCompletos[[#This Row],[CodigoProyecto]],"!G",CELL("fila",INDIRECT(TablaDatosCompletos[[#This Row],[Referencia]]))+6))=0,"",INDIRECT(CONCATENATE(TablaDatosCompletos[[#This Row],[CodigoProyecto]],"!G",CELL("fila",INDIRECT(TablaDatosCompletos[[#This Row],[Referencia]]))+6)))</f>
        <v>RCO 24: Euro</v>
      </c>
      <c r="S63" s="137" t="str" cm="1">
        <f t="array" aca="1" ref="S63" ca="1">IF(INDIRECT(CONCATENATE(TablaDatosCompletos[[#This Row],[CodigoProyecto]],"!E",CELL("fila",INDIRECT(TablaDatosCompletos[[#This Row],[Referencia]]))+7))=0,"",INDIRECT(CONCATENATE(TablaDatosCompletos[[#This Row],[CodigoProyecto]],"!E",CELL("fila",INDIRECT(TablaDatosCompletos[[#This Row],[Referencia]]))+7)))</f>
        <v>RCR36</v>
      </c>
      <c r="T63" s="135" t="str" cm="1">
        <f t="array" aca="1" ref="T63" ca="1">IF(INDIRECT(CONCATENATE(TablaDatosCompletos[[#This Row],[CodigoProyecto]],"!F",CELL("fila",INDIRECT(TablaDatosCompletos[[#This Row],[Referencia]]))+7))=0,"",INDIRECT(CONCATENATE(TablaDatosCompletos[[#This Row],[CodigoProyecto]],"!F",CELL("fila",INDIRECT(TablaDatosCompletos[[#This Row],[Referencia]]))+7)))</f>
        <v>RCR 36: Población que se beneficia de la
protección frente a los incendios forestales</v>
      </c>
      <c r="U63" s="135" cm="1">
        <f t="array" aca="1" ref="U63" ca="1">IF(TablaDatosCompletos[[#This Row],[UsarAI]]="NO",0,INDIRECT(CONCATENATE(TablaDatosCompletos[[#This Row],[CodigoProyecto]],"!H",CELL("fila",INDIRECT(TablaDatosCompletos[[#This Row],[Referencia]]))+7)))</f>
        <v>0</v>
      </c>
      <c r="V63" s="135" t="str" cm="1">
        <f t="array" aca="1" ref="V63" ca="1">IF(INDIRECT(CONCATENATE(TablaDatosCompletos[[#This Row],[CodigoProyecto]],"!G",CELL("fila",INDIRECT(TablaDatosCompletos[[#This Row],[Referencia]]))+7))=0,"",INDIRECT(CONCATENATE(TablaDatosCompletos[[#This Row],[CodigoProyecto]],"!G",CELL("fila",INDIRECT(TablaDatosCompletos[[#This Row],[Referencia]]))+7)))</f>
        <v>RCR 36: Personas</v>
      </c>
    </row>
    <row r="64" spans="1:22" ht="174" x14ac:dyDescent="0.35">
      <c r="A64" s="128">
        <f>DatosGenerales!$D$7</f>
        <v>0</v>
      </c>
      <c r="B64" s="128">
        <f>DatosGenerales!$D$11</f>
        <v>0</v>
      </c>
      <c r="C64" s="128" cm="1">
        <f t="array" aca="1" ref="C64" ca="1">INDIRECT(CONCATENATE(TablaDatosCompletos[[#This Row],[CodigoProyecto]],"!$E$3"))</f>
        <v>0</v>
      </c>
      <c r="D64" s="128" t="str">
        <f ca="1">IF(TablaDatosCompletos[[#This Row],[Proyecto]]=0,"NO","SI")</f>
        <v>NO</v>
      </c>
      <c r="E64" s="129" t="s">
        <v>10</v>
      </c>
      <c r="F64" s="130" t="s">
        <v>227</v>
      </c>
      <c r="G64" s="131" t="s">
        <v>74</v>
      </c>
      <c r="H64" s="132" t="s">
        <v>47</v>
      </c>
      <c r="I64" s="133" t="s">
        <v>48</v>
      </c>
      <c r="J64" s="129" t="s">
        <v>107</v>
      </c>
      <c r="K64" s="134" t="s">
        <v>108</v>
      </c>
      <c r="L64" s="134" t="s">
        <v>421</v>
      </c>
      <c r="M64" s="135" t="str" cm="1">
        <f t="array" aca="1" ref="M64" ca="1">IF(INDIRECT(CONCATENATE(TablaDatosCompletos[[#This Row],[CodigoProyecto]],"!B",CELL("fila",INDIRECT(TablaDatosCompletos[[#This Row],[Referencia]]))))="Incluir","SI","NO")</f>
        <v>NO</v>
      </c>
      <c r="N64" s="136" cm="1">
        <f t="array" aca="1" ref="N64" ca="1">IF(TablaDatosCompletos[[#This Row],[UsarAI]]="NO",0,INDIRECT(CONCATENATE(TablaDatosCompletos[[#This Row],[CodigoProyecto]],"!E",CELL("fila",INDIRECT(TablaDatosCompletos[[#This Row],[Referencia]]))+2)))</f>
        <v>0</v>
      </c>
      <c r="O64" s="134" t="str" cm="1">
        <f t="array" aca="1" ref="O64" ca="1">IF(INDIRECT(CONCATENATE(TablaDatosCompletos[[#This Row],[CodigoProyecto]],"!E",CELL("fila",INDIRECT(TablaDatosCompletos[[#This Row],[Referencia]]))+6))=0,"",INDIRECT(CONCATENATE(TablaDatosCompletos[[#This Row],[CodigoProyecto]],"!E",CELL("fila",INDIRECT(TablaDatosCompletos[[#This Row],[Referencia]]))+6)))</f>
        <v>RCO24</v>
      </c>
      <c r="P64" s="134" t="str" cm="1">
        <f t="array" aca="1" ref="P64" ca="1">IF(INDIRECT(CONCATENATE(TablaDatosCompletos[[#This Row],[CodigoProyecto]],"!F",CELL("fila",INDIRECT(TablaDatosCompletos[[#This Row],[Referencia]]))+6))=0,"",INDIRECT(CONCATENATE(TablaDatosCompletos[[#This Row],[CodigoProyecto]],"!F",CELL("fila",INDIRECT(TablaDatosCompletos[[#This Row],[Referencia]]))+6)))</f>
        <v>RCO 24: Inversiones en sistemas nuevos o
mejorados de seguimiento, preparación,
alerta y respuesta ante catástrofes*</v>
      </c>
      <c r="Q64" s="134" cm="1">
        <f t="array" aca="1" ref="Q64" ca="1">IF(TablaDatosCompletos[[#This Row],[UsarAI]]="NO",0,INDIRECT(CONCATENATE(TablaDatosCompletos[[#This Row],[CodigoProyecto]],"!H",CELL("fila",INDIRECT(TablaDatosCompletos[[#This Row],[Referencia]]))+6)))</f>
        <v>0</v>
      </c>
      <c r="R64" s="134" t="str" cm="1">
        <f t="array" aca="1" ref="R64" ca="1">IF(INDIRECT(CONCATENATE(TablaDatosCompletos[[#This Row],[CodigoProyecto]],"!G",CELL("fila",INDIRECT(TablaDatosCompletos[[#This Row],[Referencia]]))+6))=0,"",INDIRECT(CONCATENATE(TablaDatosCompletos[[#This Row],[CodigoProyecto]],"!G",CELL("fila",INDIRECT(TablaDatosCompletos[[#This Row],[Referencia]]))+6)))</f>
        <v>RCO 24: Euro</v>
      </c>
      <c r="S64" s="137" t="str" cm="1">
        <f t="array" aca="1" ref="S64" ca="1">IF(INDIRECT(CONCATENATE(TablaDatosCompletos[[#This Row],[CodigoProyecto]],"!E",CELL("fila",INDIRECT(TablaDatosCompletos[[#This Row],[Referencia]]))+7))=0,"",INDIRECT(CONCATENATE(TablaDatosCompletos[[#This Row],[CodigoProyecto]],"!E",CELL("fila",INDIRECT(TablaDatosCompletos[[#This Row],[Referencia]]))+7)))</f>
        <v>RCR37</v>
      </c>
      <c r="T64" s="135" t="str" cm="1">
        <f t="array" aca="1" ref="T64" ca="1">IF(INDIRECT(CONCATENATE(TablaDatosCompletos[[#This Row],[CodigoProyecto]],"!F",CELL("fila",INDIRECT(TablaDatosCompletos[[#This Row],[Referencia]]))+7))=0,"",INDIRECT(CONCATENATE(TablaDatosCompletos[[#This Row],[CodigoProyecto]],"!F",CELL("fila",INDIRECT(TablaDatosCompletos[[#This Row],[Referencia]]))+7)))</f>
        <v>RCR 37: Población que se beneficia de
medidas de protección frente a catástrofes
naturales relacionadas con el clima (distintas
de las inundaciones o los incendios
forestales)</v>
      </c>
      <c r="U64" s="135" cm="1">
        <f t="array" aca="1" ref="U64" ca="1">IF(TablaDatosCompletos[[#This Row],[UsarAI]]="NO",0,INDIRECT(CONCATENATE(TablaDatosCompletos[[#This Row],[CodigoProyecto]],"!H",CELL("fila",INDIRECT(TablaDatosCompletos[[#This Row],[Referencia]]))+7)))</f>
        <v>0</v>
      </c>
      <c r="V64" s="135" t="str" cm="1">
        <f t="array" aca="1" ref="V64" ca="1">IF(INDIRECT(CONCATENATE(TablaDatosCompletos[[#This Row],[CodigoProyecto]],"!G",CELL("fila",INDIRECT(TablaDatosCompletos[[#This Row],[Referencia]]))+7))=0,"",INDIRECT(CONCATENATE(TablaDatosCompletos[[#This Row],[CodigoProyecto]],"!G",CELL("fila",INDIRECT(TablaDatosCompletos[[#This Row],[Referencia]]))+7)))</f>
        <v>RCR 37:Personas</v>
      </c>
    </row>
    <row r="65" spans="1:22" ht="87" x14ac:dyDescent="0.35">
      <c r="A65" s="128">
        <f>DatosGenerales!$D$7</f>
        <v>0</v>
      </c>
      <c r="B65" s="128">
        <f>DatosGenerales!$D$11</f>
        <v>0</v>
      </c>
      <c r="C65" s="128" cm="1">
        <f t="array" aca="1" ref="C65" ca="1">INDIRECT(CONCATENATE(TablaDatosCompletos[[#This Row],[CodigoProyecto]],"!$E$3"))</f>
        <v>0</v>
      </c>
      <c r="D65" s="128" t="str">
        <f ca="1">IF(TablaDatosCompletos[[#This Row],[Proyecto]]=0,"NO","SI")</f>
        <v>NO</v>
      </c>
      <c r="E65" s="129" t="s">
        <v>10</v>
      </c>
      <c r="F65" s="130" t="s">
        <v>227</v>
      </c>
      <c r="G65" s="131" t="s">
        <v>74</v>
      </c>
      <c r="H65" s="132" t="s">
        <v>49</v>
      </c>
      <c r="I65" s="133" t="s">
        <v>50</v>
      </c>
      <c r="J65" s="129" t="s">
        <v>109</v>
      </c>
      <c r="K65" s="134" t="s">
        <v>110</v>
      </c>
      <c r="L65" s="134" t="s">
        <v>422</v>
      </c>
      <c r="M65" s="135" t="str" cm="1">
        <f t="array" aca="1" ref="M65" ca="1">IF(INDIRECT(CONCATENATE(TablaDatosCompletos[[#This Row],[CodigoProyecto]],"!B",CELL("fila",INDIRECT(TablaDatosCompletos[[#This Row],[Referencia]]))))="Incluir","SI","NO")</f>
        <v>NO</v>
      </c>
      <c r="N65" s="136" cm="1">
        <f t="array" aca="1" ref="N65" ca="1">IF(TablaDatosCompletos[[#This Row],[UsarAI]]="NO",0,INDIRECT(CONCATENATE(TablaDatosCompletos[[#This Row],[CodigoProyecto]],"!E",CELL("fila",INDIRECT(TablaDatosCompletos[[#This Row],[Referencia]]))+2)))</f>
        <v>0</v>
      </c>
      <c r="O65" s="134" t="str" cm="1">
        <f t="array" aca="1" ref="O65" ca="1">IF(INDIRECT(CONCATENATE(TablaDatosCompletos[[#This Row],[CodigoProyecto]],"!E",CELL("fila",INDIRECT(TablaDatosCompletos[[#This Row],[Referencia]]))+6))=0,"",INDIRECT(CONCATENATE(TablaDatosCompletos[[#This Row],[CodigoProyecto]],"!E",CELL("fila",INDIRECT(TablaDatosCompletos[[#This Row],[Referencia]]))+6)))</f>
        <v>RCO30</v>
      </c>
      <c r="P65" s="134" t="str" cm="1">
        <f t="array" aca="1" ref="P65" ca="1">IF(INDIRECT(CONCATENATE(TablaDatosCompletos[[#This Row],[CodigoProyecto]],"!F",CELL("fila",INDIRECT(TablaDatosCompletos[[#This Row],[Referencia]]))+6))=0,"",INDIRECT(CONCATENATE(TablaDatosCompletos[[#This Row],[CodigoProyecto]],"!F",CELL("fila",INDIRECT(TablaDatosCompletos[[#This Row],[Referencia]]))+6)))</f>
        <v>RCO 30: Longitud de las tuberías nuevas o
mejoradas para los sistemas de distribución
para el abastecimiento público de agua</v>
      </c>
      <c r="Q65" s="134" cm="1">
        <f t="array" aca="1" ref="Q65" ca="1">IF(TablaDatosCompletos[[#This Row],[UsarAI]]="NO",0,INDIRECT(CONCATENATE(TablaDatosCompletos[[#This Row],[CodigoProyecto]],"!H",CELL("fila",INDIRECT(TablaDatosCompletos[[#This Row],[Referencia]]))+6)))</f>
        <v>0</v>
      </c>
      <c r="R65" s="134" t="str" cm="1">
        <f t="array" aca="1" ref="R65" ca="1">IF(INDIRECT(CONCATENATE(TablaDatosCompletos[[#This Row],[CodigoProyecto]],"!G",CELL("fila",INDIRECT(TablaDatosCompletos[[#This Row],[Referencia]]))+6))=0,"",INDIRECT(CONCATENATE(TablaDatosCompletos[[#This Row],[CodigoProyecto]],"!G",CELL("fila",INDIRECT(TablaDatosCompletos[[#This Row],[Referencia]]))+6)))</f>
        <v>RCO 30: Km</v>
      </c>
      <c r="S65" s="137" t="str" cm="1">
        <f t="array" aca="1" ref="S65" ca="1">IF(INDIRECT(CONCATENATE(TablaDatosCompletos[[#This Row],[CodigoProyecto]],"!E",CELL("fila",INDIRECT(TablaDatosCompletos[[#This Row],[Referencia]]))+7))=0,"",INDIRECT(CONCATENATE(TablaDatosCompletos[[#This Row],[CodigoProyecto]],"!E",CELL("fila",INDIRECT(TablaDatosCompletos[[#This Row],[Referencia]]))+7)))</f>
        <v>RCR41</v>
      </c>
      <c r="T65" s="135" t="str" cm="1">
        <f t="array" aca="1" ref="T65" ca="1">IF(INDIRECT(CONCATENATE(TablaDatosCompletos[[#This Row],[CodigoProyecto]],"!F",CELL("fila",INDIRECT(TablaDatosCompletos[[#This Row],[Referencia]]))+7))=0,"",INDIRECT(CONCATENATE(TablaDatosCompletos[[#This Row],[CodigoProyecto]],"!F",CELL("fila",INDIRECT(TablaDatosCompletos[[#This Row],[Referencia]]))+7)))</f>
        <v>RCR 41: Población conectada a un
abastecimiento de agua mejorado</v>
      </c>
      <c r="U65" s="135" cm="1">
        <f t="array" aca="1" ref="U65" ca="1">IF(TablaDatosCompletos[[#This Row],[UsarAI]]="NO",0,INDIRECT(CONCATENATE(TablaDatosCompletos[[#This Row],[CodigoProyecto]],"!H",CELL("fila",INDIRECT(TablaDatosCompletos[[#This Row],[Referencia]]))+7)))</f>
        <v>0</v>
      </c>
      <c r="V65" s="135" t="str" cm="1">
        <f t="array" aca="1" ref="V65" ca="1">IF(INDIRECT(CONCATENATE(TablaDatosCompletos[[#This Row],[CodigoProyecto]],"!G",CELL("fila",INDIRECT(TablaDatosCompletos[[#This Row],[Referencia]]))+7))=0,"",INDIRECT(CONCATENATE(TablaDatosCompletos[[#This Row],[CodigoProyecto]],"!G",CELL("fila",INDIRECT(TablaDatosCompletos[[#This Row],[Referencia]]))+7)))</f>
        <v>RCR 41: Personas</v>
      </c>
    </row>
    <row r="66" spans="1:22" ht="101.5" x14ac:dyDescent="0.35">
      <c r="A66" s="128">
        <f>DatosGenerales!$D$7</f>
        <v>0</v>
      </c>
      <c r="B66" s="128">
        <f>DatosGenerales!$D$11</f>
        <v>0</v>
      </c>
      <c r="C66" s="128" cm="1">
        <f t="array" aca="1" ref="C66" ca="1">INDIRECT(CONCATENATE(TablaDatosCompletos[[#This Row],[CodigoProyecto]],"!$E$3"))</f>
        <v>0</v>
      </c>
      <c r="D66" s="128" t="str">
        <f ca="1">IF(TablaDatosCompletos[[#This Row],[Proyecto]]=0,"NO","SI")</f>
        <v>NO</v>
      </c>
      <c r="E66" s="129" t="s">
        <v>10</v>
      </c>
      <c r="F66" s="130" t="s">
        <v>227</v>
      </c>
      <c r="G66" s="131" t="s">
        <v>74</v>
      </c>
      <c r="H66" s="132" t="s">
        <v>49</v>
      </c>
      <c r="I66" s="133" t="s">
        <v>50</v>
      </c>
      <c r="J66" s="129" t="s">
        <v>111</v>
      </c>
      <c r="K66" s="134" t="s">
        <v>112</v>
      </c>
      <c r="L66" s="134" t="s">
        <v>423</v>
      </c>
      <c r="M66" s="135" t="str" cm="1">
        <f t="array" aca="1" ref="M66" ca="1">IF(INDIRECT(CONCATENATE(TablaDatosCompletos[[#This Row],[CodigoProyecto]],"!B",CELL("fila",INDIRECT(TablaDatosCompletos[[#This Row],[Referencia]]))))="Incluir","SI","NO")</f>
        <v>NO</v>
      </c>
      <c r="N66" s="136" cm="1">
        <f t="array" aca="1" ref="N66" ca="1">IF(TablaDatosCompletos[[#This Row],[UsarAI]]="NO",0,INDIRECT(CONCATENATE(TablaDatosCompletos[[#This Row],[CodigoProyecto]],"!E",CELL("fila",INDIRECT(TablaDatosCompletos[[#This Row],[Referencia]]))+2)))</f>
        <v>0</v>
      </c>
      <c r="O66" s="134" t="str" cm="1">
        <f t="array" aca="1" ref="O66" ca="1">IF(INDIRECT(CONCATENATE(TablaDatosCompletos[[#This Row],[CodigoProyecto]],"!E",CELL("fila",INDIRECT(TablaDatosCompletos[[#This Row],[Referencia]]))+6))=0,"",INDIRECT(CONCATENATE(TablaDatosCompletos[[#This Row],[CodigoProyecto]],"!E",CELL("fila",INDIRECT(TablaDatosCompletos[[#This Row],[Referencia]]))+6)))</f>
        <v>RCO30</v>
      </c>
      <c r="P66" s="134" t="str" cm="1">
        <f t="array" aca="1" ref="P66" ca="1">IF(INDIRECT(CONCATENATE(TablaDatosCompletos[[#This Row],[CodigoProyecto]],"!F",CELL("fila",INDIRECT(TablaDatosCompletos[[#This Row],[Referencia]]))+6))=0,"",INDIRECT(CONCATENATE(TablaDatosCompletos[[#This Row],[CodigoProyecto]],"!F",CELL("fila",INDIRECT(TablaDatosCompletos[[#This Row],[Referencia]]))+6)))</f>
        <v>RCO 30: Longitud de las tuberías nuevas o
mejoradas para los sistemas de distribución
para el abastecimiento público de agua</v>
      </c>
      <c r="Q66" s="134" cm="1">
        <f t="array" aca="1" ref="Q66" ca="1">IF(TablaDatosCompletos[[#This Row],[UsarAI]]="NO",0,INDIRECT(CONCATENATE(TablaDatosCompletos[[#This Row],[CodigoProyecto]],"!H",CELL("fila",INDIRECT(TablaDatosCompletos[[#This Row],[Referencia]]))+6)))</f>
        <v>0</v>
      </c>
      <c r="R66" s="134" t="str" cm="1">
        <f t="array" aca="1" ref="R66" ca="1">IF(INDIRECT(CONCATENATE(TablaDatosCompletos[[#This Row],[CodigoProyecto]],"!G",CELL("fila",INDIRECT(TablaDatosCompletos[[#This Row],[Referencia]]))+6))=0,"",INDIRECT(CONCATENATE(TablaDatosCompletos[[#This Row],[CodigoProyecto]],"!G",CELL("fila",INDIRECT(TablaDatosCompletos[[#This Row],[Referencia]]))+6)))</f>
        <v>RCO 30: Km</v>
      </c>
      <c r="S66" s="137" t="str" cm="1">
        <f t="array" aca="1" ref="S66" ca="1">IF(INDIRECT(CONCATENATE(TablaDatosCompletos[[#This Row],[CodigoProyecto]],"!E",CELL("fila",INDIRECT(TablaDatosCompletos[[#This Row],[Referencia]]))+7))=0,"",INDIRECT(CONCATENATE(TablaDatosCompletos[[#This Row],[CodigoProyecto]],"!E",CELL("fila",INDIRECT(TablaDatosCompletos[[#This Row],[Referencia]]))+7)))</f>
        <v>RCR41</v>
      </c>
      <c r="T66" s="135" t="str" cm="1">
        <f t="array" aca="1" ref="T66" ca="1">IF(INDIRECT(CONCATENATE(TablaDatosCompletos[[#This Row],[CodigoProyecto]],"!F",CELL("fila",INDIRECT(TablaDatosCompletos[[#This Row],[Referencia]]))+7))=0,"",INDIRECT(CONCATENATE(TablaDatosCompletos[[#This Row],[CodigoProyecto]],"!F",CELL("fila",INDIRECT(TablaDatosCompletos[[#This Row],[Referencia]]))+7)))</f>
        <v>RCR 41: Población conectada a un
abastecimiento de agua mejorado</v>
      </c>
      <c r="U66" s="135" cm="1">
        <f t="array" aca="1" ref="U66" ca="1">IF(TablaDatosCompletos[[#This Row],[UsarAI]]="NO",0,INDIRECT(CONCATENATE(TablaDatosCompletos[[#This Row],[CodigoProyecto]],"!H",CELL("fila",INDIRECT(TablaDatosCompletos[[#This Row],[Referencia]]))+7)))</f>
        <v>0</v>
      </c>
      <c r="V66" s="135" t="str" cm="1">
        <f t="array" aca="1" ref="V66" ca="1">IF(INDIRECT(CONCATENATE(TablaDatosCompletos[[#This Row],[CodigoProyecto]],"!G",CELL("fila",INDIRECT(TablaDatosCompletos[[#This Row],[Referencia]]))+7))=0,"",INDIRECT(CONCATENATE(TablaDatosCompletos[[#This Row],[CodigoProyecto]],"!G",CELL("fila",INDIRECT(TablaDatosCompletos[[#This Row],[Referencia]]))+7)))</f>
        <v>RCR 41: Personas</v>
      </c>
    </row>
    <row r="67" spans="1:22" ht="101.5" x14ac:dyDescent="0.35">
      <c r="A67" s="128">
        <f>DatosGenerales!$D$7</f>
        <v>0</v>
      </c>
      <c r="B67" s="128">
        <f>DatosGenerales!$D$11</f>
        <v>0</v>
      </c>
      <c r="C67" s="128" cm="1">
        <f t="array" aca="1" ref="C67" ca="1">INDIRECT(CONCATENATE(TablaDatosCompletos[[#This Row],[CodigoProyecto]],"!$E$3"))</f>
        <v>0</v>
      </c>
      <c r="D67" s="128" t="str">
        <f ca="1">IF(TablaDatosCompletos[[#This Row],[Proyecto]]=0,"NO","SI")</f>
        <v>NO</v>
      </c>
      <c r="E67" s="129" t="s">
        <v>10</v>
      </c>
      <c r="F67" s="130" t="s">
        <v>227</v>
      </c>
      <c r="G67" s="131" t="s">
        <v>74</v>
      </c>
      <c r="H67" s="132" t="s">
        <v>49</v>
      </c>
      <c r="I67" s="133" t="s">
        <v>50</v>
      </c>
      <c r="J67" s="129" t="s">
        <v>113</v>
      </c>
      <c r="K67" s="134" t="s">
        <v>114</v>
      </c>
      <c r="L67" s="134" t="s">
        <v>424</v>
      </c>
      <c r="M67" s="135" t="str" cm="1">
        <f t="array" aca="1" ref="M67" ca="1">IF(INDIRECT(CONCATENATE(TablaDatosCompletos[[#This Row],[CodigoProyecto]],"!B",CELL("fila",INDIRECT(TablaDatosCompletos[[#This Row],[Referencia]]))))="Incluir","SI","NO")</f>
        <v>NO</v>
      </c>
      <c r="N67" s="136" cm="1">
        <f t="array" aca="1" ref="N67" ca="1">IF(TablaDatosCompletos[[#This Row],[UsarAI]]="NO",0,INDIRECT(CONCATENATE(TablaDatosCompletos[[#This Row],[CodigoProyecto]],"!E",CELL("fila",INDIRECT(TablaDatosCompletos[[#This Row],[Referencia]]))+2)))</f>
        <v>0</v>
      </c>
      <c r="O67" s="134" t="str" cm="1">
        <f t="array" aca="1" ref="O67" ca="1">IF(INDIRECT(CONCATENATE(TablaDatosCompletos[[#This Row],[CodigoProyecto]],"!E",CELL("fila",INDIRECT(TablaDatosCompletos[[#This Row],[Referencia]]))+6))=0,"",INDIRECT(CONCATENATE(TablaDatosCompletos[[#This Row],[CodigoProyecto]],"!E",CELL("fila",INDIRECT(TablaDatosCompletos[[#This Row],[Referencia]]))+6)))</f>
        <v>RCO31</v>
      </c>
      <c r="P67" s="134" t="str" cm="1">
        <f t="array" aca="1" ref="P67" ca="1">IF(INDIRECT(CONCATENATE(TablaDatosCompletos[[#This Row],[CodigoProyecto]],"!F",CELL("fila",INDIRECT(TablaDatosCompletos[[#This Row],[Referencia]]))+6))=0,"",INDIRECT(CONCATENATE(TablaDatosCompletos[[#This Row],[CodigoProyecto]],"!F",CELL("fila",INDIRECT(TablaDatosCompletos[[#This Row],[Referencia]]))+6)))</f>
        <v>RCO31 Longitud de tuberías nuevas o mejoradas para la red pública de recogida de aguas residuales</v>
      </c>
      <c r="Q67" s="134" cm="1">
        <f t="array" aca="1" ref="Q67" ca="1">IF(TablaDatosCompletos[[#This Row],[UsarAI]]="NO",0,INDIRECT(CONCATENATE(TablaDatosCompletos[[#This Row],[CodigoProyecto]],"!H",CELL("fila",INDIRECT(TablaDatosCompletos[[#This Row],[Referencia]]))+6)))</f>
        <v>0</v>
      </c>
      <c r="R67" s="134" t="str" cm="1">
        <f t="array" aca="1" ref="R67" ca="1">IF(INDIRECT(CONCATENATE(TablaDatosCompletos[[#This Row],[CodigoProyecto]],"!G",CELL("fila",INDIRECT(TablaDatosCompletos[[#This Row],[Referencia]]))+6))=0,"",INDIRECT(CONCATENATE(TablaDatosCompletos[[#This Row],[CodigoProyecto]],"!G",CELL("fila",INDIRECT(TablaDatosCompletos[[#This Row],[Referencia]]))+6)))</f>
        <v>RCO31: Km</v>
      </c>
      <c r="S67" s="137" t="str" cm="1">
        <f t="array" aca="1" ref="S67" ca="1">IF(INDIRECT(CONCATENATE(TablaDatosCompletos[[#This Row],[CodigoProyecto]],"!E",CELL("fila",INDIRECT(TablaDatosCompletos[[#This Row],[Referencia]]))+7))=0,"",INDIRECT(CONCATENATE(TablaDatosCompletos[[#This Row],[CodigoProyecto]],"!E",CELL("fila",INDIRECT(TablaDatosCompletos[[#This Row],[Referencia]]))+7)))</f>
        <v>RCR42</v>
      </c>
      <c r="T67" s="135" t="str" cm="1">
        <f t="array" aca="1" ref="T67" ca="1">IF(INDIRECT(CONCATENATE(TablaDatosCompletos[[#This Row],[CodigoProyecto]],"!F",CELL("fila",INDIRECT(TablaDatosCompletos[[#This Row],[Referencia]]))+7))=0,"",INDIRECT(CONCATENATE(TablaDatosCompletos[[#This Row],[CodigoProyecto]],"!F",CELL("fila",INDIRECT(TablaDatosCompletos[[#This Row],[Referencia]]))+7)))</f>
        <v>RCR 42: Población conectada, como mínimo,
a una planta secundaria de tratamiento de
aguas residuales</v>
      </c>
      <c r="U67" s="135" cm="1">
        <f t="array" aca="1" ref="U67" ca="1">IF(TablaDatosCompletos[[#This Row],[UsarAI]]="NO",0,INDIRECT(CONCATENATE(TablaDatosCompletos[[#This Row],[CodigoProyecto]],"!H",CELL("fila",INDIRECT(TablaDatosCompletos[[#This Row],[Referencia]]))+7)))</f>
        <v>0</v>
      </c>
      <c r="V67" s="135" t="str" cm="1">
        <f t="array" aca="1" ref="V67" ca="1">IF(INDIRECT(CONCATENATE(TablaDatosCompletos[[#This Row],[CodigoProyecto]],"!G",CELL("fila",INDIRECT(TablaDatosCompletos[[#This Row],[Referencia]]))+7))=0,"",INDIRECT(CONCATENATE(TablaDatosCompletos[[#This Row],[CodigoProyecto]],"!G",CELL("fila",INDIRECT(TablaDatosCompletos[[#This Row],[Referencia]]))+7)))</f>
        <v>RCR 42:  Personas</v>
      </c>
    </row>
    <row r="68" spans="1:22" ht="101.5" x14ac:dyDescent="0.35">
      <c r="A68" s="128">
        <f>DatosGenerales!$D$7</f>
        <v>0</v>
      </c>
      <c r="B68" s="128">
        <f>DatosGenerales!$D$11</f>
        <v>0</v>
      </c>
      <c r="C68" s="128" cm="1">
        <f t="array" aca="1" ref="C68" ca="1">INDIRECT(CONCATENATE(TablaDatosCompletos[[#This Row],[CodigoProyecto]],"!$E$3"))</f>
        <v>0</v>
      </c>
      <c r="D68" s="128" t="str">
        <f ca="1">IF(TablaDatosCompletos[[#This Row],[Proyecto]]=0,"NO","SI")</f>
        <v>NO</v>
      </c>
      <c r="E68" s="129" t="s">
        <v>10</v>
      </c>
      <c r="F68" s="130" t="s">
        <v>227</v>
      </c>
      <c r="G68" s="131" t="s">
        <v>74</v>
      </c>
      <c r="H68" s="132" t="s">
        <v>49</v>
      </c>
      <c r="I68" s="133" t="s">
        <v>50</v>
      </c>
      <c r="J68" s="129" t="s">
        <v>115</v>
      </c>
      <c r="K68" s="134" t="s">
        <v>116</v>
      </c>
      <c r="L68" s="134" t="s">
        <v>425</v>
      </c>
      <c r="M68" s="135" t="str" cm="1">
        <f t="array" aca="1" ref="M68" ca="1">IF(INDIRECT(CONCATENATE(TablaDatosCompletos[[#This Row],[CodigoProyecto]],"!B",CELL("fila",INDIRECT(TablaDatosCompletos[[#This Row],[Referencia]]))))="Incluir","SI","NO")</f>
        <v>NO</v>
      </c>
      <c r="N68" s="136" cm="1">
        <f t="array" aca="1" ref="N68" ca="1">IF(TablaDatosCompletos[[#This Row],[UsarAI]]="NO",0,INDIRECT(CONCATENATE(TablaDatosCompletos[[#This Row],[CodigoProyecto]],"!E",CELL("fila",INDIRECT(TablaDatosCompletos[[#This Row],[Referencia]]))+2)))</f>
        <v>0</v>
      </c>
      <c r="O68" s="134" t="str" cm="1">
        <f t="array" aca="1" ref="O68" ca="1">IF(INDIRECT(CONCATENATE(TablaDatosCompletos[[#This Row],[CodigoProyecto]],"!E",CELL("fila",INDIRECT(TablaDatosCompletos[[#This Row],[Referencia]]))+6))=0,"",INDIRECT(CONCATENATE(TablaDatosCompletos[[#This Row],[CodigoProyecto]],"!E",CELL("fila",INDIRECT(TablaDatosCompletos[[#This Row],[Referencia]]))+6)))</f>
        <v>RCO32</v>
      </c>
      <c r="P68" s="134" t="str" cm="1">
        <f t="array" aca="1" ref="P68" ca="1">IF(INDIRECT(CONCATENATE(TablaDatosCompletos[[#This Row],[CodigoProyecto]],"!F",CELL("fila",INDIRECT(TablaDatosCompletos[[#This Row],[Referencia]]))+6))=0,"",INDIRECT(CONCATENATE(TablaDatosCompletos[[#This Row],[CodigoProyecto]],"!F",CELL("fila",INDIRECT(TablaDatosCompletos[[#This Row],[Referencia]]))+6)))</f>
        <v>RCO 32: Capacidad nueva o mejorada para el
tratamiento de aguas residuales</v>
      </c>
      <c r="Q68" s="134" cm="1">
        <f t="array" aca="1" ref="Q68" ca="1">IF(TablaDatosCompletos[[#This Row],[UsarAI]]="NO",0,INDIRECT(CONCATENATE(TablaDatosCompletos[[#This Row],[CodigoProyecto]],"!H",CELL("fila",INDIRECT(TablaDatosCompletos[[#This Row],[Referencia]]))+6)))</f>
        <v>0</v>
      </c>
      <c r="R68" s="134" t="str" cm="1">
        <f t="array" aca="1" ref="R68" ca="1">IF(INDIRECT(CONCATENATE(TablaDatosCompletos[[#This Row],[CodigoProyecto]],"!G",CELL("fila",INDIRECT(TablaDatosCompletos[[#This Row],[Referencia]]))+6))=0,"",INDIRECT(CONCATENATE(TablaDatosCompletos[[#This Row],[CodigoProyecto]],"!G",CELL("fila",INDIRECT(TablaDatosCompletos[[#This Row],[Referencia]]))+6)))</f>
        <v>RCO32: Equivalente de población</v>
      </c>
      <c r="S68" s="137" t="str" cm="1">
        <f t="array" aca="1" ref="S68" ca="1">IF(INDIRECT(CONCATENATE(TablaDatosCompletos[[#This Row],[CodigoProyecto]],"!E",CELL("fila",INDIRECT(TablaDatosCompletos[[#This Row],[Referencia]]))+7))=0,"",INDIRECT(CONCATENATE(TablaDatosCompletos[[#This Row],[CodigoProyecto]],"!E",CELL("fila",INDIRECT(TablaDatosCompletos[[#This Row],[Referencia]]))+7)))</f>
        <v>RCR42</v>
      </c>
      <c r="T68" s="135" t="str" cm="1">
        <f t="array" aca="1" ref="T68" ca="1">IF(INDIRECT(CONCATENATE(TablaDatosCompletos[[#This Row],[CodigoProyecto]],"!F",CELL("fila",INDIRECT(TablaDatosCompletos[[#This Row],[Referencia]]))+7))=0,"",INDIRECT(CONCATENATE(TablaDatosCompletos[[#This Row],[CodigoProyecto]],"!F",CELL("fila",INDIRECT(TablaDatosCompletos[[#This Row],[Referencia]]))+7)))</f>
        <v>RCR 42: Población conectada, como mínimo,
a una planta secundaria de tratamiento de
aguas residuales</v>
      </c>
      <c r="U68" s="135" cm="1">
        <f t="array" aca="1" ref="U68" ca="1">IF(TablaDatosCompletos[[#This Row],[UsarAI]]="NO",0,INDIRECT(CONCATENATE(TablaDatosCompletos[[#This Row],[CodigoProyecto]],"!H",CELL("fila",INDIRECT(TablaDatosCompletos[[#This Row],[Referencia]]))+7)))</f>
        <v>0</v>
      </c>
      <c r="V68" s="135" t="str" cm="1">
        <f t="array" aca="1" ref="V68" ca="1">IF(INDIRECT(CONCATENATE(TablaDatosCompletos[[#This Row],[CodigoProyecto]],"!G",CELL("fila",INDIRECT(TablaDatosCompletos[[#This Row],[Referencia]]))+7))=0,"",INDIRECT(CONCATENATE(TablaDatosCompletos[[#This Row],[CodigoProyecto]],"!G",CELL("fila",INDIRECT(TablaDatosCompletos[[#This Row],[Referencia]]))+7)))</f>
        <v>RCR 42:  Personas</v>
      </c>
    </row>
    <row r="69" spans="1:22" ht="101.5" x14ac:dyDescent="0.35">
      <c r="A69" s="128">
        <f>DatosGenerales!$D$7</f>
        <v>0</v>
      </c>
      <c r="B69" s="128">
        <f>DatosGenerales!$D$11</f>
        <v>0</v>
      </c>
      <c r="C69" s="128" cm="1">
        <f t="array" aca="1" ref="C69" ca="1">INDIRECT(CONCATENATE(TablaDatosCompletos[[#This Row],[CodigoProyecto]],"!$E$3"))</f>
        <v>0</v>
      </c>
      <c r="D69" s="128" t="str">
        <f ca="1">IF(TablaDatosCompletos[[#This Row],[Proyecto]]=0,"NO","SI")</f>
        <v>NO</v>
      </c>
      <c r="E69" s="129" t="s">
        <v>10</v>
      </c>
      <c r="F69" s="130" t="s">
        <v>227</v>
      </c>
      <c r="G69" s="131" t="s">
        <v>74</v>
      </c>
      <c r="H69" s="132" t="s">
        <v>49</v>
      </c>
      <c r="I69" s="133" t="s">
        <v>50</v>
      </c>
      <c r="J69" s="129" t="s">
        <v>117</v>
      </c>
      <c r="K69" s="134" t="s">
        <v>118</v>
      </c>
      <c r="L69" s="134" t="s">
        <v>426</v>
      </c>
      <c r="M69" s="135" t="str" cm="1">
        <f t="array" aca="1" ref="M69" ca="1">IF(INDIRECT(CONCATENATE(TablaDatosCompletos[[#This Row],[CodigoProyecto]],"!B",CELL("fila",INDIRECT(TablaDatosCompletos[[#This Row],[Referencia]]))))="Incluir","SI","NO")</f>
        <v>NO</v>
      </c>
      <c r="N69" s="136" cm="1">
        <f t="array" aca="1" ref="N69" ca="1">IF(TablaDatosCompletos[[#This Row],[UsarAI]]="NO",0,INDIRECT(CONCATENATE(TablaDatosCompletos[[#This Row],[CodigoProyecto]],"!E",CELL("fila",INDIRECT(TablaDatosCompletos[[#This Row],[Referencia]]))+2)))</f>
        <v>0</v>
      </c>
      <c r="O69" s="134" t="str" cm="1">
        <f t="array" aca="1" ref="O69" ca="1">IF(INDIRECT(CONCATENATE(TablaDatosCompletos[[#This Row],[CodigoProyecto]],"!E",CELL("fila",INDIRECT(TablaDatosCompletos[[#This Row],[Referencia]]))+6))=0,"",INDIRECT(CONCATENATE(TablaDatosCompletos[[#This Row],[CodigoProyecto]],"!E",CELL("fila",INDIRECT(TablaDatosCompletos[[#This Row],[Referencia]]))+6)))</f>
        <v>RCO31</v>
      </c>
      <c r="P69" s="134" t="str" cm="1">
        <f t="array" aca="1" ref="P69" ca="1">IF(INDIRECT(CONCATENATE(TablaDatosCompletos[[#This Row],[CodigoProyecto]],"!F",CELL("fila",INDIRECT(TablaDatosCompletos[[#This Row],[Referencia]]))+6))=0,"",INDIRECT(CONCATENATE(TablaDatosCompletos[[#This Row],[CodigoProyecto]],"!F",CELL("fila",INDIRECT(TablaDatosCompletos[[#This Row],[Referencia]]))+6)))</f>
        <v>RCO31 Longitud de tuberías nuevas o mejoradas para la red pública de recogida de aguas residuales</v>
      </c>
      <c r="Q69" s="134" cm="1">
        <f t="array" aca="1" ref="Q69" ca="1">IF(TablaDatosCompletos[[#This Row],[UsarAI]]="NO",0,INDIRECT(CONCATENATE(TablaDatosCompletos[[#This Row],[CodigoProyecto]],"!H",CELL("fila",INDIRECT(TablaDatosCompletos[[#This Row],[Referencia]]))+6)))</f>
        <v>0</v>
      </c>
      <c r="R69" s="134" t="str" cm="1">
        <f t="array" aca="1" ref="R69" ca="1">IF(INDIRECT(CONCATENATE(TablaDatosCompletos[[#This Row],[CodigoProyecto]],"!G",CELL("fila",INDIRECT(TablaDatosCompletos[[#This Row],[Referencia]]))+6))=0,"",INDIRECT(CONCATENATE(TablaDatosCompletos[[#This Row],[CodigoProyecto]],"!G",CELL("fila",INDIRECT(TablaDatosCompletos[[#This Row],[Referencia]]))+6)))</f>
        <v>RCO31: Km</v>
      </c>
      <c r="S69" s="137" t="str" cm="1">
        <f t="array" aca="1" ref="S69" ca="1">IF(INDIRECT(CONCATENATE(TablaDatosCompletos[[#This Row],[CodigoProyecto]],"!E",CELL("fila",INDIRECT(TablaDatosCompletos[[#This Row],[Referencia]]))+7))=0,"",INDIRECT(CONCATENATE(TablaDatosCompletos[[#This Row],[CodigoProyecto]],"!E",CELL("fila",INDIRECT(TablaDatosCompletos[[#This Row],[Referencia]]))+7)))</f>
        <v>RCR42</v>
      </c>
      <c r="T69" s="135" t="str" cm="1">
        <f t="array" aca="1" ref="T69" ca="1">IF(INDIRECT(CONCATENATE(TablaDatosCompletos[[#This Row],[CodigoProyecto]],"!F",CELL("fila",INDIRECT(TablaDatosCompletos[[#This Row],[Referencia]]))+7))=0,"",INDIRECT(CONCATENATE(TablaDatosCompletos[[#This Row],[CodigoProyecto]],"!F",CELL("fila",INDIRECT(TablaDatosCompletos[[#This Row],[Referencia]]))+7)))</f>
        <v>RCR 42: Población conectada, como mínimo,
a una planta secundaria de tratamiento de
aguas residuales</v>
      </c>
      <c r="U69" s="135" cm="1">
        <f t="array" aca="1" ref="U69" ca="1">IF(TablaDatosCompletos[[#This Row],[UsarAI]]="NO",0,INDIRECT(CONCATENATE(TablaDatosCompletos[[#This Row],[CodigoProyecto]],"!H",CELL("fila",INDIRECT(TablaDatosCompletos[[#This Row],[Referencia]]))+7)))</f>
        <v>0</v>
      </c>
      <c r="V69" s="135" t="str" cm="1">
        <f t="array" aca="1" ref="V69" ca="1">IF(INDIRECT(CONCATENATE(TablaDatosCompletos[[#This Row],[CodigoProyecto]],"!G",CELL("fila",INDIRECT(TablaDatosCompletos[[#This Row],[Referencia]]))+7))=0,"",INDIRECT(CONCATENATE(TablaDatosCompletos[[#This Row],[CodigoProyecto]],"!G",CELL("fila",INDIRECT(TablaDatosCompletos[[#This Row],[Referencia]]))+7)))</f>
        <v>RCR 42:  Personas</v>
      </c>
    </row>
    <row r="70" spans="1:22" ht="58" x14ac:dyDescent="0.35">
      <c r="A70" s="128">
        <f>DatosGenerales!$D$7</f>
        <v>0</v>
      </c>
      <c r="B70" s="128">
        <f>DatosGenerales!$D$11</f>
        <v>0</v>
      </c>
      <c r="C70" s="128" cm="1">
        <f t="array" aca="1" ref="C70" ca="1">INDIRECT(CONCATENATE(TablaDatosCompletos[[#This Row],[CodigoProyecto]],"!$E$3"))</f>
        <v>0</v>
      </c>
      <c r="D70" s="128" t="str">
        <f ca="1">IF(TablaDatosCompletos[[#This Row],[Proyecto]]=0,"NO","SI")</f>
        <v>NO</v>
      </c>
      <c r="E70" s="129" t="s">
        <v>10</v>
      </c>
      <c r="F70" s="130" t="s">
        <v>227</v>
      </c>
      <c r="G70" s="131" t="s">
        <v>74</v>
      </c>
      <c r="H70" s="132" t="s">
        <v>51</v>
      </c>
      <c r="I70" s="133" t="s">
        <v>52</v>
      </c>
      <c r="J70" s="129" t="s">
        <v>119</v>
      </c>
      <c r="K70" s="134" t="s">
        <v>120</v>
      </c>
      <c r="L70" s="134" t="s">
        <v>427</v>
      </c>
      <c r="M70" s="135" t="str" cm="1">
        <f t="array" aca="1" ref="M70" ca="1">IF(INDIRECT(CONCATENATE(TablaDatosCompletos[[#This Row],[CodigoProyecto]],"!B",CELL("fila",INDIRECT(TablaDatosCompletos[[#This Row],[Referencia]]))))="Incluir","SI","NO")</f>
        <v>NO</v>
      </c>
      <c r="N70" s="136" cm="1">
        <f t="array" aca="1" ref="N70" ca="1">IF(TablaDatosCompletos[[#This Row],[UsarAI]]="NO",0,INDIRECT(CONCATENATE(TablaDatosCompletos[[#This Row],[CodigoProyecto]],"!E",CELL("fila",INDIRECT(TablaDatosCompletos[[#This Row],[Referencia]]))+2)))</f>
        <v>0</v>
      </c>
      <c r="O70" s="134" t="str" cm="1">
        <f t="array" aca="1" ref="O70" ca="1">IF(INDIRECT(CONCATENATE(TablaDatosCompletos[[#This Row],[CodigoProyecto]],"!E",CELL("fila",INDIRECT(TablaDatosCompletos[[#This Row],[Referencia]]))+6))=0,"",INDIRECT(CONCATENATE(TablaDatosCompletos[[#This Row],[CodigoProyecto]],"!E",CELL("fila",INDIRECT(TablaDatosCompletos[[#This Row],[Referencia]]))+6)))</f>
        <v>RCO34</v>
      </c>
      <c r="P70" s="134" t="str" cm="1">
        <f t="array" aca="1" ref="P70" ca="1">IF(INDIRECT(CONCATENATE(TablaDatosCompletos[[#This Row],[CodigoProyecto]],"!F",CELL("fila",INDIRECT(TablaDatosCompletos[[#This Row],[Referencia]]))+6))=0,"",INDIRECT(CONCATENATE(TablaDatosCompletos[[#This Row],[CodigoProyecto]],"!F",CELL("fila",INDIRECT(TablaDatosCompletos[[#This Row],[Referencia]]))+6)))</f>
        <v>RCO 34: Capacidad adicional para el reciclaje
de residuos</v>
      </c>
      <c r="Q70" s="134" cm="1">
        <f t="array" aca="1" ref="Q70" ca="1">IF(TablaDatosCompletos[[#This Row],[UsarAI]]="NO",0,INDIRECT(CONCATENATE(TablaDatosCompletos[[#This Row],[CodigoProyecto]],"!H",CELL("fila",INDIRECT(TablaDatosCompletos[[#This Row],[Referencia]]))+6)))</f>
        <v>0</v>
      </c>
      <c r="R70" s="134" t="str" cm="1">
        <f t="array" aca="1" ref="R70" ca="1">IF(INDIRECT(CONCATENATE(TablaDatosCompletos[[#This Row],[CodigoProyecto]],"!G",CELL("fila",INDIRECT(TablaDatosCompletos[[#This Row],[Referencia]]))+6))=0,"",INDIRECT(CONCATENATE(TablaDatosCompletos[[#This Row],[CodigoProyecto]],"!G",CELL("fila",INDIRECT(TablaDatosCompletos[[#This Row],[Referencia]]))+6)))</f>
        <v>RCO 34: Toneladas/año</v>
      </c>
      <c r="S70" s="137" t="str" cm="1">
        <f t="array" aca="1" ref="S70" ca="1">IF(INDIRECT(CONCATENATE(TablaDatosCompletos[[#This Row],[CodigoProyecto]],"!E",CELL("fila",INDIRECT(TablaDatosCompletos[[#This Row],[Referencia]]))+7))=0,"",INDIRECT(CONCATENATE(TablaDatosCompletos[[#This Row],[CodigoProyecto]],"!E",CELL("fila",INDIRECT(TablaDatosCompletos[[#This Row],[Referencia]]))+7)))</f>
        <v>RCR103</v>
      </c>
      <c r="T70" s="135" t="str" cm="1">
        <f t="array" aca="1" ref="T70" ca="1">IF(INDIRECT(CONCATENATE(TablaDatosCompletos[[#This Row],[CodigoProyecto]],"!F",CELL("fila",INDIRECT(TablaDatosCompletos[[#This Row],[Referencia]]))+7))=0,"",INDIRECT(CONCATENATE(TablaDatosCompletos[[#This Row],[CodigoProyecto]],"!F",CELL("fila",INDIRECT(TablaDatosCompletos[[#This Row],[Referencia]]))+7)))</f>
        <v>RCR103 Residuos recogidos de manera selectiva</v>
      </c>
      <c r="U70" s="135" cm="1">
        <f t="array" aca="1" ref="U70" ca="1">IF(TablaDatosCompletos[[#This Row],[UsarAI]]="NO",0,INDIRECT(CONCATENATE(TablaDatosCompletos[[#This Row],[CodigoProyecto]],"!H",CELL("fila",INDIRECT(TablaDatosCompletos[[#This Row],[Referencia]]))+7)))</f>
        <v>0</v>
      </c>
      <c r="V70" s="135" t="str" cm="1">
        <f t="array" aca="1" ref="V70" ca="1">IF(INDIRECT(CONCATENATE(TablaDatosCompletos[[#This Row],[CodigoProyecto]],"!G",CELL("fila",INDIRECT(TablaDatosCompletos[[#This Row],[Referencia]]))+7))=0,"",INDIRECT(CONCATENATE(TablaDatosCompletos[[#This Row],[CodigoProyecto]],"!G",CELL("fila",INDIRECT(TablaDatosCompletos[[#This Row],[Referencia]]))+7)))</f>
        <v>RCR 103: Toneladas/ año</v>
      </c>
    </row>
    <row r="71" spans="1:22" ht="43.5" x14ac:dyDescent="0.35">
      <c r="A71" s="128">
        <f>DatosGenerales!$D$7</f>
        <v>0</v>
      </c>
      <c r="B71" s="128">
        <f>DatosGenerales!$D$11</f>
        <v>0</v>
      </c>
      <c r="C71" s="128" cm="1">
        <f t="array" aca="1" ref="C71" ca="1">INDIRECT(CONCATENATE(TablaDatosCompletos[[#This Row],[CodigoProyecto]],"!$E$3"))</f>
        <v>0</v>
      </c>
      <c r="D71" s="128" t="str">
        <f ca="1">IF(TablaDatosCompletos[[#This Row],[Proyecto]]=0,"NO","SI")</f>
        <v>NO</v>
      </c>
      <c r="E71" s="129" t="s">
        <v>10</v>
      </c>
      <c r="F71" s="130" t="s">
        <v>227</v>
      </c>
      <c r="G71" s="131" t="s">
        <v>74</v>
      </c>
      <c r="H71" s="132" t="s">
        <v>51</v>
      </c>
      <c r="I71" s="133" t="s">
        <v>52</v>
      </c>
      <c r="J71" s="129" t="s">
        <v>121</v>
      </c>
      <c r="K71" s="134" t="s">
        <v>122</v>
      </c>
      <c r="L71" s="134" t="s">
        <v>428</v>
      </c>
      <c r="M71" s="135" t="str" cm="1">
        <f t="array" aca="1" ref="M71" ca="1">IF(INDIRECT(CONCATENATE(TablaDatosCompletos[[#This Row],[CodigoProyecto]],"!B",CELL("fila",INDIRECT(TablaDatosCompletos[[#This Row],[Referencia]]))))="Incluir","SI","NO")</f>
        <v>NO</v>
      </c>
      <c r="N71" s="136" cm="1">
        <f t="array" aca="1" ref="N71" ca="1">IF(TablaDatosCompletos[[#This Row],[UsarAI]]="NO",0,INDIRECT(CONCATENATE(TablaDatosCompletos[[#This Row],[CodigoProyecto]],"!E",CELL("fila",INDIRECT(TablaDatosCompletos[[#This Row],[Referencia]]))+2)))</f>
        <v>0</v>
      </c>
      <c r="O71" s="134" t="str" cm="1">
        <f t="array" aca="1" ref="O71" ca="1">IF(INDIRECT(CONCATENATE(TablaDatosCompletos[[#This Row],[CodigoProyecto]],"!E",CELL("fila",INDIRECT(TablaDatosCompletos[[#This Row],[Referencia]]))+6))=0,"",INDIRECT(CONCATENATE(TablaDatosCompletos[[#This Row],[CodigoProyecto]],"!E",CELL("fila",INDIRECT(TablaDatosCompletos[[#This Row],[Referencia]]))+6)))</f>
        <v>RCO34</v>
      </c>
      <c r="P71" s="134" t="str" cm="1">
        <f t="array" aca="1" ref="P71" ca="1">IF(INDIRECT(CONCATENATE(TablaDatosCompletos[[#This Row],[CodigoProyecto]],"!F",CELL("fila",INDIRECT(TablaDatosCompletos[[#This Row],[Referencia]]))+6))=0,"",INDIRECT(CONCATENATE(TablaDatosCompletos[[#This Row],[CodigoProyecto]],"!F",CELL("fila",INDIRECT(TablaDatosCompletos[[#This Row],[Referencia]]))+6)))</f>
        <v>RCO 34: Capacidad adicional para el reciclaje
de residuos</v>
      </c>
      <c r="Q71" s="134" cm="1">
        <f t="array" aca="1" ref="Q71" ca="1">IF(TablaDatosCompletos[[#This Row],[UsarAI]]="NO",0,INDIRECT(CONCATENATE(TablaDatosCompletos[[#This Row],[CodigoProyecto]],"!H",CELL("fila",INDIRECT(TablaDatosCompletos[[#This Row],[Referencia]]))+6)))</f>
        <v>0</v>
      </c>
      <c r="R71" s="134" t="str" cm="1">
        <f t="array" aca="1" ref="R71" ca="1">IF(INDIRECT(CONCATENATE(TablaDatosCompletos[[#This Row],[CodigoProyecto]],"!G",CELL("fila",INDIRECT(TablaDatosCompletos[[#This Row],[Referencia]]))+6))=0,"",INDIRECT(CONCATENATE(TablaDatosCompletos[[#This Row],[CodigoProyecto]],"!G",CELL("fila",INDIRECT(TablaDatosCompletos[[#This Row],[Referencia]]))+6)))</f>
        <v>RCO 34: Toneladas/año</v>
      </c>
      <c r="S71" s="137" t="str" cm="1">
        <f t="array" aca="1" ref="S71" ca="1">IF(INDIRECT(CONCATENATE(TablaDatosCompletos[[#This Row],[CodigoProyecto]],"!E",CELL("fila",INDIRECT(TablaDatosCompletos[[#This Row],[Referencia]]))+7))=0,"",INDIRECT(CONCATENATE(TablaDatosCompletos[[#This Row],[CodigoProyecto]],"!E",CELL("fila",INDIRECT(TablaDatosCompletos[[#This Row],[Referencia]]))+7)))</f>
        <v>RCR103</v>
      </c>
      <c r="T71" s="135" t="str" cm="1">
        <f t="array" aca="1" ref="T71" ca="1">IF(INDIRECT(CONCATENATE(TablaDatosCompletos[[#This Row],[CodigoProyecto]],"!F",CELL("fila",INDIRECT(TablaDatosCompletos[[#This Row],[Referencia]]))+7))=0,"",INDIRECT(CONCATENATE(TablaDatosCompletos[[#This Row],[CodigoProyecto]],"!F",CELL("fila",INDIRECT(TablaDatosCompletos[[#This Row],[Referencia]]))+7)))</f>
        <v>RCR103 Residuos recogidos de manera selectiva</v>
      </c>
      <c r="U71" s="135" cm="1">
        <f t="array" aca="1" ref="U71" ca="1">IF(TablaDatosCompletos[[#This Row],[UsarAI]]="NO",0,INDIRECT(CONCATENATE(TablaDatosCompletos[[#This Row],[CodigoProyecto]],"!H",CELL("fila",INDIRECT(TablaDatosCompletos[[#This Row],[Referencia]]))+7)))</f>
        <v>0</v>
      </c>
      <c r="V71" s="135" t="str" cm="1">
        <f t="array" aca="1" ref="V71" ca="1">IF(INDIRECT(CONCATENATE(TablaDatosCompletos[[#This Row],[CodigoProyecto]],"!G",CELL("fila",INDIRECT(TablaDatosCompletos[[#This Row],[Referencia]]))+7))=0,"",INDIRECT(CONCATENATE(TablaDatosCompletos[[#This Row],[CodigoProyecto]],"!G",CELL("fila",INDIRECT(TablaDatosCompletos[[#This Row],[Referencia]]))+7)))</f>
        <v>RCR 103: Toneladas/ año</v>
      </c>
    </row>
    <row r="72" spans="1:22" ht="58" x14ac:dyDescent="0.35">
      <c r="A72" s="128">
        <f>DatosGenerales!$D$7</f>
        <v>0</v>
      </c>
      <c r="B72" s="128">
        <f>DatosGenerales!$D$11</f>
        <v>0</v>
      </c>
      <c r="C72" s="128" cm="1">
        <f t="array" aca="1" ref="C72" ca="1">INDIRECT(CONCATENATE(TablaDatosCompletos[[#This Row],[CodigoProyecto]],"!$E$3"))</f>
        <v>0</v>
      </c>
      <c r="D72" s="128" t="str">
        <f ca="1">IF(TablaDatosCompletos[[#This Row],[Proyecto]]=0,"NO","SI")</f>
        <v>NO</v>
      </c>
      <c r="E72" s="129" t="s">
        <v>10</v>
      </c>
      <c r="F72" s="130" t="s">
        <v>227</v>
      </c>
      <c r="G72" s="131" t="s">
        <v>74</v>
      </c>
      <c r="H72" s="132" t="s">
        <v>51</v>
      </c>
      <c r="I72" s="133" t="s">
        <v>52</v>
      </c>
      <c r="J72" s="129" t="s">
        <v>123</v>
      </c>
      <c r="K72" s="134" t="s">
        <v>124</v>
      </c>
      <c r="L72" s="134" t="s">
        <v>429</v>
      </c>
      <c r="M72" s="135" t="str" cm="1">
        <f t="array" aca="1" ref="M72" ca="1">IF(INDIRECT(CONCATENATE(TablaDatosCompletos[[#This Row],[CodigoProyecto]],"!B",CELL("fila",INDIRECT(TablaDatosCompletos[[#This Row],[Referencia]]))))="Incluir","SI","NO")</f>
        <v>NO</v>
      </c>
      <c r="N72" s="136" cm="1">
        <f t="array" aca="1" ref="N72" ca="1">IF(TablaDatosCompletos[[#This Row],[UsarAI]]="NO",0,INDIRECT(CONCATENATE(TablaDatosCompletos[[#This Row],[CodigoProyecto]],"!E",CELL("fila",INDIRECT(TablaDatosCompletos[[#This Row],[Referencia]]))+2)))</f>
        <v>0</v>
      </c>
      <c r="O72" s="134" t="str" cm="1">
        <f t="array" aca="1" ref="O72" ca="1">IF(INDIRECT(CONCATENATE(TablaDatosCompletos[[#This Row],[CodigoProyecto]],"!E",CELL("fila",INDIRECT(TablaDatosCompletos[[#This Row],[Referencia]]))+6))=0,"",INDIRECT(CONCATENATE(TablaDatosCompletos[[#This Row],[CodigoProyecto]],"!E",CELL("fila",INDIRECT(TablaDatosCompletos[[#This Row],[Referencia]]))+6)))</f>
        <v>RCO34</v>
      </c>
      <c r="P72" s="134" t="str" cm="1">
        <f t="array" aca="1" ref="P72" ca="1">IF(INDIRECT(CONCATENATE(TablaDatosCompletos[[#This Row],[CodigoProyecto]],"!F",CELL("fila",INDIRECT(TablaDatosCompletos[[#This Row],[Referencia]]))+6))=0,"",INDIRECT(CONCATENATE(TablaDatosCompletos[[#This Row],[CodigoProyecto]],"!F",CELL("fila",INDIRECT(TablaDatosCompletos[[#This Row],[Referencia]]))+6)))</f>
        <v>RCO 34: Capacidad adicional para el reciclaje
de residuos</v>
      </c>
      <c r="Q72" s="134" cm="1">
        <f t="array" aca="1" ref="Q72" ca="1">IF(TablaDatosCompletos[[#This Row],[UsarAI]]="NO",0,INDIRECT(CONCATENATE(TablaDatosCompletos[[#This Row],[CodigoProyecto]],"!H",CELL("fila",INDIRECT(TablaDatosCompletos[[#This Row],[Referencia]]))+6)))</f>
        <v>0</v>
      </c>
      <c r="R72" s="134" t="str" cm="1">
        <f t="array" aca="1" ref="R72" ca="1">IF(INDIRECT(CONCATENATE(TablaDatosCompletos[[#This Row],[CodigoProyecto]],"!G",CELL("fila",INDIRECT(TablaDatosCompletos[[#This Row],[Referencia]]))+6))=0,"",INDIRECT(CONCATENATE(TablaDatosCompletos[[#This Row],[CodigoProyecto]],"!G",CELL("fila",INDIRECT(TablaDatosCompletos[[#This Row],[Referencia]]))+6)))</f>
        <v>RCO 34: Toneladas/año</v>
      </c>
      <c r="S72" s="137" t="str" cm="1">
        <f t="array" aca="1" ref="S72" ca="1">IF(INDIRECT(CONCATENATE(TablaDatosCompletos[[#This Row],[CodigoProyecto]],"!E",CELL("fila",INDIRECT(TablaDatosCompletos[[#This Row],[Referencia]]))+7))=0,"",INDIRECT(CONCATENATE(TablaDatosCompletos[[#This Row],[CodigoProyecto]],"!E",CELL("fila",INDIRECT(TablaDatosCompletos[[#This Row],[Referencia]]))+7)))</f>
        <v>RCR103</v>
      </c>
      <c r="T72" s="135" t="str" cm="1">
        <f t="array" aca="1" ref="T72" ca="1">IF(INDIRECT(CONCATENATE(TablaDatosCompletos[[#This Row],[CodigoProyecto]],"!F",CELL("fila",INDIRECT(TablaDatosCompletos[[#This Row],[Referencia]]))+7))=0,"",INDIRECT(CONCATENATE(TablaDatosCompletos[[#This Row],[CodigoProyecto]],"!F",CELL("fila",INDIRECT(TablaDatosCompletos[[#This Row],[Referencia]]))+7)))</f>
        <v>RCR103 Residuos recogidos de manera selectiva</v>
      </c>
      <c r="U72" s="135" cm="1">
        <f t="array" aca="1" ref="U72" ca="1">IF(TablaDatosCompletos[[#This Row],[UsarAI]]="NO",0,INDIRECT(CONCATENATE(TablaDatosCompletos[[#This Row],[CodigoProyecto]],"!H",CELL("fila",INDIRECT(TablaDatosCompletos[[#This Row],[Referencia]]))+7)))</f>
        <v>0</v>
      </c>
      <c r="V72" s="135" t="str" cm="1">
        <f t="array" aca="1" ref="V72" ca="1">IF(INDIRECT(CONCATENATE(TablaDatosCompletos[[#This Row],[CodigoProyecto]],"!G",CELL("fila",INDIRECT(TablaDatosCompletos[[#This Row],[Referencia]]))+7))=0,"",INDIRECT(CONCATENATE(TablaDatosCompletos[[#This Row],[CodigoProyecto]],"!G",CELL("fila",INDIRECT(TablaDatosCompletos[[#This Row],[Referencia]]))+7)))</f>
        <v>RCR 103: Toneladas/ año</v>
      </c>
    </row>
    <row r="73" spans="1:22" ht="116" x14ac:dyDescent="0.35">
      <c r="A73" s="128">
        <f>DatosGenerales!$D$7</f>
        <v>0</v>
      </c>
      <c r="B73" s="128">
        <f>DatosGenerales!$D$11</f>
        <v>0</v>
      </c>
      <c r="C73" s="128" cm="1">
        <f t="array" aca="1" ref="C73" ca="1">INDIRECT(CONCATENATE(TablaDatosCompletos[[#This Row],[CodigoProyecto]],"!$E$3"))</f>
        <v>0</v>
      </c>
      <c r="D73" s="128" t="str">
        <f ca="1">IF(TablaDatosCompletos[[#This Row],[Proyecto]]=0,"NO","SI")</f>
        <v>NO</v>
      </c>
      <c r="E73" s="129" t="s">
        <v>10</v>
      </c>
      <c r="F73" s="130" t="s">
        <v>227</v>
      </c>
      <c r="G73" s="131" t="s">
        <v>74</v>
      </c>
      <c r="H73" s="132" t="s">
        <v>51</v>
      </c>
      <c r="I73" s="133" t="s">
        <v>52</v>
      </c>
      <c r="J73" s="129" t="s">
        <v>125</v>
      </c>
      <c r="K73" s="134" t="s">
        <v>126</v>
      </c>
      <c r="L73" s="134" t="s">
        <v>430</v>
      </c>
      <c r="M73" s="135" t="str" cm="1">
        <f t="array" aca="1" ref="M73" ca="1">IF(INDIRECT(CONCATENATE(TablaDatosCompletos[[#This Row],[CodigoProyecto]],"!B",CELL("fila",INDIRECT(TablaDatosCompletos[[#This Row],[Referencia]]))))="Incluir","SI","NO")</f>
        <v>NO</v>
      </c>
      <c r="N73" s="136" cm="1">
        <f t="array" aca="1" ref="N73" ca="1">IF(TablaDatosCompletos[[#This Row],[UsarAI]]="NO",0,INDIRECT(CONCATENATE(TablaDatosCompletos[[#This Row],[CodigoProyecto]],"!E",CELL("fila",INDIRECT(TablaDatosCompletos[[#This Row],[Referencia]]))+2)))</f>
        <v>0</v>
      </c>
      <c r="O73" s="134" t="str" cm="1">
        <f t="array" aca="1" ref="O73" ca="1">IF(INDIRECT(CONCATENATE(TablaDatosCompletos[[#This Row],[CodigoProyecto]],"!E",CELL("fila",INDIRECT(TablaDatosCompletos[[#This Row],[Referencia]]))+6))=0,"",INDIRECT(CONCATENATE(TablaDatosCompletos[[#This Row],[CodigoProyecto]],"!E",CELL("fila",INDIRECT(TablaDatosCompletos[[#This Row],[Referencia]]))+6)))</f>
        <v>RCO38</v>
      </c>
      <c r="P73" s="134" t="str" cm="1">
        <f t="array" aca="1" ref="P73" ca="1">IF(INDIRECT(CONCATENATE(TablaDatosCompletos[[#This Row],[CodigoProyecto]],"!F",CELL("fila",INDIRECT(TablaDatosCompletos[[#This Row],[Referencia]]))+6))=0,"",INDIRECT(CONCATENATE(TablaDatosCompletos[[#This Row],[CodigoProyecto]],"!F",CELL("fila",INDIRECT(TablaDatosCompletos[[#This Row],[Referencia]]))+6)))</f>
        <v>Superficie de los suelos rehabilitados
apoyados</v>
      </c>
      <c r="Q73" s="134" cm="1">
        <f t="array" aca="1" ref="Q73" ca="1">IF(TablaDatosCompletos[[#This Row],[UsarAI]]="NO",0,INDIRECT(CONCATENATE(TablaDatosCompletos[[#This Row],[CodigoProyecto]],"!H",CELL("fila",INDIRECT(TablaDatosCompletos[[#This Row],[Referencia]]))+6)))</f>
        <v>0</v>
      </c>
      <c r="R73" s="134" t="str" cm="1">
        <f t="array" aca="1" ref="R73" ca="1">IF(INDIRECT(CONCATENATE(TablaDatosCompletos[[#This Row],[CodigoProyecto]],"!G",CELL("fila",INDIRECT(TablaDatosCompletos[[#This Row],[Referencia]]))+6))=0,"",INDIRECT(CONCATENATE(TablaDatosCompletos[[#This Row],[CodigoProyecto]],"!G",CELL("fila",INDIRECT(TablaDatosCompletos[[#This Row],[Referencia]]))+6)))</f>
        <v>RCO 38: Hectáreas</v>
      </c>
      <c r="S73" s="137" t="str" cm="1">
        <f t="array" aca="1" ref="S73" ca="1">IF(INDIRECT(CONCATENATE(TablaDatosCompletos[[#This Row],[CodigoProyecto]],"!E",CELL("fila",INDIRECT(TablaDatosCompletos[[#This Row],[Referencia]]))+7))=0,"",INDIRECT(CONCATENATE(TablaDatosCompletos[[#This Row],[CodigoProyecto]],"!E",CELL("fila",INDIRECT(TablaDatosCompletos[[#This Row],[Referencia]]))+7)))</f>
        <v>RCR52</v>
      </c>
      <c r="T73" s="135" t="str" cm="1">
        <f t="array" aca="1" ref="T73" ca="1">IF(INDIRECT(CONCATENATE(TablaDatosCompletos[[#This Row],[CodigoProyecto]],"!F",CELL("fila",INDIRECT(TablaDatosCompletos[[#This Row],[Referencia]]))+7))=0,"",INDIRECT(CONCATENATE(TablaDatosCompletos[[#This Row],[CodigoProyecto]],"!F",CELL("fila",INDIRECT(TablaDatosCompletos[[#This Row],[Referencia]]))+7)))</f>
        <v>RCR 52: Suelos rehabilitados utilizados para zonas verdes, vivienda social, actividades económicas u otros usos</v>
      </c>
      <c r="U73" s="135" cm="1">
        <f t="array" aca="1" ref="U73" ca="1">IF(TablaDatosCompletos[[#This Row],[UsarAI]]="NO",0,INDIRECT(CONCATENATE(TablaDatosCompletos[[#This Row],[CodigoProyecto]],"!H",CELL("fila",INDIRECT(TablaDatosCompletos[[#This Row],[Referencia]]))+7)))</f>
        <v>0</v>
      </c>
      <c r="V73" s="135" t="str" cm="1">
        <f t="array" aca="1" ref="V73" ca="1">IF(INDIRECT(CONCATENATE(TablaDatosCompletos[[#This Row],[CodigoProyecto]],"!G",CELL("fila",INDIRECT(TablaDatosCompletos[[#This Row],[Referencia]]))+7))=0,"",INDIRECT(CONCATENATE(TablaDatosCompletos[[#This Row],[CodigoProyecto]],"!G",CELL("fila",INDIRECT(TablaDatosCompletos[[#This Row],[Referencia]]))+7)))</f>
        <v>RCR 52: Hectáreas</v>
      </c>
    </row>
    <row r="74" spans="1:22" ht="116" x14ac:dyDescent="0.35">
      <c r="A74" s="128">
        <f>DatosGenerales!$D$7</f>
        <v>0</v>
      </c>
      <c r="B74" s="128">
        <f>DatosGenerales!$D$11</f>
        <v>0</v>
      </c>
      <c r="C74" s="128" cm="1">
        <f t="array" aca="1" ref="C74" ca="1">INDIRECT(CONCATENATE(TablaDatosCompletos[[#This Row],[CodigoProyecto]],"!$E$3"))</f>
        <v>0</v>
      </c>
      <c r="D74" s="128" t="str">
        <f ca="1">IF(TablaDatosCompletos[[#This Row],[Proyecto]]=0,"NO","SI")</f>
        <v>NO</v>
      </c>
      <c r="E74" s="129" t="s">
        <v>10</v>
      </c>
      <c r="F74" s="130" t="s">
        <v>227</v>
      </c>
      <c r="G74" s="131" t="s">
        <v>74</v>
      </c>
      <c r="H74" s="132" t="s">
        <v>51</v>
      </c>
      <c r="I74" s="133" t="s">
        <v>52</v>
      </c>
      <c r="J74" s="129" t="s">
        <v>127</v>
      </c>
      <c r="K74" s="134" t="s">
        <v>128</v>
      </c>
      <c r="L74" s="134" t="s">
        <v>431</v>
      </c>
      <c r="M74" s="135" t="str" cm="1">
        <f t="array" aca="1" ref="M74" ca="1">IF(INDIRECT(CONCATENATE(TablaDatosCompletos[[#This Row],[CodigoProyecto]],"!B",CELL("fila",INDIRECT(TablaDatosCompletos[[#This Row],[Referencia]]))))="Incluir","SI","NO")</f>
        <v>NO</v>
      </c>
      <c r="N74" s="136" cm="1">
        <f t="array" aca="1" ref="N74" ca="1">IF(TablaDatosCompletos[[#This Row],[UsarAI]]="NO",0,INDIRECT(CONCATENATE(TablaDatosCompletos[[#This Row],[CodigoProyecto]],"!E",CELL("fila",INDIRECT(TablaDatosCompletos[[#This Row],[Referencia]]))+2)))</f>
        <v>0</v>
      </c>
      <c r="O74" s="134" t="str" cm="1">
        <f t="array" aca="1" ref="O74" ca="1">IF(INDIRECT(CONCATENATE(TablaDatosCompletos[[#This Row],[CodigoProyecto]],"!E",CELL("fila",INDIRECT(TablaDatosCompletos[[#This Row],[Referencia]]))+6))=0,"",INDIRECT(CONCATENATE(TablaDatosCompletos[[#This Row],[CodigoProyecto]],"!E",CELL("fila",INDIRECT(TablaDatosCompletos[[#This Row],[Referencia]]))+6)))</f>
        <v>RCO38</v>
      </c>
      <c r="P74" s="134" t="str" cm="1">
        <f t="array" aca="1" ref="P74" ca="1">IF(INDIRECT(CONCATENATE(TablaDatosCompletos[[#This Row],[CodigoProyecto]],"!F",CELL("fila",INDIRECT(TablaDatosCompletos[[#This Row],[Referencia]]))+6))=0,"",INDIRECT(CONCATENATE(TablaDatosCompletos[[#This Row],[CodigoProyecto]],"!F",CELL("fila",INDIRECT(TablaDatosCompletos[[#This Row],[Referencia]]))+6)))</f>
        <v>Superficie de los suelos rehabilitados
apoyados</v>
      </c>
      <c r="Q74" s="134" cm="1">
        <f t="array" aca="1" ref="Q74" ca="1">IF(TablaDatosCompletos[[#This Row],[UsarAI]]="NO",0,INDIRECT(CONCATENATE(TablaDatosCompletos[[#This Row],[CodigoProyecto]],"!H",CELL("fila",INDIRECT(TablaDatosCompletos[[#This Row],[Referencia]]))+6)))</f>
        <v>0</v>
      </c>
      <c r="R74" s="134" t="str" cm="1">
        <f t="array" aca="1" ref="R74" ca="1">IF(INDIRECT(CONCATENATE(TablaDatosCompletos[[#This Row],[CodigoProyecto]],"!G",CELL("fila",INDIRECT(TablaDatosCompletos[[#This Row],[Referencia]]))+6))=0,"",INDIRECT(CONCATENATE(TablaDatosCompletos[[#This Row],[CodigoProyecto]],"!G",CELL("fila",INDIRECT(TablaDatosCompletos[[#This Row],[Referencia]]))+6)))</f>
        <v>RCO 38: Hectáreas</v>
      </c>
      <c r="S74" s="137" t="str" cm="1">
        <f t="array" aca="1" ref="S74" ca="1">IF(INDIRECT(CONCATENATE(TablaDatosCompletos[[#This Row],[CodigoProyecto]],"!E",CELL("fila",INDIRECT(TablaDatosCompletos[[#This Row],[Referencia]]))+7))=0,"",INDIRECT(CONCATENATE(TablaDatosCompletos[[#This Row],[CodigoProyecto]],"!E",CELL("fila",INDIRECT(TablaDatosCompletos[[#This Row],[Referencia]]))+7)))</f>
        <v>RCR52</v>
      </c>
      <c r="T74" s="135" t="str" cm="1">
        <f t="array" aca="1" ref="T74" ca="1">IF(INDIRECT(CONCATENATE(TablaDatosCompletos[[#This Row],[CodigoProyecto]],"!F",CELL("fila",INDIRECT(TablaDatosCompletos[[#This Row],[Referencia]]))+7))=0,"",INDIRECT(CONCATENATE(TablaDatosCompletos[[#This Row],[CodigoProyecto]],"!F",CELL("fila",INDIRECT(TablaDatosCompletos[[#This Row],[Referencia]]))+7)))</f>
        <v>RCR 52: Suelos rehabilitados utilizados para zonas verdes, vivienda social, actividades económicas u otros usos</v>
      </c>
      <c r="U74" s="135" cm="1">
        <f t="array" aca="1" ref="U74" ca="1">IF(TablaDatosCompletos[[#This Row],[UsarAI]]="NO",0,INDIRECT(CONCATENATE(TablaDatosCompletos[[#This Row],[CodigoProyecto]],"!H",CELL("fila",INDIRECT(TablaDatosCompletos[[#This Row],[Referencia]]))+7)))</f>
        <v>0</v>
      </c>
      <c r="V74" s="135" t="str" cm="1">
        <f t="array" aca="1" ref="V74" ca="1">IF(INDIRECT(CONCATENATE(TablaDatosCompletos[[#This Row],[CodigoProyecto]],"!G",CELL("fila",INDIRECT(TablaDatosCompletos[[#This Row],[Referencia]]))+7))=0,"",INDIRECT(CONCATENATE(TablaDatosCompletos[[#This Row],[CodigoProyecto]],"!G",CELL("fila",INDIRECT(TablaDatosCompletos[[#This Row],[Referencia]]))+7)))</f>
        <v>RCR 52: Hectáreas</v>
      </c>
    </row>
    <row r="75" spans="1:22" ht="72.5" x14ac:dyDescent="0.35">
      <c r="A75" s="128">
        <f>DatosGenerales!$D$7</f>
        <v>0</v>
      </c>
      <c r="B75" s="128">
        <f>DatosGenerales!$D$11</f>
        <v>0</v>
      </c>
      <c r="C75" s="128" cm="1">
        <f t="array" aca="1" ref="C75" ca="1">INDIRECT(CONCATENATE(TablaDatosCompletos[[#This Row],[CodigoProyecto]],"!$E$3"))</f>
        <v>0</v>
      </c>
      <c r="D75" s="128" t="str">
        <f ca="1">IF(TablaDatosCompletos[[#This Row],[Proyecto]]=0,"NO","SI")</f>
        <v>NO</v>
      </c>
      <c r="E75" s="129" t="s">
        <v>10</v>
      </c>
      <c r="F75" s="130" t="s">
        <v>227</v>
      </c>
      <c r="G75" s="131" t="s">
        <v>74</v>
      </c>
      <c r="H75" s="132" t="s">
        <v>53</v>
      </c>
      <c r="I75" s="133" t="s">
        <v>54</v>
      </c>
      <c r="J75" s="129" t="s">
        <v>129</v>
      </c>
      <c r="K75" s="134" t="s">
        <v>130</v>
      </c>
      <c r="L75" s="134" t="s">
        <v>432</v>
      </c>
      <c r="M75" s="135" t="str" cm="1">
        <f t="array" aca="1" ref="M75" ca="1">IF(INDIRECT(CONCATENATE(TablaDatosCompletos[[#This Row],[CodigoProyecto]],"!B",CELL("fila",INDIRECT(TablaDatosCompletos[[#This Row],[Referencia]]))))="Incluir","SI","NO")</f>
        <v>NO</v>
      </c>
      <c r="N75" s="136" cm="1">
        <f t="array" aca="1" ref="N75" ca="1">IF(TablaDatosCompletos[[#This Row],[UsarAI]]="NO",0,INDIRECT(CONCATENATE(TablaDatosCompletos[[#This Row],[CodigoProyecto]],"!E",CELL("fila",INDIRECT(TablaDatosCompletos[[#This Row],[Referencia]]))+2)))</f>
        <v>0</v>
      </c>
      <c r="O75" s="134" t="str" cm="1">
        <f t="array" aca="1" ref="O75" ca="1">IF(INDIRECT(CONCATENATE(TablaDatosCompletos[[#This Row],[CodigoProyecto]],"!E",CELL("fila",INDIRECT(TablaDatosCompletos[[#This Row],[Referencia]]))+6))=0,"",INDIRECT(CONCATENATE(TablaDatosCompletos[[#This Row],[CodigoProyecto]],"!E",CELL("fila",INDIRECT(TablaDatosCompletos[[#This Row],[Referencia]]))+6)))</f>
        <v>RCO38</v>
      </c>
      <c r="P75" s="134" t="str" cm="1">
        <f t="array" aca="1" ref="P75" ca="1">IF(INDIRECT(CONCATENATE(TablaDatosCompletos[[#This Row],[CodigoProyecto]],"!F",CELL("fila",INDIRECT(TablaDatosCompletos[[#This Row],[Referencia]]))+6))=0,"",INDIRECT(CONCATENATE(TablaDatosCompletos[[#This Row],[CodigoProyecto]],"!F",CELL("fila",INDIRECT(TablaDatosCompletos[[#This Row],[Referencia]]))+6)))</f>
        <v>Superficie de los suelos rehabilitados
apoyados</v>
      </c>
      <c r="Q75" s="134" cm="1">
        <f t="array" aca="1" ref="Q75" ca="1">IF(TablaDatosCompletos[[#This Row],[UsarAI]]="NO",0,INDIRECT(CONCATENATE(TablaDatosCompletos[[#This Row],[CodigoProyecto]],"!H",CELL("fila",INDIRECT(TablaDatosCompletos[[#This Row],[Referencia]]))+6)))</f>
        <v>0</v>
      </c>
      <c r="R75" s="134" t="str" cm="1">
        <f t="array" aca="1" ref="R75" ca="1">IF(INDIRECT(CONCATENATE(TablaDatosCompletos[[#This Row],[CodigoProyecto]],"!G",CELL("fila",INDIRECT(TablaDatosCompletos[[#This Row],[Referencia]]))+6))=0,"",INDIRECT(CONCATENATE(TablaDatosCompletos[[#This Row],[CodigoProyecto]],"!G",CELL("fila",INDIRECT(TablaDatosCompletos[[#This Row],[Referencia]]))+6)))</f>
        <v>RCO 38: Hectáreas</v>
      </c>
      <c r="S75" s="137" t="str" cm="1">
        <f t="array" aca="1" ref="S75" ca="1">IF(INDIRECT(CONCATENATE(TablaDatosCompletos[[#This Row],[CodigoProyecto]],"!E",CELL("fila",INDIRECT(TablaDatosCompletos[[#This Row],[Referencia]]))+7))=0,"",INDIRECT(CONCATENATE(TablaDatosCompletos[[#This Row],[CodigoProyecto]],"!E",CELL("fila",INDIRECT(TablaDatosCompletos[[#This Row],[Referencia]]))+7)))</f>
        <v>RCR50</v>
      </c>
      <c r="T75" s="135" t="str" cm="1">
        <f t="array" aca="1" ref="T75" ca="1">IF(INDIRECT(CONCATENATE(TablaDatosCompletos[[#This Row],[CodigoProyecto]],"!F",CELL("fila",INDIRECT(TablaDatosCompletos[[#This Row],[Referencia]]))+7))=0,"",INDIRECT(CONCATENATE(TablaDatosCompletos[[#This Row],[CodigoProyecto]],"!F",CELL("fila",INDIRECT(TablaDatosCompletos[[#This Row],[Referencia]]))+7)))</f>
        <v>RCR 50: Población que se beneficia de
medidas en favor de la calidad del aire*</v>
      </c>
      <c r="U75" s="135" cm="1">
        <f t="array" aca="1" ref="U75" ca="1">IF(TablaDatosCompletos[[#This Row],[UsarAI]]="NO",0,INDIRECT(CONCATENATE(TablaDatosCompletos[[#This Row],[CodigoProyecto]],"!H",CELL("fila",INDIRECT(TablaDatosCompletos[[#This Row],[Referencia]]))+7)))</f>
        <v>0</v>
      </c>
      <c r="V75" s="135" t="str" cm="1">
        <f t="array" aca="1" ref="V75" ca="1">IF(INDIRECT(CONCATENATE(TablaDatosCompletos[[#This Row],[CodigoProyecto]],"!G",CELL("fila",INDIRECT(TablaDatosCompletos[[#This Row],[Referencia]]))+7))=0,"",INDIRECT(CONCATENATE(TablaDatosCompletos[[#This Row],[CodigoProyecto]],"!G",CELL("fila",INDIRECT(TablaDatosCompletos[[#This Row],[Referencia]]))+7)))</f>
        <v>RCR 50: Personas</v>
      </c>
    </row>
    <row r="76" spans="1:22" ht="72.5" x14ac:dyDescent="0.35">
      <c r="A76" s="128">
        <f>DatosGenerales!$D$7</f>
        <v>0</v>
      </c>
      <c r="B76" s="128">
        <f>DatosGenerales!$D$11</f>
        <v>0</v>
      </c>
      <c r="C76" s="128" cm="1">
        <f t="array" aca="1" ref="C76" ca="1">INDIRECT(CONCATENATE(TablaDatosCompletos[[#This Row],[CodigoProyecto]],"!$E$3"))</f>
        <v>0</v>
      </c>
      <c r="D76" s="128" t="str">
        <f ca="1">IF(TablaDatosCompletos[[#This Row],[Proyecto]]=0,"NO","SI")</f>
        <v>NO</v>
      </c>
      <c r="E76" s="129" t="s">
        <v>10</v>
      </c>
      <c r="F76" s="130" t="s">
        <v>227</v>
      </c>
      <c r="G76" s="131" t="s">
        <v>74</v>
      </c>
      <c r="H76" s="132" t="s">
        <v>53</v>
      </c>
      <c r="I76" s="133" t="s">
        <v>54</v>
      </c>
      <c r="J76" s="129" t="s">
        <v>131</v>
      </c>
      <c r="K76" s="134" t="s">
        <v>132</v>
      </c>
      <c r="L76" s="134" t="s">
        <v>433</v>
      </c>
      <c r="M76" s="135" t="str" cm="1">
        <f t="array" aca="1" ref="M76" ca="1">IF(INDIRECT(CONCATENATE(TablaDatosCompletos[[#This Row],[CodigoProyecto]],"!B",CELL("fila",INDIRECT(TablaDatosCompletos[[#This Row],[Referencia]]))))="Incluir","SI","NO")</f>
        <v>NO</v>
      </c>
      <c r="N76" s="136" cm="1">
        <f t="array" aca="1" ref="N76" ca="1">IF(TablaDatosCompletos[[#This Row],[UsarAI]]="NO",0,INDIRECT(CONCATENATE(TablaDatosCompletos[[#This Row],[CodigoProyecto]],"!E",CELL("fila",INDIRECT(TablaDatosCompletos[[#This Row],[Referencia]]))+2)))</f>
        <v>0</v>
      </c>
      <c r="O76" s="134" t="str" cm="1">
        <f t="array" aca="1" ref="O76" ca="1">IF(INDIRECT(CONCATENATE(TablaDatosCompletos[[#This Row],[CodigoProyecto]],"!E",CELL("fila",INDIRECT(TablaDatosCompletos[[#This Row],[Referencia]]))+6))=0,"",INDIRECT(CONCATENATE(TablaDatosCompletos[[#This Row],[CodigoProyecto]],"!E",CELL("fila",INDIRECT(TablaDatosCompletos[[#This Row],[Referencia]]))+6)))</f>
        <v>RCO38</v>
      </c>
      <c r="P76" s="134" t="str" cm="1">
        <f t="array" aca="1" ref="P76" ca="1">IF(INDIRECT(CONCATENATE(TablaDatosCompletos[[#This Row],[CodigoProyecto]],"!F",CELL("fila",INDIRECT(TablaDatosCompletos[[#This Row],[Referencia]]))+6))=0,"",INDIRECT(CONCATENATE(TablaDatosCompletos[[#This Row],[CodigoProyecto]],"!F",CELL("fila",INDIRECT(TablaDatosCompletos[[#This Row],[Referencia]]))+6)))</f>
        <v>Superficie de los suelos rehabilitados
apoyados</v>
      </c>
      <c r="Q76" s="134" cm="1">
        <f t="array" aca="1" ref="Q76" ca="1">IF(TablaDatosCompletos[[#This Row],[UsarAI]]="NO",0,INDIRECT(CONCATENATE(TablaDatosCompletos[[#This Row],[CodigoProyecto]],"!H",CELL("fila",INDIRECT(TablaDatosCompletos[[#This Row],[Referencia]]))+6)))</f>
        <v>0</v>
      </c>
      <c r="R76" s="134" t="str" cm="1">
        <f t="array" aca="1" ref="R76" ca="1">IF(INDIRECT(CONCATENATE(TablaDatosCompletos[[#This Row],[CodigoProyecto]],"!G",CELL("fila",INDIRECT(TablaDatosCompletos[[#This Row],[Referencia]]))+6))=0,"",INDIRECT(CONCATENATE(TablaDatosCompletos[[#This Row],[CodigoProyecto]],"!G",CELL("fila",INDIRECT(TablaDatosCompletos[[#This Row],[Referencia]]))+6)))</f>
        <v>RCO 38: Hectáreas</v>
      </c>
      <c r="S76" s="137" t="str" cm="1">
        <f t="array" aca="1" ref="S76" ca="1">IF(INDIRECT(CONCATENATE(TablaDatosCompletos[[#This Row],[CodigoProyecto]],"!E",CELL("fila",INDIRECT(TablaDatosCompletos[[#This Row],[Referencia]]))+7))=0,"",INDIRECT(CONCATENATE(TablaDatosCompletos[[#This Row],[CodigoProyecto]],"!E",CELL("fila",INDIRECT(TablaDatosCompletos[[#This Row],[Referencia]]))+7)))</f>
        <v>RCR95</v>
      </c>
      <c r="T76" s="135" t="str" cm="1">
        <f t="array" aca="1" ref="T76" ca="1">IF(INDIRECT(CONCATENATE(TablaDatosCompletos[[#This Row],[CodigoProyecto]],"!F",CELL("fila",INDIRECT(TablaDatosCompletos[[#This Row],[Referencia]]))+7))=0,"",INDIRECT(CONCATENATE(TablaDatosCompletos[[#This Row],[CodigoProyecto]],"!F",CELL("fila",INDIRECT(TablaDatosCompletos[[#This Row],[Referencia]]))+7)))</f>
        <v>RCR 95: Población que tiene acceso a
infraestructuras verdes nuevas o mejoradas*</v>
      </c>
      <c r="U76" s="135" cm="1">
        <f t="array" aca="1" ref="U76" ca="1">IF(TablaDatosCompletos[[#This Row],[UsarAI]]="NO",0,INDIRECT(CONCATENATE(TablaDatosCompletos[[#This Row],[CodigoProyecto]],"!H",CELL("fila",INDIRECT(TablaDatosCompletos[[#This Row],[Referencia]]))+7)))</f>
        <v>0</v>
      </c>
      <c r="V76" s="135" t="str" cm="1">
        <f t="array" aca="1" ref="V76" ca="1">IF(INDIRECT(CONCATENATE(TablaDatosCompletos[[#This Row],[CodigoProyecto]],"!G",CELL("fila",INDIRECT(TablaDatosCompletos[[#This Row],[Referencia]]))+7))=0,"",INDIRECT(CONCATENATE(TablaDatosCompletos[[#This Row],[CodigoProyecto]],"!G",CELL("fila",INDIRECT(TablaDatosCompletos[[#This Row],[Referencia]]))+7)))</f>
        <v>RCR 95: Personas</v>
      </c>
    </row>
    <row r="77" spans="1:22" ht="145" x14ac:dyDescent="0.35">
      <c r="A77" s="128">
        <f>DatosGenerales!$D$7</f>
        <v>0</v>
      </c>
      <c r="B77" s="128">
        <f>DatosGenerales!$D$11</f>
        <v>0</v>
      </c>
      <c r="C77" s="128" cm="1">
        <f t="array" aca="1" ref="C77" ca="1">INDIRECT(CONCATENATE(TablaDatosCompletos[[#This Row],[CodigoProyecto]],"!$E$3"))</f>
        <v>0</v>
      </c>
      <c r="D77" s="128" t="str">
        <f ca="1">IF(TablaDatosCompletos[[#This Row],[Proyecto]]=0,"NO","SI")</f>
        <v>NO</v>
      </c>
      <c r="E77" s="129" t="s">
        <v>10</v>
      </c>
      <c r="F77" s="130" t="s">
        <v>227</v>
      </c>
      <c r="G77" s="131" t="s">
        <v>74</v>
      </c>
      <c r="H77" s="132" t="s">
        <v>53</v>
      </c>
      <c r="I77" s="133" t="s">
        <v>54</v>
      </c>
      <c r="J77" s="129" t="s">
        <v>133</v>
      </c>
      <c r="K77" s="134" t="s">
        <v>134</v>
      </c>
      <c r="L77" s="134" t="s">
        <v>434</v>
      </c>
      <c r="M77" s="135" t="str" cm="1">
        <f t="array" aca="1" ref="M77" ca="1">IF(INDIRECT(CONCATENATE(TablaDatosCompletos[[#This Row],[CodigoProyecto]],"!B",CELL("fila",INDIRECT(TablaDatosCompletos[[#This Row],[Referencia]]))))="Incluir","SI","NO")</f>
        <v>NO</v>
      </c>
      <c r="N77" s="136" cm="1">
        <f t="array" aca="1" ref="N77" ca="1">IF(TablaDatosCompletos[[#This Row],[UsarAI]]="NO",0,INDIRECT(CONCATENATE(TablaDatosCompletos[[#This Row],[CodigoProyecto]],"!E",CELL("fila",INDIRECT(TablaDatosCompletos[[#This Row],[Referencia]]))+2)))</f>
        <v>0</v>
      </c>
      <c r="O77" s="134" t="str" cm="1">
        <f t="array" aca="1" ref="O77" ca="1">IF(INDIRECT(CONCATENATE(TablaDatosCompletos[[#This Row],[CodigoProyecto]],"!E",CELL("fila",INDIRECT(TablaDatosCompletos[[#This Row],[Referencia]]))+6))=0,"",INDIRECT(CONCATENATE(TablaDatosCompletos[[#This Row],[CodigoProyecto]],"!E",CELL("fila",INDIRECT(TablaDatosCompletos[[#This Row],[Referencia]]))+6)))</f>
        <v>RCO38</v>
      </c>
      <c r="P77" s="134" t="str" cm="1">
        <f t="array" aca="1" ref="P77" ca="1">IF(INDIRECT(CONCATENATE(TablaDatosCompletos[[#This Row],[CodigoProyecto]],"!F",CELL("fila",INDIRECT(TablaDatosCompletos[[#This Row],[Referencia]]))+6))=0,"",INDIRECT(CONCATENATE(TablaDatosCompletos[[#This Row],[CodigoProyecto]],"!F",CELL("fila",INDIRECT(TablaDatosCompletos[[#This Row],[Referencia]]))+6)))</f>
        <v>Superficie de los suelos rehabilitados
apoyados</v>
      </c>
      <c r="Q77" s="134" cm="1">
        <f t="array" aca="1" ref="Q77" ca="1">IF(TablaDatosCompletos[[#This Row],[UsarAI]]="NO",0,INDIRECT(CONCATENATE(TablaDatosCompletos[[#This Row],[CodigoProyecto]],"!H",CELL("fila",INDIRECT(TablaDatosCompletos[[#This Row],[Referencia]]))+6)))</f>
        <v>0</v>
      </c>
      <c r="R77" s="134" t="str" cm="1">
        <f t="array" aca="1" ref="R77" ca="1">IF(INDIRECT(CONCATENATE(TablaDatosCompletos[[#This Row],[CodigoProyecto]],"!G",CELL("fila",INDIRECT(TablaDatosCompletos[[#This Row],[Referencia]]))+6))=0,"",INDIRECT(CONCATENATE(TablaDatosCompletos[[#This Row],[CodigoProyecto]],"!G",CELL("fila",INDIRECT(TablaDatosCompletos[[#This Row],[Referencia]]))+6)))</f>
        <v>RCO 38: Hectáreas</v>
      </c>
      <c r="S77" s="137" t="str" cm="1">
        <f t="array" aca="1" ref="S77" ca="1">IF(INDIRECT(CONCATENATE(TablaDatosCompletos[[#This Row],[CodigoProyecto]],"!E",CELL("fila",INDIRECT(TablaDatosCompletos[[#This Row],[Referencia]]))+7))=0,"",INDIRECT(CONCATENATE(TablaDatosCompletos[[#This Row],[CodigoProyecto]],"!E",CELL("fila",INDIRECT(TablaDatosCompletos[[#This Row],[Referencia]]))+7)))</f>
        <v>RCR95</v>
      </c>
      <c r="T77" s="135" t="str" cm="1">
        <f t="array" aca="1" ref="T77" ca="1">IF(INDIRECT(CONCATENATE(TablaDatosCompletos[[#This Row],[CodigoProyecto]],"!F",CELL("fila",INDIRECT(TablaDatosCompletos[[#This Row],[Referencia]]))+7))=0,"",INDIRECT(CONCATENATE(TablaDatosCompletos[[#This Row],[CodigoProyecto]],"!F",CELL("fila",INDIRECT(TablaDatosCompletos[[#This Row],[Referencia]]))+7)))</f>
        <v>RCR 95: Población que tiene acceso a
infraestructuras verdes nuevas o mejoradas*</v>
      </c>
      <c r="U77" s="135" cm="1">
        <f t="array" aca="1" ref="U77" ca="1">IF(TablaDatosCompletos[[#This Row],[UsarAI]]="NO",0,INDIRECT(CONCATENATE(TablaDatosCompletos[[#This Row],[CodigoProyecto]],"!H",CELL("fila",INDIRECT(TablaDatosCompletos[[#This Row],[Referencia]]))+7)))</f>
        <v>0</v>
      </c>
      <c r="V77" s="135" t="str" cm="1">
        <f t="array" aca="1" ref="V77" ca="1">IF(INDIRECT(CONCATENATE(TablaDatosCompletos[[#This Row],[CodigoProyecto]],"!G",CELL("fila",INDIRECT(TablaDatosCompletos[[#This Row],[Referencia]]))+7))=0,"",INDIRECT(CONCATENATE(TablaDatosCompletos[[#This Row],[CodigoProyecto]],"!G",CELL("fila",INDIRECT(TablaDatosCompletos[[#This Row],[Referencia]]))+7)))</f>
        <v>RCR 95: Personas</v>
      </c>
    </row>
    <row r="78" spans="1:22" ht="72.5" x14ac:dyDescent="0.35">
      <c r="A78" s="128">
        <f>DatosGenerales!$D$7</f>
        <v>0</v>
      </c>
      <c r="B78" s="128">
        <f>DatosGenerales!$D$11</f>
        <v>0</v>
      </c>
      <c r="C78" s="128" cm="1">
        <f t="array" aca="1" ref="C78" ca="1">INDIRECT(CONCATENATE(TablaDatosCompletos[[#This Row],[CodigoProyecto]],"!$E$3"))</f>
        <v>0</v>
      </c>
      <c r="D78" s="128" t="str">
        <f ca="1">IF(TablaDatosCompletos[[#This Row],[Proyecto]]=0,"NO","SI")</f>
        <v>NO</v>
      </c>
      <c r="E78" s="129" t="s">
        <v>10</v>
      </c>
      <c r="F78" s="130" t="s">
        <v>258</v>
      </c>
      <c r="G78" s="131" t="s">
        <v>135</v>
      </c>
      <c r="H78" s="132" t="s">
        <v>55</v>
      </c>
      <c r="I78" s="133" t="s">
        <v>56</v>
      </c>
      <c r="J78" s="129" t="s">
        <v>136</v>
      </c>
      <c r="K78" s="134" t="s">
        <v>137</v>
      </c>
      <c r="L78" s="134" t="s">
        <v>435</v>
      </c>
      <c r="M78" s="135" t="str" cm="1">
        <f t="array" aca="1" ref="M78" ca="1">IF(INDIRECT(CONCATENATE(TablaDatosCompletos[[#This Row],[CodigoProyecto]],"!B",CELL("fila",INDIRECT(TablaDatosCompletos[[#This Row],[Referencia]]))))="Incluir","SI","NO")</f>
        <v>NO</v>
      </c>
      <c r="N78" s="136" cm="1">
        <f t="array" aca="1" ref="N78" ca="1">IF(TablaDatosCompletos[[#This Row],[UsarAI]]="NO",0,INDIRECT(CONCATENATE(TablaDatosCompletos[[#This Row],[CodigoProyecto]],"!E",CELL("fila",INDIRECT(TablaDatosCompletos[[#This Row],[Referencia]]))+2)))</f>
        <v>0</v>
      </c>
      <c r="O78" s="134" t="str" cm="1">
        <f t="array" aca="1" ref="O78" ca="1">IF(INDIRECT(CONCATENATE(TablaDatosCompletos[[#This Row],[CodigoProyecto]],"!E",CELL("fila",INDIRECT(TablaDatosCompletos[[#This Row],[Referencia]]))+6))=0,"",INDIRECT(CONCATENATE(TablaDatosCompletos[[#This Row],[CodigoProyecto]],"!E",CELL("fila",INDIRECT(TablaDatosCompletos[[#This Row],[Referencia]]))+6)))</f>
        <v>RCO65</v>
      </c>
      <c r="P78" s="134" t="str" cm="1">
        <f t="array" aca="1" ref="P78" ca="1">IF(INDIRECT(CONCATENATE(TablaDatosCompletos[[#This Row],[CodigoProyecto]],"!F",CELL("fila",INDIRECT(TablaDatosCompletos[[#This Row],[Referencia]]))+6))=0,"",INDIRECT(CONCATENATE(TablaDatosCompletos[[#This Row],[CodigoProyecto]],"!F",CELL("fila",INDIRECT(TablaDatosCompletos[[#This Row],[Referencia]]))+6)))</f>
        <v>RCO 65: Capacidad de las viviendas sociales nuevas o modernizadas</v>
      </c>
      <c r="Q78" s="134" cm="1">
        <f t="array" aca="1" ref="Q78" ca="1">IF(TablaDatosCompletos[[#This Row],[UsarAI]]="NO",0,INDIRECT(CONCATENATE(TablaDatosCompletos[[#This Row],[CodigoProyecto]],"!H",CELL("fila",INDIRECT(TablaDatosCompletos[[#This Row],[Referencia]]))+6)))</f>
        <v>0</v>
      </c>
      <c r="R78" s="134" t="str" cm="1">
        <f t="array" aca="1" ref="R78" ca="1">IF(INDIRECT(CONCATENATE(TablaDatosCompletos[[#This Row],[CodigoProyecto]],"!G",CELL("fila",INDIRECT(TablaDatosCompletos[[#This Row],[Referencia]]))+6))=0,"",INDIRECT(CONCATENATE(TablaDatosCompletos[[#This Row],[CodigoProyecto]],"!G",CELL("fila",INDIRECT(TablaDatosCompletos[[#This Row],[Referencia]]))+6)))</f>
        <v>RCO 65: Viviendas</v>
      </c>
      <c r="S78" s="137" t="str" cm="1">
        <f t="array" aca="1" ref="S78" ca="1">IF(INDIRECT(CONCATENATE(TablaDatosCompletos[[#This Row],[CodigoProyecto]],"!E",CELL("fila",INDIRECT(TablaDatosCompletos[[#This Row],[Referencia]]))+7))=0,"",INDIRECT(CONCATENATE(TablaDatosCompletos[[#This Row],[CodigoProyecto]],"!E",CELL("fila",INDIRECT(TablaDatosCompletos[[#This Row],[Referencia]]))+7)))</f>
        <v>RCR67</v>
      </c>
      <c r="T78" s="135" t="str" cm="1">
        <f t="array" aca="1" ref="T78" ca="1">IF(INDIRECT(CONCATENATE(TablaDatosCompletos[[#This Row],[CodigoProyecto]],"!F",CELL("fila",INDIRECT(TablaDatosCompletos[[#This Row],[Referencia]]))+7))=0,"",INDIRECT(CONCATENATE(TablaDatosCompletos[[#This Row],[CodigoProyecto]],"!F",CELL("fila",INDIRECT(TablaDatosCompletos[[#This Row],[Referencia]]))+7)))</f>
        <v>RCR 67:Usuarios anuales de las viviendas sociales nuevas o modernizadas</v>
      </c>
      <c r="U78" s="135" cm="1">
        <f t="array" aca="1" ref="U78" ca="1">IF(TablaDatosCompletos[[#This Row],[UsarAI]]="NO",0,INDIRECT(CONCATENATE(TablaDatosCompletos[[#This Row],[CodigoProyecto]],"!H",CELL("fila",INDIRECT(TablaDatosCompletos[[#This Row],[Referencia]]))+7)))</f>
        <v>0</v>
      </c>
      <c r="V78" s="135" t="str" cm="1">
        <f t="array" aca="1" ref="V78" ca="1">IF(INDIRECT(CONCATENATE(TablaDatosCompletos[[#This Row],[CodigoProyecto]],"!G",CELL("fila",INDIRECT(TablaDatosCompletos[[#This Row],[Referencia]]))+7))=0,"",INDIRECT(CONCATENATE(TablaDatosCompletos[[#This Row],[CodigoProyecto]],"!G",CELL("fila",INDIRECT(TablaDatosCompletos[[#This Row],[Referencia]]))+7)))</f>
        <v>RCR 67: Usuarios/año</v>
      </c>
    </row>
    <row r="79" spans="1:22" ht="130.5" x14ac:dyDescent="0.35">
      <c r="A79" s="128">
        <f>DatosGenerales!$D$7</f>
        <v>0</v>
      </c>
      <c r="B79" s="128">
        <f>DatosGenerales!$D$11</f>
        <v>0</v>
      </c>
      <c r="C79" s="128" cm="1">
        <f t="array" aca="1" ref="C79" ca="1">INDIRECT(CONCATENATE(TablaDatosCompletos[[#This Row],[CodigoProyecto]],"!$E$3"))</f>
        <v>0</v>
      </c>
      <c r="D79" s="128" t="str">
        <f ca="1">IF(TablaDatosCompletos[[#This Row],[Proyecto]]=0,"NO","SI")</f>
        <v>NO</v>
      </c>
      <c r="E79" s="129" t="s">
        <v>10</v>
      </c>
      <c r="F79" s="130" t="s">
        <v>258</v>
      </c>
      <c r="G79" s="131" t="s">
        <v>135</v>
      </c>
      <c r="H79" s="132" t="s">
        <v>55</v>
      </c>
      <c r="I79" s="136" t="s">
        <v>56</v>
      </c>
      <c r="J79" s="129" t="s">
        <v>138</v>
      </c>
      <c r="K79" s="134" t="s">
        <v>139</v>
      </c>
      <c r="L79" s="134" t="s">
        <v>436</v>
      </c>
      <c r="M79" s="135" t="str" cm="1">
        <f t="array" aca="1" ref="M79" ca="1">IF(INDIRECT(CONCATENATE(TablaDatosCompletos[[#This Row],[CodigoProyecto]],"!B",CELL("fila",INDIRECT(TablaDatosCompletos[[#This Row],[Referencia]]))))="Incluir","SI","NO")</f>
        <v>NO</v>
      </c>
      <c r="N79" s="136" cm="1">
        <f t="array" aca="1" ref="N79" ca="1">IF(TablaDatosCompletos[[#This Row],[UsarAI]]="NO",0,INDIRECT(CONCATENATE(TablaDatosCompletos[[#This Row],[CodigoProyecto]],"!E",CELL("fila",INDIRECT(TablaDatosCompletos[[#This Row],[Referencia]]))+2)))</f>
        <v>0</v>
      </c>
      <c r="O79" s="134" t="str" cm="1">
        <f t="array" aca="1" ref="O79" ca="1">IF(INDIRECT(CONCATENATE(TablaDatosCompletos[[#This Row],[CodigoProyecto]],"!E",CELL("fila",INDIRECT(TablaDatosCompletos[[#This Row],[Referencia]]))+6))=0,"",INDIRECT(CONCATENATE(TablaDatosCompletos[[#This Row],[CodigoProyecto]],"!E",CELL("fila",INDIRECT(TablaDatosCompletos[[#This Row],[Referencia]]))+6)))</f>
        <v>RCO113</v>
      </c>
      <c r="P79" s="134" t="str" cm="1">
        <f t="array" aca="1" ref="P79" ca="1">IF(INDIRECT(CONCATENATE(TablaDatosCompletos[[#This Row],[CodigoProyecto]],"!F",CELL("fila",INDIRECT(TablaDatosCompletos[[#This Row],[Referencia]]))+6))=0,"",INDIRECT(CONCATENATE(TablaDatosCompletos[[#This Row],[CodigoProyecto]],"!F",CELL("fila",INDIRECT(TablaDatosCompletos[[#This Row],[Referencia]]))+6)))</f>
        <v>RCO 113: Población cubierta por proyectos
en el marco de la inclusión socioeconómica
de las comunidades marginadas, las familias
con bajos ingresos y los colectivos menos
favorecidos*</v>
      </c>
      <c r="Q79" s="134" cm="1">
        <f t="array" aca="1" ref="Q79" ca="1">IF(TablaDatosCompletos[[#This Row],[UsarAI]]="NO",0,INDIRECT(CONCATENATE(TablaDatosCompletos[[#This Row],[CodigoProyecto]],"!H",CELL("fila",INDIRECT(TablaDatosCompletos[[#This Row],[Referencia]]))+6)))</f>
        <v>0</v>
      </c>
      <c r="R79" s="134" t="str" cm="1">
        <f t="array" aca="1" ref="R79" ca="1">IF(INDIRECT(CONCATENATE(TablaDatosCompletos[[#This Row],[CodigoProyecto]],"!G",CELL("fila",INDIRECT(TablaDatosCompletos[[#This Row],[Referencia]]))+6))=0,"",INDIRECT(CONCATENATE(TablaDatosCompletos[[#This Row],[CodigoProyecto]],"!G",CELL("fila",INDIRECT(TablaDatosCompletos[[#This Row],[Referencia]]))+6)))</f>
        <v>RCO 113:Personas</v>
      </c>
      <c r="S79" s="137" t="str" cm="1">
        <f t="array" aca="1" ref="S79" ca="1">IF(INDIRECT(CONCATENATE(TablaDatosCompletos[[#This Row],[CodigoProyecto]],"!E",CELL("fila",INDIRECT(TablaDatosCompletos[[#This Row],[Referencia]]))+7))=0,"",INDIRECT(CONCATENATE(TablaDatosCompletos[[#This Row],[CodigoProyecto]],"!E",CELL("fila",INDIRECT(TablaDatosCompletos[[#This Row],[Referencia]]))+7)))</f>
        <v>ESR113</v>
      </c>
      <c r="T79" s="135" t="str" cm="1">
        <f t="array" aca="1" ref="T79" ca="1">IF(INDIRECT(CONCATENATE(TablaDatosCompletos[[#This Row],[CodigoProyecto]],"!F",CELL("fila",INDIRECT(TablaDatosCompletos[[#This Row],[Referencia]]))+7))=0,"",INDIRECT(CONCATENATE(TablaDatosCompletos[[#This Row],[CodigoProyecto]],"!F",CELL("fila",INDIRECT(TablaDatosCompletos[[#This Row],[Referencia]]))+7)))</f>
        <v xml:space="preserve">ESR113: Número de personas beneficiarias de actuaciones de inclusión social </v>
      </c>
      <c r="U79" s="135" cm="1">
        <f t="array" aca="1" ref="U79" ca="1">IF(TablaDatosCompletos[[#This Row],[UsarAI]]="NO",0,INDIRECT(CONCATENATE(TablaDatosCompletos[[#This Row],[CodigoProyecto]],"!H",CELL("fila",INDIRECT(TablaDatosCompletos[[#This Row],[Referencia]]))+7)))</f>
        <v>0</v>
      </c>
      <c r="V79" s="135" t="str" cm="1">
        <f t="array" aca="1" ref="V79" ca="1">IF(INDIRECT(CONCATENATE(TablaDatosCompletos[[#This Row],[CodigoProyecto]],"!G",CELL("fila",INDIRECT(TablaDatosCompletos[[#This Row],[Referencia]]))+7))=0,"",INDIRECT(CONCATENATE(TablaDatosCompletos[[#This Row],[CodigoProyecto]],"!G",CELL("fila",INDIRECT(TablaDatosCompletos[[#This Row],[Referencia]]))+7)))</f>
        <v>ESR113:Personas</v>
      </c>
    </row>
    <row r="80" spans="1:22" ht="130.5" x14ac:dyDescent="0.35">
      <c r="A80" s="128">
        <f>DatosGenerales!$D$7</f>
        <v>0</v>
      </c>
      <c r="B80" s="128">
        <f>DatosGenerales!$D$11</f>
        <v>0</v>
      </c>
      <c r="C80" s="128" cm="1">
        <f t="array" aca="1" ref="C80" ca="1">INDIRECT(CONCATENATE(TablaDatosCompletos[[#This Row],[CodigoProyecto]],"!$E$3"))</f>
        <v>0</v>
      </c>
      <c r="D80" s="128" t="str">
        <f ca="1">IF(TablaDatosCompletos[[#This Row],[Proyecto]]=0,"NO","SI")</f>
        <v>NO</v>
      </c>
      <c r="E80" s="129" t="s">
        <v>10</v>
      </c>
      <c r="F80" s="130" t="s">
        <v>258</v>
      </c>
      <c r="G80" s="131" t="s">
        <v>135</v>
      </c>
      <c r="H80" s="132" t="s">
        <v>55</v>
      </c>
      <c r="I80" s="136" t="s">
        <v>56</v>
      </c>
      <c r="J80" s="129" t="s">
        <v>140</v>
      </c>
      <c r="K80" s="134" t="s">
        <v>141</v>
      </c>
      <c r="L80" s="134" t="s">
        <v>437</v>
      </c>
      <c r="M80" s="135" t="str" cm="1">
        <f t="array" aca="1" ref="M80" ca="1">IF(INDIRECT(CONCATENATE(TablaDatosCompletos[[#This Row],[CodigoProyecto]],"!B",CELL("fila",INDIRECT(TablaDatosCompletos[[#This Row],[Referencia]]))))="Incluir","SI","NO")</f>
        <v>NO</v>
      </c>
      <c r="N80" s="136" cm="1">
        <f t="array" aca="1" ref="N80" ca="1">IF(TablaDatosCompletos[[#This Row],[UsarAI]]="NO",0,INDIRECT(CONCATENATE(TablaDatosCompletos[[#This Row],[CodigoProyecto]],"!E",CELL("fila",INDIRECT(TablaDatosCompletos[[#This Row],[Referencia]]))+2)))</f>
        <v>0</v>
      </c>
      <c r="O80" s="134" t="str" cm="1">
        <f t="array" aca="1" ref="O80" ca="1">IF(INDIRECT(CONCATENATE(TablaDatosCompletos[[#This Row],[CodigoProyecto]],"!E",CELL("fila",INDIRECT(TablaDatosCompletos[[#This Row],[Referencia]]))+6))=0,"",INDIRECT(CONCATENATE(TablaDatosCompletos[[#This Row],[CodigoProyecto]],"!E",CELL("fila",INDIRECT(TablaDatosCompletos[[#This Row],[Referencia]]))+6)))</f>
        <v>RCO113</v>
      </c>
      <c r="P80" s="134" t="str" cm="1">
        <f t="array" aca="1" ref="P80" ca="1">IF(INDIRECT(CONCATENATE(TablaDatosCompletos[[#This Row],[CodigoProyecto]],"!F",CELL("fila",INDIRECT(TablaDatosCompletos[[#This Row],[Referencia]]))+6))=0,"",INDIRECT(CONCATENATE(TablaDatosCompletos[[#This Row],[CodigoProyecto]],"!F",CELL("fila",INDIRECT(TablaDatosCompletos[[#This Row],[Referencia]]))+6)))</f>
        <v>RCO 113: Población cubierta por proyectos
en el marco de la inclusión socioeconómica
de las comunidades marginadas, las familias
con bajos ingresos y los colectivos menos
favorecidos*</v>
      </c>
      <c r="Q80" s="134" cm="1">
        <f t="array" aca="1" ref="Q80" ca="1">IF(TablaDatosCompletos[[#This Row],[UsarAI]]="NO",0,INDIRECT(CONCATENATE(TablaDatosCompletos[[#This Row],[CodigoProyecto]],"!H",CELL("fila",INDIRECT(TablaDatosCompletos[[#This Row],[Referencia]]))+6)))</f>
        <v>0</v>
      </c>
      <c r="R80" s="134" t="str" cm="1">
        <f t="array" aca="1" ref="R80" ca="1">IF(INDIRECT(CONCATENATE(TablaDatosCompletos[[#This Row],[CodigoProyecto]],"!G",CELL("fila",INDIRECT(TablaDatosCompletos[[#This Row],[Referencia]]))+6))=0,"",INDIRECT(CONCATENATE(TablaDatosCompletos[[#This Row],[CodigoProyecto]],"!G",CELL("fila",INDIRECT(TablaDatosCompletos[[#This Row],[Referencia]]))+6)))</f>
        <v>RCO 113:Personas</v>
      </c>
      <c r="S80" s="137" t="str" cm="1">
        <f t="array" aca="1" ref="S80" ca="1">IF(INDIRECT(CONCATENATE(TablaDatosCompletos[[#This Row],[CodigoProyecto]],"!E",CELL("fila",INDIRECT(TablaDatosCompletos[[#This Row],[Referencia]]))+7))=0,"",INDIRECT(CONCATENATE(TablaDatosCompletos[[#This Row],[CodigoProyecto]],"!E",CELL("fila",INDIRECT(TablaDatosCompletos[[#This Row],[Referencia]]))+7)))</f>
        <v>ESR113</v>
      </c>
      <c r="T80" s="135" t="str" cm="1">
        <f t="array" aca="1" ref="T80" ca="1">IF(INDIRECT(CONCATENATE(TablaDatosCompletos[[#This Row],[CodigoProyecto]],"!F",CELL("fila",INDIRECT(TablaDatosCompletos[[#This Row],[Referencia]]))+7))=0,"",INDIRECT(CONCATENATE(TablaDatosCompletos[[#This Row],[CodigoProyecto]],"!F",CELL("fila",INDIRECT(TablaDatosCompletos[[#This Row],[Referencia]]))+7)))</f>
        <v xml:space="preserve">ESR113: Número de personas beneficiarias de actuaciones de inclusión social </v>
      </c>
      <c r="U80" s="135" cm="1">
        <f t="array" aca="1" ref="U80" ca="1">IF(TablaDatosCompletos[[#This Row],[UsarAI]]="NO",0,INDIRECT(CONCATENATE(TablaDatosCompletos[[#This Row],[CodigoProyecto]],"!H",CELL("fila",INDIRECT(TablaDatosCompletos[[#This Row],[Referencia]]))+7)))</f>
        <v>0</v>
      </c>
      <c r="V80" s="135" t="str" cm="1">
        <f t="array" aca="1" ref="V80" ca="1">IF(INDIRECT(CONCATENATE(TablaDatosCompletos[[#This Row],[CodigoProyecto]],"!G",CELL("fila",INDIRECT(TablaDatosCompletos[[#This Row],[Referencia]]))+7))=0,"",INDIRECT(CONCATENATE(TablaDatosCompletos[[#This Row],[CodigoProyecto]],"!G",CELL("fila",INDIRECT(TablaDatosCompletos[[#This Row],[Referencia]]))+7)))</f>
        <v>ESR113:Personas</v>
      </c>
    </row>
    <row r="81" spans="1:22" ht="72.5" x14ac:dyDescent="0.35">
      <c r="A81" s="128">
        <f>DatosGenerales!$D$7</f>
        <v>0</v>
      </c>
      <c r="B81" s="128">
        <f>DatosGenerales!$D$11</f>
        <v>0</v>
      </c>
      <c r="C81" s="128" cm="1">
        <f t="array" aca="1" ref="C81" ca="1">INDIRECT(CONCATENATE(TablaDatosCompletos[[#This Row],[CodigoProyecto]],"!$E$3"))</f>
        <v>0</v>
      </c>
      <c r="D81" s="128" t="str">
        <f ca="1">IF(TablaDatosCompletos[[#This Row],[Proyecto]]=0,"NO","SI")</f>
        <v>NO</v>
      </c>
      <c r="E81" s="129" t="s">
        <v>10</v>
      </c>
      <c r="F81" s="130" t="s">
        <v>262</v>
      </c>
      <c r="G81" s="131" t="s">
        <v>142</v>
      </c>
      <c r="H81" s="132" t="s">
        <v>57</v>
      </c>
      <c r="I81" s="136" t="s">
        <v>58</v>
      </c>
      <c r="J81" s="129" t="s">
        <v>143</v>
      </c>
      <c r="K81" s="134" t="s">
        <v>144</v>
      </c>
      <c r="L81" s="134" t="s">
        <v>438</v>
      </c>
      <c r="M81" s="135" t="str" cm="1">
        <f t="array" aca="1" ref="M81" ca="1">IF(INDIRECT(CONCATENATE(TablaDatosCompletos[[#This Row],[CodigoProyecto]],"!B",CELL("fila",INDIRECT(TablaDatosCompletos[[#This Row],[Referencia]]))))="Incluir","SI","NO")</f>
        <v>NO</v>
      </c>
      <c r="N81" s="136" cm="1">
        <f t="array" aca="1" ref="N81" ca="1">IF(TablaDatosCompletos[[#This Row],[UsarAI]]="NO",0,INDIRECT(CONCATENATE(TablaDatosCompletos[[#This Row],[CodigoProyecto]],"!E",CELL("fila",INDIRECT(TablaDatosCompletos[[#This Row],[Referencia]]))+2)))</f>
        <v>0</v>
      </c>
      <c r="O81" s="134" t="str" cm="1">
        <f t="array" aca="1" ref="O81" ca="1">IF(INDIRECT(CONCATENATE(TablaDatosCompletos[[#This Row],[CodigoProyecto]],"!E",CELL("fila",INDIRECT(TablaDatosCompletos[[#This Row],[Referencia]]))+6))=0,"",INDIRECT(CONCATENATE(TablaDatosCompletos[[#This Row],[CodigoProyecto]],"!E",CELL("fila",INDIRECT(TablaDatosCompletos[[#This Row],[Referencia]]))+6)))</f>
        <v>RCO77</v>
      </c>
      <c r="P81" s="134" t="str" cm="1">
        <f t="array" aca="1" ref="P81" ca="1">IF(INDIRECT(CONCATENATE(TablaDatosCompletos[[#This Row],[CodigoProyecto]],"!F",CELL("fila",INDIRECT(TablaDatosCompletos[[#This Row],[Referencia]]))+6))=0,"",INDIRECT(CONCATENATE(TablaDatosCompletos[[#This Row],[CodigoProyecto]],"!F",CELL("fila",INDIRECT(TablaDatosCompletos[[#This Row],[Referencia]]))+6)))</f>
        <v>RCO 77: Número de infraestructuras
culturales y turísticas apoyadas*</v>
      </c>
      <c r="Q81" s="134" cm="1">
        <f t="array" aca="1" ref="Q81" ca="1">IF(TablaDatosCompletos[[#This Row],[UsarAI]]="NO",0,INDIRECT(CONCATENATE(TablaDatosCompletos[[#This Row],[CodigoProyecto]],"!H",CELL("fila",INDIRECT(TablaDatosCompletos[[#This Row],[Referencia]]))+6)))</f>
        <v>0</v>
      </c>
      <c r="R81" s="134" t="str" cm="1">
        <f t="array" aca="1" ref="R81" ca="1">IF(INDIRECT(CONCATENATE(TablaDatosCompletos[[#This Row],[CodigoProyecto]],"!G",CELL("fila",INDIRECT(TablaDatosCompletos[[#This Row],[Referencia]]))+6))=0,"",INDIRECT(CONCATENATE(TablaDatosCompletos[[#This Row],[CodigoProyecto]],"!G",CELL("fila",INDIRECT(TablaDatosCompletos[[#This Row],[Referencia]]))+6)))</f>
        <v>RCO 77:Sitios culturales y turísticos</v>
      </c>
      <c r="S81" s="137" t="str" cm="1">
        <f t="array" aca="1" ref="S81" ca="1">IF(INDIRECT(CONCATENATE(TablaDatosCompletos[[#This Row],[CodigoProyecto]],"!E",CELL("fila",INDIRECT(TablaDatosCompletos[[#This Row],[Referencia]]))+7))=0,"",INDIRECT(CONCATENATE(TablaDatosCompletos[[#This Row],[CodigoProyecto]],"!E",CELL("fila",INDIRECT(TablaDatosCompletos[[#This Row],[Referencia]]))+7)))</f>
        <v>RCR77</v>
      </c>
      <c r="T81" s="135" t="str" cm="1">
        <f t="array" aca="1" ref="T81" ca="1">IF(INDIRECT(CONCATENATE(TablaDatosCompletos[[#This Row],[CodigoProyecto]],"!F",CELL("fila",INDIRECT(TablaDatosCompletos[[#This Row],[Referencia]]))+7))=0,"",INDIRECT(CONCATENATE(TablaDatosCompletos[[#This Row],[CodigoProyecto]],"!F",CELL("fila",INDIRECT(TablaDatosCompletos[[#This Row],[Referencia]]))+7)))</f>
        <v>RCR 77: Visitantes de instalaciones culturales
y turísticas apoyadas*</v>
      </c>
      <c r="U81" s="135" cm="1">
        <f t="array" aca="1" ref="U81" ca="1">IF(TablaDatosCompletos[[#This Row],[UsarAI]]="NO",0,INDIRECT(CONCATENATE(TablaDatosCompletos[[#This Row],[CodigoProyecto]],"!H",CELL("fila",INDIRECT(TablaDatosCompletos[[#This Row],[Referencia]]))+7)))</f>
        <v>0</v>
      </c>
      <c r="V81" s="135" t="str" cm="1">
        <f t="array" aca="1" ref="V81" ca="1">IF(INDIRECT(CONCATENATE(TablaDatosCompletos[[#This Row],[CodigoProyecto]],"!G",CELL("fila",INDIRECT(TablaDatosCompletos[[#This Row],[Referencia]]))+7))=0,"",INDIRECT(CONCATENATE(TablaDatosCompletos[[#This Row],[CodigoProyecto]],"!G",CELL("fila",INDIRECT(TablaDatosCompletos[[#This Row],[Referencia]]))+7)))</f>
        <v>Visitantes / año</v>
      </c>
    </row>
    <row r="82" spans="1:22" ht="72.5" x14ac:dyDescent="0.35">
      <c r="A82" s="128">
        <f>DatosGenerales!$D$7</f>
        <v>0</v>
      </c>
      <c r="B82" s="128">
        <f>DatosGenerales!$D$11</f>
        <v>0</v>
      </c>
      <c r="C82" s="128" cm="1">
        <f t="array" aca="1" ref="C82" ca="1">INDIRECT(CONCATENATE(TablaDatosCompletos[[#This Row],[CodigoProyecto]],"!$E$3"))</f>
        <v>0</v>
      </c>
      <c r="D82" s="128" t="str">
        <f ca="1">IF(TablaDatosCompletos[[#This Row],[Proyecto]]=0,"NO","SI")</f>
        <v>NO</v>
      </c>
      <c r="E82" s="129" t="s">
        <v>10</v>
      </c>
      <c r="F82" s="130" t="s">
        <v>262</v>
      </c>
      <c r="G82" s="131" t="s">
        <v>142</v>
      </c>
      <c r="H82" s="132" t="s">
        <v>57</v>
      </c>
      <c r="I82" s="136" t="s">
        <v>58</v>
      </c>
      <c r="J82" s="129" t="s">
        <v>145</v>
      </c>
      <c r="K82" s="134" t="s">
        <v>146</v>
      </c>
      <c r="L82" s="134" t="s">
        <v>439</v>
      </c>
      <c r="M82" s="135" t="str" cm="1">
        <f t="array" aca="1" ref="M82" ca="1">IF(INDIRECT(CONCATENATE(TablaDatosCompletos[[#This Row],[CodigoProyecto]],"!B",CELL("fila",INDIRECT(TablaDatosCompletos[[#This Row],[Referencia]]))))="Incluir","SI","NO")</f>
        <v>NO</v>
      </c>
      <c r="N82" s="136" cm="1">
        <f t="array" aca="1" ref="N82" ca="1">IF(TablaDatosCompletos[[#This Row],[UsarAI]]="NO",0,INDIRECT(CONCATENATE(TablaDatosCompletos[[#This Row],[CodigoProyecto]],"!E",CELL("fila",INDIRECT(TablaDatosCompletos[[#This Row],[Referencia]]))+2)))</f>
        <v>0</v>
      </c>
      <c r="O82" s="134" t="str" cm="1">
        <f t="array" aca="1" ref="O82" ca="1">IF(INDIRECT(CONCATENATE(TablaDatosCompletos[[#This Row],[CodigoProyecto]],"!E",CELL("fila",INDIRECT(TablaDatosCompletos[[#This Row],[Referencia]]))+6))=0,"",INDIRECT(CONCATENATE(TablaDatosCompletos[[#This Row],[CodigoProyecto]],"!E",CELL("fila",INDIRECT(TablaDatosCompletos[[#This Row],[Referencia]]))+6)))</f>
        <v>RCO77</v>
      </c>
      <c r="P82" s="134" t="str" cm="1">
        <f t="array" aca="1" ref="P82" ca="1">IF(INDIRECT(CONCATENATE(TablaDatosCompletos[[#This Row],[CodigoProyecto]],"!F",CELL("fila",INDIRECT(TablaDatosCompletos[[#This Row],[Referencia]]))+6))=0,"",INDIRECT(CONCATENATE(TablaDatosCompletos[[#This Row],[CodigoProyecto]],"!F",CELL("fila",INDIRECT(TablaDatosCompletos[[#This Row],[Referencia]]))+6)))</f>
        <v>RCO 77: Número de infraestructuras
culturales y turísticas apoyadas*</v>
      </c>
      <c r="Q82" s="134" cm="1">
        <f t="array" aca="1" ref="Q82" ca="1">IF(TablaDatosCompletos[[#This Row],[UsarAI]]="NO",0,INDIRECT(CONCATENATE(TablaDatosCompletos[[#This Row],[CodigoProyecto]],"!H",CELL("fila",INDIRECT(TablaDatosCompletos[[#This Row],[Referencia]]))+6)))</f>
        <v>0</v>
      </c>
      <c r="R82" s="134" t="str" cm="1">
        <f t="array" aca="1" ref="R82" ca="1">IF(INDIRECT(CONCATENATE(TablaDatosCompletos[[#This Row],[CodigoProyecto]],"!G",CELL("fila",INDIRECT(TablaDatosCompletos[[#This Row],[Referencia]]))+6))=0,"",INDIRECT(CONCATENATE(TablaDatosCompletos[[#This Row],[CodigoProyecto]],"!G",CELL("fila",INDIRECT(TablaDatosCompletos[[#This Row],[Referencia]]))+6)))</f>
        <v>RCO 77:Sitios culturales y turísticos</v>
      </c>
      <c r="S82" s="137" t="str" cm="1">
        <f t="array" aca="1" ref="S82" ca="1">IF(INDIRECT(CONCATENATE(TablaDatosCompletos[[#This Row],[CodigoProyecto]],"!E",CELL("fila",INDIRECT(TablaDatosCompletos[[#This Row],[Referencia]]))+7))=0,"",INDIRECT(CONCATENATE(TablaDatosCompletos[[#This Row],[CodigoProyecto]],"!E",CELL("fila",INDIRECT(TablaDatosCompletos[[#This Row],[Referencia]]))+7)))</f>
        <v>RCR77</v>
      </c>
      <c r="T82" s="128" t="str" cm="1">
        <f t="array" aca="1" ref="T82" ca="1">IF(INDIRECT(CONCATENATE(TablaDatosCompletos[[#This Row],[CodigoProyecto]],"!F",CELL("fila",INDIRECT(TablaDatosCompletos[[#This Row],[Referencia]]))+7))=0,"",INDIRECT(CONCATENATE(TablaDatosCompletos[[#This Row],[CodigoProyecto]],"!F",CELL("fila",INDIRECT(TablaDatosCompletos[[#This Row],[Referencia]]))+7)))</f>
        <v>RCR 77: Visitantes de instalaciones culturales
y turísticas apoyadas*</v>
      </c>
      <c r="U82" s="135" cm="1">
        <f t="array" aca="1" ref="U82" ca="1">IF(TablaDatosCompletos[[#This Row],[UsarAI]]="NO",0,INDIRECT(CONCATENATE(TablaDatosCompletos[[#This Row],[CodigoProyecto]],"!H",CELL("fila",INDIRECT(TablaDatosCompletos[[#This Row],[Referencia]]))+7)))</f>
        <v>0</v>
      </c>
      <c r="V82" s="128" t="str" cm="1">
        <f t="array" aca="1" ref="V82" ca="1">IF(INDIRECT(CONCATENATE(TablaDatosCompletos[[#This Row],[CodigoProyecto]],"!G",CELL("fila",INDIRECT(TablaDatosCompletos[[#This Row],[Referencia]]))+7))=0,"",INDIRECT(CONCATENATE(TablaDatosCompletos[[#This Row],[CodigoProyecto]],"!G",CELL("fila",INDIRECT(TablaDatosCompletos[[#This Row],[Referencia]]))+7)))</f>
        <v>Visitantes / año</v>
      </c>
    </row>
    <row r="83" spans="1:22" ht="72.5" x14ac:dyDescent="0.35">
      <c r="A83" s="128">
        <f>DatosGenerales!$D$7</f>
        <v>0</v>
      </c>
      <c r="B83" s="128">
        <f>DatosGenerales!$D$11</f>
        <v>0</v>
      </c>
      <c r="C83" s="128" cm="1">
        <f t="array" aca="1" ref="C83" ca="1">INDIRECT(CONCATENATE(TablaDatosCompletos[[#This Row],[CodigoProyecto]],"!$E$3"))</f>
        <v>0</v>
      </c>
      <c r="D83" s="128" t="str">
        <f ca="1">IF(TablaDatosCompletos[[#This Row],[Proyecto]]=0,"NO","SI")</f>
        <v>NO</v>
      </c>
      <c r="E83" s="129" t="s">
        <v>10</v>
      </c>
      <c r="F83" s="130" t="s">
        <v>262</v>
      </c>
      <c r="G83" s="131" t="s">
        <v>142</v>
      </c>
      <c r="H83" s="132" t="s">
        <v>57</v>
      </c>
      <c r="I83" s="136" t="s">
        <v>58</v>
      </c>
      <c r="J83" s="129" t="s">
        <v>147</v>
      </c>
      <c r="K83" s="134" t="s">
        <v>148</v>
      </c>
      <c r="L83" s="134" t="s">
        <v>440</v>
      </c>
      <c r="M83" s="135" t="str" cm="1">
        <f t="array" aca="1" ref="M83" ca="1">IF(INDIRECT(CONCATENATE(TablaDatosCompletos[[#This Row],[CodigoProyecto]],"!B",CELL("fila",INDIRECT(TablaDatosCompletos[[#This Row],[Referencia]]))))="Incluir","SI","NO")</f>
        <v>NO</v>
      </c>
      <c r="N83" s="136" cm="1">
        <f t="array" aca="1" ref="N83" ca="1">IF(TablaDatosCompletos[[#This Row],[UsarAI]]="NO",0,INDIRECT(CONCATENATE(TablaDatosCompletos[[#This Row],[CodigoProyecto]],"!E",CELL("fila",INDIRECT(TablaDatosCompletos[[#This Row],[Referencia]]))+2)))</f>
        <v>0</v>
      </c>
      <c r="O83" s="134" t="str" cm="1">
        <f t="array" aca="1" ref="O83" ca="1">IF(INDIRECT(CONCATENATE(TablaDatosCompletos[[#This Row],[CodigoProyecto]],"!E",CELL("fila",INDIRECT(TablaDatosCompletos[[#This Row],[Referencia]]))+6))=0,"",INDIRECT(CONCATENATE(TablaDatosCompletos[[#This Row],[CodigoProyecto]],"!E",CELL("fila",INDIRECT(TablaDatosCompletos[[#This Row],[Referencia]]))+6)))</f>
        <v>RCO114</v>
      </c>
      <c r="P83" s="134" t="str" cm="1">
        <f t="array" aca="1" ref="P83" ca="1">IF(INDIRECT(CONCATENATE(TablaDatosCompletos[[#This Row],[CodigoProyecto]],"!F",CELL("fila",INDIRECT(TablaDatosCompletos[[#This Row],[Referencia]]))+6))=0,"",INDIRECT(CONCATENATE(TablaDatosCompletos[[#This Row],[CodigoProyecto]],"!F",CELL("fila",INDIRECT(TablaDatosCompletos[[#This Row],[Referencia]]))+6)))</f>
        <v>RCO 114: Espacios abiertos creados o rehabilitados en zonas urbanas</v>
      </c>
      <c r="Q83" s="134" cm="1">
        <f t="array" aca="1" ref="Q83" ca="1">IF(TablaDatosCompletos[[#This Row],[UsarAI]]="NO",0,INDIRECT(CONCATENATE(TablaDatosCompletos[[#This Row],[CodigoProyecto]],"!H",CELL("fila",INDIRECT(TablaDatosCompletos[[#This Row],[Referencia]]))+6)))</f>
        <v>0</v>
      </c>
      <c r="R83" s="134" t="str" cm="1">
        <f t="array" aca="1" ref="R83" ca="1">IF(INDIRECT(CONCATENATE(TablaDatosCompletos[[#This Row],[CodigoProyecto]],"!G",CELL("fila",INDIRECT(TablaDatosCompletos[[#This Row],[Referencia]]))+6))=0,"",INDIRECT(CONCATENATE(TablaDatosCompletos[[#This Row],[CodigoProyecto]],"!G",CELL("fila",INDIRECT(TablaDatosCompletos[[#This Row],[Referencia]]))+6)))</f>
        <v>RCO 114: Metros cuadrados</v>
      </c>
      <c r="S83" s="137" t="str" cm="1">
        <f t="array" aca="1" ref="S83" ca="1">IF(INDIRECT(CONCATENATE(TablaDatosCompletos[[#This Row],[CodigoProyecto]],"!E",CELL("fila",INDIRECT(TablaDatosCompletos[[#This Row],[Referencia]]))+7))=0,"",INDIRECT(CONCATENATE(TablaDatosCompletos[[#This Row],[CodigoProyecto]],"!E",CELL("fila",INDIRECT(TablaDatosCompletos[[#This Row],[Referencia]]))+7)))</f>
        <v>RCR77</v>
      </c>
      <c r="T83" s="128" t="str" cm="1">
        <f t="array" aca="1" ref="T83" ca="1">IF(INDIRECT(CONCATENATE(TablaDatosCompletos[[#This Row],[CodigoProyecto]],"!F",CELL("fila",INDIRECT(TablaDatosCompletos[[#This Row],[Referencia]]))+7))=0,"",INDIRECT(CONCATENATE(TablaDatosCompletos[[#This Row],[CodigoProyecto]],"!F",CELL("fila",INDIRECT(TablaDatosCompletos[[#This Row],[Referencia]]))+7)))</f>
        <v>RCR 77: Visitantes de instalaciones culturales
y turísticas apoyadas*</v>
      </c>
      <c r="U83" s="135" cm="1">
        <f t="array" aca="1" ref="U83" ca="1">IF(TablaDatosCompletos[[#This Row],[UsarAI]]="NO",0,INDIRECT(CONCATENATE(TablaDatosCompletos[[#This Row],[CodigoProyecto]],"!H",CELL("fila",INDIRECT(TablaDatosCompletos[[#This Row],[Referencia]]))+7)))</f>
        <v>0</v>
      </c>
      <c r="V83" s="128" t="str" cm="1">
        <f t="array" aca="1" ref="V83" ca="1">IF(INDIRECT(CONCATENATE(TablaDatosCompletos[[#This Row],[CodigoProyecto]],"!G",CELL("fila",INDIRECT(TablaDatosCompletos[[#This Row],[Referencia]]))+7))=0,"",INDIRECT(CONCATENATE(TablaDatosCompletos[[#This Row],[CodigoProyecto]],"!G",CELL("fila",INDIRECT(TablaDatosCompletos[[#This Row],[Referencia]]))+7)))</f>
        <v>Visitantes / año</v>
      </c>
    </row>
    <row r="84" spans="1:22" ht="72.5" x14ac:dyDescent="0.35">
      <c r="A84" s="128">
        <f>DatosGenerales!$D$7</f>
        <v>0</v>
      </c>
      <c r="B84" s="128">
        <f>DatosGenerales!$D$11</f>
        <v>0</v>
      </c>
      <c r="C84" s="128" cm="1">
        <f t="array" aca="1" ref="C84" ca="1">INDIRECT(CONCATENATE(TablaDatosCompletos[[#This Row],[CodigoProyecto]],"!$E$3"))</f>
        <v>0</v>
      </c>
      <c r="D84" s="128" t="str">
        <f ca="1">IF(TablaDatosCompletos[[#This Row],[Proyecto]]=0,"NO","SI")</f>
        <v>NO</v>
      </c>
      <c r="E84" s="129" t="s">
        <v>10</v>
      </c>
      <c r="F84" s="130" t="s">
        <v>262</v>
      </c>
      <c r="G84" s="131" t="s">
        <v>142</v>
      </c>
      <c r="H84" s="132" t="s">
        <v>57</v>
      </c>
      <c r="I84" s="136" t="s">
        <v>58</v>
      </c>
      <c r="J84" s="129" t="s">
        <v>149</v>
      </c>
      <c r="K84" s="134" t="s">
        <v>150</v>
      </c>
      <c r="L84" s="134" t="s">
        <v>441</v>
      </c>
      <c r="M84" s="135" t="str" cm="1">
        <f t="array" aca="1" ref="M84" ca="1">IF(INDIRECT(CONCATENATE(TablaDatosCompletos[[#This Row],[CodigoProyecto]],"!B",CELL("fila",INDIRECT(TablaDatosCompletos[[#This Row],[Referencia]]))))="Incluir","SI","NO")</f>
        <v>NO</v>
      </c>
      <c r="N84" s="136" cm="1">
        <f t="array" aca="1" ref="N84" ca="1">IF(TablaDatosCompletos[[#This Row],[UsarAI]]="NO",0,INDIRECT(CONCATENATE(TablaDatosCompletos[[#This Row],[CodigoProyecto]],"!E",CELL("fila",INDIRECT(TablaDatosCompletos[[#This Row],[Referencia]]))+2)))</f>
        <v>0</v>
      </c>
      <c r="O84" s="134" t="str" cm="1">
        <f t="array" aca="1" ref="O84" ca="1">IF(INDIRECT(CONCATENATE(TablaDatosCompletos[[#This Row],[CodigoProyecto]],"!E",CELL("fila",INDIRECT(TablaDatosCompletos[[#This Row],[Referencia]]))+6))=0,"",INDIRECT(CONCATENATE(TablaDatosCompletos[[#This Row],[CodigoProyecto]],"!E",CELL("fila",INDIRECT(TablaDatosCompletos[[#This Row],[Referencia]]))+6)))</f>
        <v>RCO77</v>
      </c>
      <c r="P84" s="134" t="str" cm="1">
        <f t="array" aca="1" ref="P84" ca="1">IF(INDIRECT(CONCATENATE(TablaDatosCompletos[[#This Row],[CodigoProyecto]],"!F",CELL("fila",INDIRECT(TablaDatosCompletos[[#This Row],[Referencia]]))+6))=0,"",INDIRECT(CONCATENATE(TablaDatosCompletos[[#This Row],[CodigoProyecto]],"!F",CELL("fila",INDIRECT(TablaDatosCompletos[[#This Row],[Referencia]]))+6)))</f>
        <v>RCO 77: Número de infraestructuras
culturales y turísticas apoyadas*</v>
      </c>
      <c r="Q84" s="134" cm="1">
        <f t="array" aca="1" ref="Q84" ca="1">IF(TablaDatosCompletos[[#This Row],[UsarAI]]="NO",0,INDIRECT(CONCATENATE(TablaDatosCompletos[[#This Row],[CodigoProyecto]],"!H",CELL("fila",INDIRECT(TablaDatosCompletos[[#This Row],[Referencia]]))+6)))</f>
        <v>0</v>
      </c>
      <c r="R84" s="134" t="str" cm="1">
        <f t="array" aca="1" ref="R84" ca="1">IF(INDIRECT(CONCATENATE(TablaDatosCompletos[[#This Row],[CodigoProyecto]],"!G",CELL("fila",INDIRECT(TablaDatosCompletos[[#This Row],[Referencia]]))+6))=0,"",INDIRECT(CONCATENATE(TablaDatosCompletos[[#This Row],[CodigoProyecto]],"!G",CELL("fila",INDIRECT(TablaDatosCompletos[[#This Row],[Referencia]]))+6)))</f>
        <v>RCO 77:Sitios culturales y turísticos</v>
      </c>
      <c r="S84" s="137" t="str" cm="1">
        <f t="array" aca="1" ref="S84" ca="1">IF(INDIRECT(CONCATENATE(TablaDatosCompletos[[#This Row],[CodigoProyecto]],"!E",CELL("fila",INDIRECT(TablaDatosCompletos[[#This Row],[Referencia]]))+7))=0,"",INDIRECT(CONCATENATE(TablaDatosCompletos[[#This Row],[CodigoProyecto]],"!E",CELL("fila",INDIRECT(TablaDatosCompletos[[#This Row],[Referencia]]))+7)))</f>
        <v>RCR77</v>
      </c>
      <c r="T84" s="128" t="str" cm="1">
        <f t="array" aca="1" ref="T84" ca="1">IF(INDIRECT(CONCATENATE(TablaDatosCompletos[[#This Row],[CodigoProyecto]],"!F",CELL("fila",INDIRECT(TablaDatosCompletos[[#This Row],[Referencia]]))+7))=0,"",INDIRECT(CONCATENATE(TablaDatosCompletos[[#This Row],[CodigoProyecto]],"!F",CELL("fila",INDIRECT(TablaDatosCompletos[[#This Row],[Referencia]]))+7)))</f>
        <v>RCR 77: Visitantes de instalaciones culturales
y turísticas apoyadas*</v>
      </c>
      <c r="U84" s="135" cm="1">
        <f t="array" aca="1" ref="U84" ca="1">IF(TablaDatosCompletos[[#This Row],[UsarAI]]="NO",0,INDIRECT(CONCATENATE(TablaDatosCompletos[[#This Row],[CodigoProyecto]],"!H",CELL("fila",INDIRECT(TablaDatosCompletos[[#This Row],[Referencia]]))+7)))</f>
        <v>0</v>
      </c>
      <c r="V84" s="128" t="str" cm="1">
        <f t="array" aca="1" ref="V84" ca="1">IF(INDIRECT(CONCATENATE(TablaDatosCompletos[[#This Row],[CodigoProyecto]],"!G",CELL("fila",INDIRECT(TablaDatosCompletos[[#This Row],[Referencia]]))+7))=0,"",INDIRECT(CONCATENATE(TablaDatosCompletos[[#This Row],[CodigoProyecto]],"!G",CELL("fila",INDIRECT(TablaDatosCompletos[[#This Row],[Referencia]]))+7)))</f>
        <v>Visitantes / año</v>
      </c>
    </row>
    <row r="85" spans="1:22" ht="87" x14ac:dyDescent="0.35">
      <c r="A85" s="17">
        <f>DatosGenerales!$D$7</f>
        <v>0</v>
      </c>
      <c r="B85" s="17">
        <f>DatosGenerales!$D$11</f>
        <v>0</v>
      </c>
      <c r="C85" s="17" cm="1">
        <f t="array" aca="1" ref="C85" ca="1">INDIRECT(CONCATENATE(TablaDatosCompletos[[#This Row],[CodigoProyecto]],"!$E$3"))</f>
        <v>0</v>
      </c>
      <c r="D85" s="17" t="str">
        <f ca="1">IF(TablaDatosCompletos[[#This Row],[Proyecto]]=0,"NO","SI")</f>
        <v>NO</v>
      </c>
      <c r="E85" s="17" t="s">
        <v>12</v>
      </c>
      <c r="F85" s="17" t="s">
        <v>221</v>
      </c>
      <c r="G85" s="20" t="s">
        <v>222</v>
      </c>
      <c r="H85" s="20" t="s">
        <v>37</v>
      </c>
      <c r="I85" s="19" t="s">
        <v>38</v>
      </c>
      <c r="J85" s="17" t="s">
        <v>65</v>
      </c>
      <c r="K85" s="18" t="s">
        <v>66</v>
      </c>
      <c r="L85" s="18" t="s">
        <v>442</v>
      </c>
      <c r="M85" s="18" t="str" cm="1">
        <f t="array" aca="1" ref="M85" ca="1">IF(INDIRECT(CONCATENATE(TablaDatosCompletos[[#This Row],[CodigoProyecto]],"!B",CELL("fila",INDIRECT(TablaDatosCompletos[[#This Row],[Referencia]]))))="Incluir","SI","NO")</f>
        <v>NO</v>
      </c>
      <c r="N85" s="40" cm="1">
        <f t="array" aca="1" ref="N85" ca="1">IF(TablaDatosCompletos[[#This Row],[UsarAI]]="NO",0,INDIRECT(CONCATENATE(TablaDatosCompletos[[#This Row],[CodigoProyecto]],"!E",CELL("fila",INDIRECT(TablaDatosCompletos[[#This Row],[Referencia]]))+2)))</f>
        <v>0</v>
      </c>
      <c r="O85" s="18" t="str" cm="1">
        <f t="array" aca="1" ref="O85" ca="1">IF(INDIRECT(CONCATENATE(TablaDatosCompletos[[#This Row],[CodigoProyecto]],"!E",CELL("fila",INDIRECT(TablaDatosCompletos[[#This Row],[Referencia]]))+6))=0,"",INDIRECT(CONCATENATE(TablaDatosCompletos[[#This Row],[CodigoProyecto]],"!E",CELL("fila",INDIRECT(TablaDatosCompletos[[#This Row],[Referencia]]))+6)))</f>
        <v>RCO14</v>
      </c>
      <c r="P85" s="18" t="str" cm="1">
        <f t="array" aca="1" ref="P85" ca="1">IF(INDIRECT(CONCATENATE(TablaDatosCompletos[[#This Row],[CodigoProyecto]],"!F",CELL("fila",INDIRECT(TablaDatosCompletos[[#This Row],[Referencia]]))+6))=0,"",INDIRECT(CONCATENATE(TablaDatosCompletos[[#This Row],[CodigoProyecto]],"!F",CELL("fila",INDIRECT(TablaDatosCompletos[[#This Row],[Referencia]]))+6)))</f>
        <v>Centros públicos apoyados para desarrollar servicios, productos y procesos digitales</v>
      </c>
      <c r="Q85" s="18" cm="1">
        <f t="array" aca="1" ref="Q85" ca="1">IF(TablaDatosCompletos[[#This Row],[UsarAI]]="NO",0,INDIRECT(CONCATENATE(TablaDatosCompletos[[#This Row],[CodigoProyecto]],"!H",CELL("fila",INDIRECT(TablaDatosCompletos[[#This Row],[Referencia]]))+6)))</f>
        <v>0</v>
      </c>
      <c r="R85" s="18" t="str" cm="1">
        <f t="array" aca="1" ref="R85" ca="1">IF(INDIRECT(CONCATENATE(TablaDatosCompletos[[#This Row],[CodigoProyecto]],"!G",CELL("fila",INDIRECT(TablaDatosCompletos[[#This Row],[Referencia]]))+6))=0,"",INDIRECT(CONCATENATE(TablaDatosCompletos[[#This Row],[CodigoProyecto]],"!G",CELL("fila",INDIRECT(TablaDatosCompletos[[#This Row],[Referencia]]))+6)))</f>
        <v xml:space="preserve">Centros públicos </v>
      </c>
      <c r="S85" s="125" t="str" cm="1">
        <f t="array" aca="1" ref="S85" ca="1">IF(INDIRECT(CONCATENATE(TablaDatosCompletos[[#This Row],[CodigoProyecto]],"!E",CELL("fila",INDIRECT(TablaDatosCompletos[[#This Row],[Referencia]]))+7))=0,"",INDIRECT(CONCATENATE(TablaDatosCompletos[[#This Row],[CodigoProyecto]],"!E",CELL("fila",INDIRECT(TablaDatosCompletos[[#This Row],[Referencia]]))+7)))</f>
        <v>RCR11</v>
      </c>
      <c r="T85" s="126" t="str" cm="1">
        <f t="array" aca="1" ref="T85" ca="1">IF(INDIRECT(CONCATENATE(TablaDatosCompletos[[#This Row],[CodigoProyecto]],"!F",CELL("fila",INDIRECT(TablaDatosCompletos[[#This Row],[Referencia]]))+7))=0,"",INDIRECT(CONCATENATE(TablaDatosCompletos[[#This Row],[CodigoProyecto]],"!F",CELL("fila",INDIRECT(TablaDatosCompletos[[#This Row],[Referencia]]))+7)))</f>
        <v>RCR 11: Usuarios de servicios, productos y
procesos digitales públicos nuevos y
mejorados*</v>
      </c>
      <c r="U85" s="127" cm="1">
        <f t="array" aca="1" ref="U85" ca="1">IF(TablaDatosCompletos[[#This Row],[UsarAI]]="NO",0,INDIRECT(CONCATENATE(TablaDatosCompletos[[#This Row],[CodigoProyecto]],"!H",CELL("fila",INDIRECT(TablaDatosCompletos[[#This Row],[Referencia]]))+7)))</f>
        <v>0</v>
      </c>
      <c r="V85" s="126" t="str" cm="1">
        <f t="array" aca="1" ref="V85" ca="1">IF(INDIRECT(CONCATENATE(TablaDatosCompletos[[#This Row],[CodigoProyecto]],"!G",CELL("fila",INDIRECT(TablaDatosCompletos[[#This Row],[Referencia]]))+7))=0,"",INDIRECT(CONCATENATE(TablaDatosCompletos[[#This Row],[CodigoProyecto]],"!G",CELL("fila",INDIRECT(TablaDatosCompletos[[#This Row],[Referencia]]))+7)))</f>
        <v>Usuarios / año</v>
      </c>
    </row>
    <row r="86" spans="1:22" ht="87" x14ac:dyDescent="0.35">
      <c r="A86" s="17">
        <f>DatosGenerales!$D$7</f>
        <v>0</v>
      </c>
      <c r="B86" s="17">
        <f>DatosGenerales!$D$11</f>
        <v>0</v>
      </c>
      <c r="C86" s="17" cm="1">
        <f t="array" aca="1" ref="C86" ca="1">INDIRECT(CONCATENATE(TablaDatosCompletos[[#This Row],[CodigoProyecto]],"!$E$3"))</f>
        <v>0</v>
      </c>
      <c r="D86" s="17" t="str">
        <f ca="1">IF(TablaDatosCompletos[[#This Row],[Proyecto]]=0,"NO","SI")</f>
        <v>NO</v>
      </c>
      <c r="E86" s="17" t="s">
        <v>12</v>
      </c>
      <c r="F86" s="17" t="s">
        <v>221</v>
      </c>
      <c r="G86" s="20" t="s">
        <v>222</v>
      </c>
      <c r="H86" s="20" t="s">
        <v>37</v>
      </c>
      <c r="I86" s="19" t="s">
        <v>38</v>
      </c>
      <c r="J86" s="17" t="s">
        <v>68</v>
      </c>
      <c r="K86" s="18" t="s">
        <v>69</v>
      </c>
      <c r="L86" s="18" t="s">
        <v>443</v>
      </c>
      <c r="M86" s="18" t="str" cm="1">
        <f t="array" aca="1" ref="M86" ca="1">IF(INDIRECT(CONCATENATE(TablaDatosCompletos[[#This Row],[CodigoProyecto]],"!B",CELL("fila",INDIRECT(TablaDatosCompletos[[#This Row],[Referencia]]))))="Incluir","SI","NO")</f>
        <v>NO</v>
      </c>
      <c r="N86" s="40" cm="1">
        <f t="array" aca="1" ref="N86" ca="1">IF(TablaDatosCompletos[[#This Row],[UsarAI]]="NO",0,INDIRECT(CONCATENATE(TablaDatosCompletos[[#This Row],[CodigoProyecto]],"!E",CELL("fila",INDIRECT(TablaDatosCompletos[[#This Row],[Referencia]]))+2)))</f>
        <v>0</v>
      </c>
      <c r="O86" s="18" t="str" cm="1">
        <f t="array" aca="1" ref="O86" ca="1">IF(INDIRECT(CONCATENATE(TablaDatosCompletos[[#This Row],[CodigoProyecto]],"!E",CELL("fila",INDIRECT(TablaDatosCompletos[[#This Row],[Referencia]]))+6))=0,"",INDIRECT(CONCATENATE(TablaDatosCompletos[[#This Row],[CodigoProyecto]],"!E",CELL("fila",INDIRECT(TablaDatosCompletos[[#This Row],[Referencia]]))+6)))</f>
        <v>RCO14</v>
      </c>
      <c r="P86" s="18" t="str" cm="1">
        <f t="array" aca="1" ref="P86" ca="1">IF(INDIRECT(CONCATENATE(TablaDatosCompletos[[#This Row],[CodigoProyecto]],"!F",CELL("fila",INDIRECT(TablaDatosCompletos[[#This Row],[Referencia]]))+6))=0,"",INDIRECT(CONCATENATE(TablaDatosCompletos[[#This Row],[CodigoProyecto]],"!F",CELL("fila",INDIRECT(TablaDatosCompletos[[#This Row],[Referencia]]))+6)))</f>
        <v>Centros públicos apoyados para desarrollar servicios, productos y procesos digitales</v>
      </c>
      <c r="Q86" s="18" cm="1">
        <f t="array" aca="1" ref="Q86" ca="1">IF(TablaDatosCompletos[[#This Row],[UsarAI]]="NO",0,INDIRECT(CONCATENATE(TablaDatosCompletos[[#This Row],[CodigoProyecto]],"!H",CELL("fila",INDIRECT(TablaDatosCompletos[[#This Row],[Referencia]]))+6)))</f>
        <v>0</v>
      </c>
      <c r="R86" s="18" t="str" cm="1">
        <f t="array" aca="1" ref="R86" ca="1">IF(INDIRECT(CONCATENATE(TablaDatosCompletos[[#This Row],[CodigoProyecto]],"!G",CELL("fila",INDIRECT(TablaDatosCompletos[[#This Row],[Referencia]]))+6))=0,"",INDIRECT(CONCATENATE(TablaDatosCompletos[[#This Row],[CodigoProyecto]],"!G",CELL("fila",INDIRECT(TablaDatosCompletos[[#This Row],[Referencia]]))+6)))</f>
        <v xml:space="preserve">Centros públicos </v>
      </c>
      <c r="S86" s="125" t="str" cm="1">
        <f t="array" aca="1" ref="S86" ca="1">IF(INDIRECT(CONCATENATE(TablaDatosCompletos[[#This Row],[CodigoProyecto]],"!E",CELL("fila",INDIRECT(TablaDatosCompletos[[#This Row],[Referencia]]))+7))=0,"",INDIRECT(CONCATENATE(TablaDatosCompletos[[#This Row],[CodigoProyecto]],"!E",CELL("fila",INDIRECT(TablaDatosCompletos[[#This Row],[Referencia]]))+7)))</f>
        <v>RCR11</v>
      </c>
      <c r="T86" s="126" t="str" cm="1">
        <f t="array" aca="1" ref="T86" ca="1">IF(INDIRECT(CONCATENATE(TablaDatosCompletos[[#This Row],[CodigoProyecto]],"!F",CELL("fila",INDIRECT(TablaDatosCompletos[[#This Row],[Referencia]]))+7))=0,"",INDIRECT(CONCATENATE(TablaDatosCompletos[[#This Row],[CodigoProyecto]],"!F",CELL("fila",INDIRECT(TablaDatosCompletos[[#This Row],[Referencia]]))+7)))</f>
        <v>RCR 11: Usuarios de servicios, productos y
procesos digitales públicos nuevos y
mejorados*</v>
      </c>
      <c r="U86" s="127" cm="1">
        <f t="array" aca="1" ref="U86" ca="1">IF(TablaDatosCompletos[[#This Row],[UsarAI]]="NO",0,INDIRECT(CONCATENATE(TablaDatosCompletos[[#This Row],[CodigoProyecto]],"!H",CELL("fila",INDIRECT(TablaDatosCompletos[[#This Row],[Referencia]]))+7)))</f>
        <v>0</v>
      </c>
      <c r="V86" s="126" t="str" cm="1">
        <f t="array" aca="1" ref="V86" ca="1">IF(INDIRECT(CONCATENATE(TablaDatosCompletos[[#This Row],[CodigoProyecto]],"!G",CELL("fila",INDIRECT(TablaDatosCompletos[[#This Row],[Referencia]]))+7))=0,"",INDIRECT(CONCATENATE(TablaDatosCompletos[[#This Row],[CodigoProyecto]],"!G",CELL("fila",INDIRECT(TablaDatosCompletos[[#This Row],[Referencia]]))+7)))</f>
        <v>Usuarios / año</v>
      </c>
    </row>
    <row r="87" spans="1:22" ht="130.5" x14ac:dyDescent="0.35">
      <c r="A87" s="17">
        <f>DatosGenerales!$D$7</f>
        <v>0</v>
      </c>
      <c r="B87" s="17">
        <f>DatosGenerales!$D$11</f>
        <v>0</v>
      </c>
      <c r="C87" s="17" cm="1">
        <f t="array" aca="1" ref="C87" ca="1">INDIRECT(CONCATENATE(TablaDatosCompletos[[#This Row],[CodigoProyecto]],"!$E$3"))</f>
        <v>0</v>
      </c>
      <c r="D87" s="17" t="str">
        <f ca="1">IF(TablaDatosCompletos[[#This Row],[Proyecto]]=0,"NO","SI")</f>
        <v>NO</v>
      </c>
      <c r="E87" s="17" t="s">
        <v>12</v>
      </c>
      <c r="F87" s="17" t="s">
        <v>221</v>
      </c>
      <c r="G87" s="20" t="s">
        <v>222</v>
      </c>
      <c r="H87" s="20" t="s">
        <v>39</v>
      </c>
      <c r="I87" s="19" t="s">
        <v>40</v>
      </c>
      <c r="J87" s="17" t="s">
        <v>70</v>
      </c>
      <c r="K87" s="18" t="s">
        <v>71</v>
      </c>
      <c r="L87" s="18" t="s">
        <v>444</v>
      </c>
      <c r="M87" s="18" t="str" cm="1">
        <f t="array" aca="1" ref="M87" ca="1">IF(INDIRECT(CONCATENATE(TablaDatosCompletos[[#This Row],[CodigoProyecto]],"!B",CELL("fila",INDIRECT(TablaDatosCompletos[[#This Row],[Referencia]]))))="Incluir","SI","NO")</f>
        <v>NO</v>
      </c>
      <c r="N87" s="40" cm="1">
        <f t="array" aca="1" ref="N87" ca="1">IF(TablaDatosCompletos[[#This Row],[UsarAI]]="NO",0,INDIRECT(CONCATENATE(TablaDatosCompletos[[#This Row],[CodigoProyecto]],"!E",CELL("fila",INDIRECT(TablaDatosCompletos[[#This Row],[Referencia]]))+2)))</f>
        <v>0</v>
      </c>
      <c r="O87" s="18" t="str" cm="1">
        <f t="array" aca="1" ref="O87" ca="1">IF(INDIRECT(CONCATENATE(TablaDatosCompletos[[#This Row],[CodigoProyecto]],"!E",CELL("fila",INDIRECT(TablaDatosCompletos[[#This Row],[Referencia]]))+6))=0,"",INDIRECT(CONCATENATE(TablaDatosCompletos[[#This Row],[CodigoProyecto]],"!E",CELL("fila",INDIRECT(TablaDatosCompletos[[#This Row],[Referencia]]))+6)))</f>
        <v>RCO01</v>
      </c>
      <c r="P87" s="18" t="str" cm="1">
        <f t="array" aca="1" ref="P87" ca="1">IF(INDIRECT(CONCATENATE(TablaDatosCompletos[[#This Row],[CodigoProyecto]],"!F",CELL("fila",INDIRECT(TablaDatosCompletos[[#This Row],[Referencia]]))+6))=0,"",INDIRECT(CONCATENATE(TablaDatosCompletos[[#This Row],[CodigoProyecto]],"!F",CELL("fila",INDIRECT(TablaDatosCompletos[[#This Row],[Referencia]]))+6)))</f>
        <v>Empresas apoyadas (de las cuales: microempresas,pequeñas, medianas, grandes)</v>
      </c>
      <c r="Q87" s="18" cm="1">
        <f t="array" aca="1" ref="Q87" ca="1">IF(TablaDatosCompletos[[#This Row],[UsarAI]]="NO",0,INDIRECT(CONCATENATE(TablaDatosCompletos[[#This Row],[CodigoProyecto]],"!H",CELL("fila",INDIRECT(TablaDatosCompletos[[#This Row],[Referencia]]))+6)))</f>
        <v>0</v>
      </c>
      <c r="R87" s="18" t="str" cm="1">
        <f t="array" aca="1" ref="R87" ca="1">IF(INDIRECT(CONCATENATE(TablaDatosCompletos[[#This Row],[CodigoProyecto]],"!G",CELL("fila",INDIRECT(TablaDatosCompletos[[#This Row],[Referencia]]))+6))=0,"",INDIRECT(CONCATENATE(TablaDatosCompletos[[#This Row],[CodigoProyecto]],"!G",CELL("fila",INDIRECT(TablaDatosCompletos[[#This Row],[Referencia]]))+6)))</f>
        <v>Empresas</v>
      </c>
      <c r="S87" s="125" t="str" cm="1">
        <f t="array" aca="1" ref="S87" ca="1">IF(INDIRECT(CONCATENATE(TablaDatosCompletos[[#This Row],[CodigoProyecto]],"!E",CELL("fila",INDIRECT(TablaDatosCompletos[[#This Row],[Referencia]]))+7))=0,"",INDIRECT(CONCATENATE(TablaDatosCompletos[[#This Row],[CodigoProyecto]],"!E",CELL("fila",INDIRECT(TablaDatosCompletos[[#This Row],[Referencia]]))+7)))</f>
        <v>RCR19</v>
      </c>
      <c r="T87" s="126" t="str" cm="1">
        <f t="array" aca="1" ref="T87" ca="1">IF(INDIRECT(CONCATENATE(TablaDatosCompletos[[#This Row],[CodigoProyecto]],"!F",CELL("fila",INDIRECT(TablaDatosCompletos[[#This Row],[Referencia]]))+7))=0,"",INDIRECT(CONCATENATE(TablaDatosCompletos[[#This Row],[CodigoProyecto]],"!F",CELL("fila",INDIRECT(TablaDatosCompletos[[#This Row],[Referencia]]))+7)))</f>
        <v>RCR 19:Empresas con mayor volumen de negocios</v>
      </c>
      <c r="U87" s="127" cm="1">
        <f t="array" aca="1" ref="U87" ca="1">IF(TablaDatosCompletos[[#This Row],[UsarAI]]="NO",0,INDIRECT(CONCATENATE(TablaDatosCompletos[[#This Row],[CodigoProyecto]],"!H",CELL("fila",INDIRECT(TablaDatosCompletos[[#This Row],[Referencia]]))+7)))</f>
        <v>0</v>
      </c>
      <c r="V87" s="126" t="str" cm="1">
        <f t="array" aca="1" ref="V87" ca="1">IF(INDIRECT(CONCATENATE(TablaDatosCompletos[[#This Row],[CodigoProyecto]],"!G",CELL("fila",INDIRECT(TablaDatosCompletos[[#This Row],[Referencia]]))+7))=0,"",INDIRECT(CONCATENATE(TablaDatosCompletos[[#This Row],[CodigoProyecto]],"!G",CELL("fila",INDIRECT(TablaDatosCompletos[[#This Row],[Referencia]]))+7)))</f>
        <v>Empresas</v>
      </c>
    </row>
    <row r="88" spans="1:22" ht="58" x14ac:dyDescent="0.35">
      <c r="A88" s="17">
        <f>DatosGenerales!$D$7</f>
        <v>0</v>
      </c>
      <c r="B88" s="17">
        <f>DatosGenerales!$D$11</f>
        <v>0</v>
      </c>
      <c r="C88" s="17" cm="1">
        <f t="array" aca="1" ref="C88" ca="1">INDIRECT(CONCATENATE(TablaDatosCompletos[[#This Row],[CodigoProyecto]],"!$E$3"))</f>
        <v>0</v>
      </c>
      <c r="D88" s="17" t="str">
        <f ca="1">IF(TablaDatosCompletos[[#This Row],[Proyecto]]=0,"NO","SI")</f>
        <v>NO</v>
      </c>
      <c r="E88" s="17" t="s">
        <v>12</v>
      </c>
      <c r="F88" s="17" t="s">
        <v>221</v>
      </c>
      <c r="G88" s="20" t="s">
        <v>222</v>
      </c>
      <c r="H88" s="20" t="s">
        <v>39</v>
      </c>
      <c r="I88" s="19" t="s">
        <v>40</v>
      </c>
      <c r="J88" s="17" t="s">
        <v>72</v>
      </c>
      <c r="K88" s="18" t="s">
        <v>73</v>
      </c>
      <c r="L88" s="18" t="s">
        <v>445</v>
      </c>
      <c r="M88" s="18" t="str" cm="1">
        <f t="array" aca="1" ref="M88" ca="1">IF(INDIRECT(CONCATENATE(TablaDatosCompletos[[#This Row],[CodigoProyecto]],"!B",CELL("fila",INDIRECT(TablaDatosCompletos[[#This Row],[Referencia]]))))="Incluir","SI","NO")</f>
        <v>NO</v>
      </c>
      <c r="N88" s="40" cm="1">
        <f t="array" aca="1" ref="N88" ca="1">IF(TablaDatosCompletos[[#This Row],[UsarAI]]="NO",0,INDIRECT(CONCATENATE(TablaDatosCompletos[[#This Row],[CodigoProyecto]],"!E",CELL("fila",INDIRECT(TablaDatosCompletos[[#This Row],[Referencia]]))+2)))</f>
        <v>0</v>
      </c>
      <c r="O88" s="18" t="str" cm="1">
        <f t="array" aca="1" ref="O88" ca="1">IF(INDIRECT(CONCATENATE(TablaDatosCompletos[[#This Row],[CodigoProyecto]],"!E",CELL("fila",INDIRECT(TablaDatosCompletos[[#This Row],[Referencia]]))+6))=0,"",INDIRECT(CONCATENATE(TablaDatosCompletos[[#This Row],[CodigoProyecto]],"!E",CELL("fila",INDIRECT(TablaDatosCompletos[[#This Row],[Referencia]]))+6)))</f>
        <v>RCO01</v>
      </c>
      <c r="P88" s="18" t="str" cm="1">
        <f t="array" aca="1" ref="P88" ca="1">IF(INDIRECT(CONCATENATE(TablaDatosCompletos[[#This Row],[CodigoProyecto]],"!F",CELL("fila",INDIRECT(TablaDatosCompletos[[#This Row],[Referencia]]))+6))=0,"",INDIRECT(CONCATENATE(TablaDatosCompletos[[#This Row],[CodigoProyecto]],"!F",CELL("fila",INDIRECT(TablaDatosCompletos[[#This Row],[Referencia]]))+6)))</f>
        <v>Empresas apoyadas (de las cuales: microempresas,pequeñas, medianas, grandes)</v>
      </c>
      <c r="Q88" s="18" cm="1">
        <f t="array" aca="1" ref="Q88" ca="1">IF(TablaDatosCompletos[[#This Row],[UsarAI]]="NO",0,INDIRECT(CONCATENATE(TablaDatosCompletos[[#This Row],[CodigoProyecto]],"!H",CELL("fila",INDIRECT(TablaDatosCompletos[[#This Row],[Referencia]]))+6)))</f>
        <v>0</v>
      </c>
      <c r="R88" s="18" t="str" cm="1">
        <f t="array" aca="1" ref="R88" ca="1">IF(INDIRECT(CONCATENATE(TablaDatosCompletos[[#This Row],[CodigoProyecto]],"!G",CELL("fila",INDIRECT(TablaDatosCompletos[[#This Row],[Referencia]]))+6))=0,"",INDIRECT(CONCATENATE(TablaDatosCompletos[[#This Row],[CodigoProyecto]],"!G",CELL("fila",INDIRECT(TablaDatosCompletos[[#This Row],[Referencia]]))+6)))</f>
        <v>Empresas</v>
      </c>
      <c r="S88" s="125" t="str" cm="1">
        <f t="array" aca="1" ref="S88" ca="1">IF(INDIRECT(CONCATENATE(TablaDatosCompletos[[#This Row],[CodigoProyecto]],"!E",CELL("fila",INDIRECT(TablaDatosCompletos[[#This Row],[Referencia]]))+7))=0,"",INDIRECT(CONCATENATE(TablaDatosCompletos[[#This Row],[CodigoProyecto]],"!E",CELL("fila",INDIRECT(TablaDatosCompletos[[#This Row],[Referencia]]))+7)))</f>
        <v>RCR19</v>
      </c>
      <c r="T88" s="126" t="str" cm="1">
        <f t="array" aca="1" ref="T88" ca="1">IF(INDIRECT(CONCATENATE(TablaDatosCompletos[[#This Row],[CodigoProyecto]],"!F",CELL("fila",INDIRECT(TablaDatosCompletos[[#This Row],[Referencia]]))+7))=0,"",INDIRECT(CONCATENATE(TablaDatosCompletos[[#This Row],[CodigoProyecto]],"!F",CELL("fila",INDIRECT(TablaDatosCompletos[[#This Row],[Referencia]]))+7)))</f>
        <v>RCR 19:Empresas con mayor volumen de negocios</v>
      </c>
      <c r="U88" s="127" cm="1">
        <f t="array" aca="1" ref="U88" ca="1">IF(TablaDatosCompletos[[#This Row],[UsarAI]]="NO",0,INDIRECT(CONCATENATE(TablaDatosCompletos[[#This Row],[CodigoProyecto]],"!H",CELL("fila",INDIRECT(TablaDatosCompletos[[#This Row],[Referencia]]))+7)))</f>
        <v>0</v>
      </c>
      <c r="V88" s="126" t="str" cm="1">
        <f t="array" aca="1" ref="V88" ca="1">IF(INDIRECT(CONCATENATE(TablaDatosCompletos[[#This Row],[CodigoProyecto]],"!G",CELL("fila",INDIRECT(TablaDatosCompletos[[#This Row],[Referencia]]))+7))=0,"",INDIRECT(CONCATENATE(TablaDatosCompletos[[#This Row],[CodigoProyecto]],"!G",CELL("fila",INDIRECT(TablaDatosCompletos[[#This Row],[Referencia]]))+7)))</f>
        <v>Empresas</v>
      </c>
    </row>
    <row r="89" spans="1:22" ht="87" x14ac:dyDescent="0.35">
      <c r="A89" s="17">
        <f>DatosGenerales!$D$7</f>
        <v>0</v>
      </c>
      <c r="B89" s="17">
        <f>DatosGenerales!$D$11</f>
        <v>0</v>
      </c>
      <c r="C89" s="17" cm="1">
        <f t="array" aca="1" ref="C89" ca="1">INDIRECT(CONCATENATE(TablaDatosCompletos[[#This Row],[CodigoProyecto]],"!$E$3"))</f>
        <v>0</v>
      </c>
      <c r="D89" s="17" t="str">
        <f ca="1">IF(TablaDatosCompletos[[#This Row],[Proyecto]]=0,"NO","SI")</f>
        <v>NO</v>
      </c>
      <c r="E89" s="17" t="s">
        <v>12</v>
      </c>
      <c r="F89" s="17" t="s">
        <v>227</v>
      </c>
      <c r="G89" s="20" t="s">
        <v>74</v>
      </c>
      <c r="H89" s="20" t="s">
        <v>41</v>
      </c>
      <c r="I89" s="19" t="s">
        <v>42</v>
      </c>
      <c r="J89" s="17" t="s">
        <v>75</v>
      </c>
      <c r="K89" s="18" t="s">
        <v>76</v>
      </c>
      <c r="L89" s="18" t="s">
        <v>446</v>
      </c>
      <c r="M89" s="18" t="str" cm="1">
        <f t="array" aca="1" ref="M89" ca="1">IF(INDIRECT(CONCATENATE(TablaDatosCompletos[[#This Row],[CodigoProyecto]],"!B",CELL("fila",INDIRECT(TablaDatosCompletos[[#This Row],[Referencia]]))))="Incluir","SI","NO")</f>
        <v>NO</v>
      </c>
      <c r="N89" s="40" cm="1">
        <f t="array" aca="1" ref="N89" ca="1">IF(TablaDatosCompletos[[#This Row],[UsarAI]]="NO",0,INDIRECT(CONCATENATE(TablaDatosCompletos[[#This Row],[CodigoProyecto]],"!E",CELL("fila",INDIRECT(TablaDatosCompletos[[#This Row],[Referencia]]))+2)))</f>
        <v>0</v>
      </c>
      <c r="O89" s="18" t="str" cm="1">
        <f t="array" aca="1" ref="O89" ca="1">IF(INDIRECT(CONCATENATE(TablaDatosCompletos[[#This Row],[CodigoProyecto]],"!E",CELL("fila",INDIRECT(TablaDatosCompletos[[#This Row],[Referencia]]))+6))=0,"",INDIRECT(CONCATENATE(TablaDatosCompletos[[#This Row],[CodigoProyecto]],"!E",CELL("fila",INDIRECT(TablaDatosCompletos[[#This Row],[Referencia]]))+6)))</f>
        <v>RCO19</v>
      </c>
      <c r="P89" s="18" t="str" cm="1">
        <f t="array" aca="1" ref="P89" ca="1">IF(INDIRECT(CONCATENATE(TablaDatosCompletos[[#This Row],[CodigoProyecto]],"!F",CELL("fila",INDIRECT(TablaDatosCompletos[[#This Row],[Referencia]]))+6))=0,"",INDIRECT(CONCATENATE(TablaDatosCompletos[[#This Row],[CodigoProyecto]],"!F",CELL("fila",INDIRECT(TablaDatosCompletos[[#This Row],[Referencia]]))+6)))</f>
        <v>Edificios públicos con rendimiento
energético mejorado</v>
      </c>
      <c r="Q89" s="18" cm="1">
        <f t="array" aca="1" ref="Q89" ca="1">IF(TablaDatosCompletos[[#This Row],[UsarAI]]="NO",0,INDIRECT(CONCATENATE(TablaDatosCompletos[[#This Row],[CodigoProyecto]],"!H",CELL("fila",INDIRECT(TablaDatosCompletos[[#This Row],[Referencia]]))+6)))</f>
        <v>0</v>
      </c>
      <c r="R89" s="18" t="str" cm="1">
        <f t="array" aca="1" ref="R89" ca="1">IF(INDIRECT(CONCATENATE(TablaDatosCompletos[[#This Row],[CodigoProyecto]],"!G",CELL("fila",INDIRECT(TablaDatosCompletos[[#This Row],[Referencia]]))+6))=0,"",INDIRECT(CONCATENATE(TablaDatosCompletos[[#This Row],[CodigoProyecto]],"!G",CELL("fila",INDIRECT(TablaDatosCompletos[[#This Row],[Referencia]]))+6)))</f>
        <v>Metros cuadrados (m2)</v>
      </c>
      <c r="S89" s="125" t="str" cm="1">
        <f t="array" aca="1" ref="S89" ca="1">IF(INDIRECT(CONCATENATE(TablaDatosCompletos[[#This Row],[CodigoProyecto]],"!E",CELL("fila",INDIRECT(TablaDatosCompletos[[#This Row],[Referencia]]))+7))=0,"",INDIRECT(CONCATENATE(TablaDatosCompletos[[#This Row],[CodigoProyecto]],"!E",CELL("fila",INDIRECT(TablaDatosCompletos[[#This Row],[Referencia]]))+7)))</f>
        <v>RCR26</v>
      </c>
      <c r="T89" s="126" t="str" cm="1">
        <f t="array" aca="1" ref="T89" ca="1">IF(INDIRECT(CONCATENATE(TablaDatosCompletos[[#This Row],[CodigoProyecto]],"!F",CELL("fila",INDIRECT(TablaDatosCompletos[[#This Row],[Referencia]]))+7))=0,"",INDIRECT(CONCATENATE(TablaDatosCompletos[[#This Row],[CodigoProyecto]],"!F",CELL("fila",INDIRECT(TablaDatosCompletos[[#This Row],[Referencia]]))+7)))</f>
        <v>RCR 26: Consumo anual primario de energía
(del cual: viviendas, edificios públicos, empresas, otros)</v>
      </c>
      <c r="U89" s="127" cm="1">
        <f t="array" aca="1" ref="U89" ca="1">IF(TablaDatosCompletos[[#This Row],[UsarAI]]="NO",0,INDIRECT(CONCATENATE(TablaDatosCompletos[[#This Row],[CodigoProyecto]],"!H",CELL("fila",INDIRECT(TablaDatosCompletos[[#This Row],[Referencia]]))+7)))</f>
        <v>0</v>
      </c>
      <c r="V89" s="126" t="str" cm="1">
        <f t="array" aca="1" ref="V89" ca="1">IF(INDIRECT(CONCATENATE(TablaDatosCompletos[[#This Row],[CodigoProyecto]],"!G",CELL("fila",INDIRECT(TablaDatosCompletos[[#This Row],[Referencia]]))+7))=0,"",INDIRECT(CONCATENATE(TablaDatosCompletos[[#This Row],[CodigoProyecto]],"!G",CELL("fila",INDIRECT(TablaDatosCompletos[[#This Row],[Referencia]]))+7)))</f>
        <v>MWh/año</v>
      </c>
    </row>
    <row r="90" spans="1:22" ht="101.5" x14ac:dyDescent="0.35">
      <c r="A90" s="17">
        <f>DatosGenerales!$D$7</f>
        <v>0</v>
      </c>
      <c r="B90" s="17">
        <f>DatosGenerales!$D$11</f>
        <v>0</v>
      </c>
      <c r="C90" s="17" cm="1">
        <f t="array" aca="1" ref="C90" ca="1">INDIRECT(CONCATENATE(TablaDatosCompletos[[#This Row],[CodigoProyecto]],"!$E$3"))</f>
        <v>0</v>
      </c>
      <c r="D90" s="17" t="str">
        <f ca="1">IF(TablaDatosCompletos[[#This Row],[Proyecto]]=0,"NO","SI")</f>
        <v>NO</v>
      </c>
      <c r="E90" s="17" t="s">
        <v>12</v>
      </c>
      <c r="F90" s="17" t="s">
        <v>227</v>
      </c>
      <c r="G90" s="20" t="s">
        <v>74</v>
      </c>
      <c r="H90" s="20" t="s">
        <v>41</v>
      </c>
      <c r="I90" s="19" t="s">
        <v>42</v>
      </c>
      <c r="J90" s="17" t="s">
        <v>77</v>
      </c>
      <c r="K90" s="18" t="s">
        <v>78</v>
      </c>
      <c r="L90" s="18" t="s">
        <v>447</v>
      </c>
      <c r="M90" s="18" t="str" cm="1">
        <f t="array" aca="1" ref="M90" ca="1">IF(INDIRECT(CONCATENATE(TablaDatosCompletos[[#This Row],[CodigoProyecto]],"!B",CELL("fila",INDIRECT(TablaDatosCompletos[[#This Row],[Referencia]]))))="Incluir","SI","NO")</f>
        <v>NO</v>
      </c>
      <c r="N90" s="40" cm="1">
        <f t="array" aca="1" ref="N90" ca="1">IF(TablaDatosCompletos[[#This Row],[UsarAI]]="NO",0,INDIRECT(CONCATENATE(TablaDatosCompletos[[#This Row],[CodigoProyecto]],"!E",CELL("fila",INDIRECT(TablaDatosCompletos[[#This Row],[Referencia]]))+2)))</f>
        <v>0</v>
      </c>
      <c r="O90" s="18" t="str" cm="1">
        <f t="array" aca="1" ref="O90" ca="1">IF(INDIRECT(CONCATENATE(TablaDatosCompletos[[#This Row],[CodigoProyecto]],"!E",CELL("fila",INDIRECT(TablaDatosCompletos[[#This Row],[Referencia]]))+6))=0,"",INDIRECT(CONCATENATE(TablaDatosCompletos[[#This Row],[CodigoProyecto]],"!E",CELL("fila",INDIRECT(TablaDatosCompletos[[#This Row],[Referencia]]))+6)))</f>
        <v>RCO19</v>
      </c>
      <c r="P90" s="18" t="str" cm="1">
        <f t="array" aca="1" ref="P90" ca="1">IF(INDIRECT(CONCATENATE(TablaDatosCompletos[[#This Row],[CodigoProyecto]],"!F",CELL("fila",INDIRECT(TablaDatosCompletos[[#This Row],[Referencia]]))+6))=0,"",INDIRECT(CONCATENATE(TablaDatosCompletos[[#This Row],[CodigoProyecto]],"!F",CELL("fila",INDIRECT(TablaDatosCompletos[[#This Row],[Referencia]]))+6)))</f>
        <v>Edificios públicos con rendimiento
energético mejorado</v>
      </c>
      <c r="Q90" s="18" cm="1">
        <f t="array" aca="1" ref="Q90" ca="1">IF(TablaDatosCompletos[[#This Row],[UsarAI]]="NO",0,INDIRECT(CONCATENATE(TablaDatosCompletos[[#This Row],[CodigoProyecto]],"!H",CELL("fila",INDIRECT(TablaDatosCompletos[[#This Row],[Referencia]]))+6)))</f>
        <v>0</v>
      </c>
      <c r="R90" s="18" t="str" cm="1">
        <f t="array" aca="1" ref="R90" ca="1">IF(INDIRECT(CONCATENATE(TablaDatosCompletos[[#This Row],[CodigoProyecto]],"!G",CELL("fila",INDIRECT(TablaDatosCompletos[[#This Row],[Referencia]]))+6))=0,"",INDIRECT(CONCATENATE(TablaDatosCompletos[[#This Row],[CodigoProyecto]],"!G",CELL("fila",INDIRECT(TablaDatosCompletos[[#This Row],[Referencia]]))+6)))</f>
        <v>Metros cuadrados (m2)</v>
      </c>
      <c r="S90" s="125" t="str" cm="1">
        <f t="array" aca="1" ref="S90" ca="1">IF(INDIRECT(CONCATENATE(TablaDatosCompletos[[#This Row],[CodigoProyecto]],"!E",CELL("fila",INDIRECT(TablaDatosCompletos[[#This Row],[Referencia]]))+7))=0,"",INDIRECT(CONCATENATE(TablaDatosCompletos[[#This Row],[CodigoProyecto]],"!E",CELL("fila",INDIRECT(TablaDatosCompletos[[#This Row],[Referencia]]))+7)))</f>
        <v>RCR26</v>
      </c>
      <c r="T90" s="126" t="str" cm="1">
        <f t="array" aca="1" ref="T90" ca="1">IF(INDIRECT(CONCATENATE(TablaDatosCompletos[[#This Row],[CodigoProyecto]],"!F",CELL("fila",INDIRECT(TablaDatosCompletos[[#This Row],[Referencia]]))+7))=0,"",INDIRECT(CONCATENATE(TablaDatosCompletos[[#This Row],[CodigoProyecto]],"!F",CELL("fila",INDIRECT(TablaDatosCompletos[[#This Row],[Referencia]]))+7)))</f>
        <v>RCR 26: Consumo anual primario de energía
(del cual: viviendas, edificios públicos, empresas, otros)</v>
      </c>
      <c r="U90" s="127" cm="1">
        <f t="array" aca="1" ref="U90" ca="1">IF(TablaDatosCompletos[[#This Row],[UsarAI]]="NO",0,INDIRECT(CONCATENATE(TablaDatosCompletos[[#This Row],[CodigoProyecto]],"!H",CELL("fila",INDIRECT(TablaDatosCompletos[[#This Row],[Referencia]]))+7)))</f>
        <v>0</v>
      </c>
      <c r="V90" s="126" t="str" cm="1">
        <f t="array" aca="1" ref="V90" ca="1">IF(INDIRECT(CONCATENATE(TablaDatosCompletos[[#This Row],[CodigoProyecto]],"!G",CELL("fila",INDIRECT(TablaDatosCompletos[[#This Row],[Referencia]]))+7))=0,"",INDIRECT(CONCATENATE(TablaDatosCompletos[[#This Row],[CodigoProyecto]],"!G",CELL("fila",INDIRECT(TablaDatosCompletos[[#This Row],[Referencia]]))+7)))</f>
        <v>MWh/año</v>
      </c>
    </row>
    <row r="91" spans="1:22" ht="72.5" x14ac:dyDescent="0.35">
      <c r="A91" s="17">
        <f>DatosGenerales!$D$7</f>
        <v>0</v>
      </c>
      <c r="B91" s="17">
        <f>DatosGenerales!$D$11</f>
        <v>0</v>
      </c>
      <c r="C91" s="17" cm="1">
        <f t="array" aca="1" ref="C91" ca="1">INDIRECT(CONCATENATE(TablaDatosCompletos[[#This Row],[CodigoProyecto]],"!$E$3"))</f>
        <v>0</v>
      </c>
      <c r="D91" s="17" t="str">
        <f ca="1">IF(TablaDatosCompletos[[#This Row],[Proyecto]]=0,"NO","SI")</f>
        <v>NO</v>
      </c>
      <c r="E91" s="17" t="s">
        <v>12</v>
      </c>
      <c r="F91" s="17" t="s">
        <v>227</v>
      </c>
      <c r="G91" s="20" t="s">
        <v>74</v>
      </c>
      <c r="H91" s="20" t="s">
        <v>43</v>
      </c>
      <c r="I91" s="19" t="s">
        <v>44</v>
      </c>
      <c r="J91" s="17" t="s">
        <v>79</v>
      </c>
      <c r="K91" s="18" t="s">
        <v>80</v>
      </c>
      <c r="L91" s="18" t="s">
        <v>448</v>
      </c>
      <c r="M91" s="18" t="str" cm="1">
        <f t="array" aca="1" ref="M91" ca="1">IF(INDIRECT(CONCATENATE(TablaDatosCompletos[[#This Row],[CodigoProyecto]],"!B",CELL("fila",INDIRECT(TablaDatosCompletos[[#This Row],[Referencia]]))))="Incluir","SI","NO")</f>
        <v>NO</v>
      </c>
      <c r="N91" s="40" cm="1">
        <f t="array" aca="1" ref="N91" ca="1">IF(TablaDatosCompletos[[#This Row],[UsarAI]]="NO",0,INDIRECT(CONCATENATE(TablaDatosCompletos[[#This Row],[CodigoProyecto]],"!E",CELL("fila",INDIRECT(TablaDatosCompletos[[#This Row],[Referencia]]))+2)))</f>
        <v>0</v>
      </c>
      <c r="O91" s="18" t="str" cm="1">
        <f t="array" aca="1" ref="O91" ca="1">IF(INDIRECT(CONCATENATE(TablaDatosCompletos[[#This Row],[CodigoProyecto]],"!E",CELL("fila",INDIRECT(TablaDatosCompletos[[#This Row],[Referencia]]))+6))=0,"",INDIRECT(CONCATENATE(TablaDatosCompletos[[#This Row],[CodigoProyecto]],"!E",CELL("fila",INDIRECT(TablaDatosCompletos[[#This Row],[Referencia]]))+6)))</f>
        <v>RCO22</v>
      </c>
      <c r="P91" s="18" t="str" cm="1">
        <f t="array" aca="1" ref="P91" ca="1">IF(INDIRECT(CONCATENATE(TablaDatosCompletos[[#This Row],[CodigoProyecto]],"!F",CELL("fila",INDIRECT(TablaDatosCompletos[[#This Row],[Referencia]]))+6))=0,"",INDIRECT(CONCATENATE(TablaDatosCompletos[[#This Row],[CodigoProyecto]],"!F",CELL("fila",INDIRECT(TablaDatosCompletos[[#This Row],[Referencia]]))+6)))</f>
        <v>Capacidad de producción adicional
de energía renovable (de la cual: electricidad,
térmica)*</v>
      </c>
      <c r="Q91" s="18" cm="1">
        <f t="array" aca="1" ref="Q91" ca="1">IF(TablaDatosCompletos[[#This Row],[UsarAI]]="NO",0,INDIRECT(CONCATENATE(TablaDatosCompletos[[#This Row],[CodigoProyecto]],"!H",CELL("fila",INDIRECT(TablaDatosCompletos[[#This Row],[Referencia]]))+6)))</f>
        <v>0</v>
      </c>
      <c r="R91" s="18" t="str" cm="1">
        <f t="array" aca="1" ref="R91" ca="1">IF(INDIRECT(CONCATENATE(TablaDatosCompletos[[#This Row],[CodigoProyecto]],"!G",CELL("fila",INDIRECT(TablaDatosCompletos[[#This Row],[Referencia]]))+6))=0,"",INDIRECT(CONCATENATE(TablaDatosCompletos[[#This Row],[CodigoProyecto]],"!G",CELL("fila",INDIRECT(TablaDatosCompletos[[#This Row],[Referencia]]))+6)))</f>
        <v>KW  </v>
      </c>
      <c r="S91" s="125" t="str" cm="1">
        <f t="array" aca="1" ref="S91" ca="1">IF(INDIRECT(CONCATENATE(TablaDatosCompletos[[#This Row],[CodigoProyecto]],"!E",CELL("fila",INDIRECT(TablaDatosCompletos[[#This Row],[Referencia]]))+7))=0,"",INDIRECT(CONCATENATE(TablaDatosCompletos[[#This Row],[CodigoProyecto]],"!E",CELL("fila",INDIRECT(TablaDatosCompletos[[#This Row],[Referencia]]))+7)))</f>
        <v>RCR32</v>
      </c>
      <c r="T91" s="126" t="str" cm="1">
        <f t="array" aca="1" ref="T91" ca="1">IF(INDIRECT(CONCATENATE(TablaDatosCompletos[[#This Row],[CodigoProyecto]],"!F",CELL("fila",INDIRECT(TablaDatosCompletos[[#This Row],[Referencia]]))+7))=0,"",INDIRECT(CONCATENATE(TablaDatosCompletos[[#This Row],[CodigoProyecto]],"!F",CELL("fila",INDIRECT(TablaDatosCompletos[[#This Row],[Referencia]]))+7)))</f>
        <v>RCR 32: Capacidad operativa adicional instalada para energía renovable*</v>
      </c>
      <c r="U91" s="127" cm="1">
        <f t="array" aca="1" ref="U91" ca="1">IF(TablaDatosCompletos[[#This Row],[UsarAI]]="NO",0,INDIRECT(CONCATENATE(TablaDatosCompletos[[#This Row],[CodigoProyecto]],"!H",CELL("fila",INDIRECT(TablaDatosCompletos[[#This Row],[Referencia]]))+7)))</f>
        <v>0</v>
      </c>
      <c r="V91" s="126" t="str" cm="1">
        <f t="array" aca="1" ref="V91" ca="1">IF(INDIRECT(CONCATENATE(TablaDatosCompletos[[#This Row],[CodigoProyecto]],"!G",CELL("fila",INDIRECT(TablaDatosCompletos[[#This Row],[Referencia]]))+7))=0,"",INDIRECT(CONCATENATE(TablaDatosCompletos[[#This Row],[CodigoProyecto]],"!G",CELL("fila",INDIRECT(TablaDatosCompletos[[#This Row],[Referencia]]))+7)))</f>
        <v>MW</v>
      </c>
    </row>
    <row r="92" spans="1:22" ht="72.5" x14ac:dyDescent="0.35">
      <c r="A92" s="17">
        <f>DatosGenerales!$D$7</f>
        <v>0</v>
      </c>
      <c r="B92" s="17">
        <f>DatosGenerales!$D$11</f>
        <v>0</v>
      </c>
      <c r="C92" s="17" cm="1">
        <f t="array" aca="1" ref="C92" ca="1">INDIRECT(CONCATENATE(TablaDatosCompletos[[#This Row],[CodigoProyecto]],"!$E$3"))</f>
        <v>0</v>
      </c>
      <c r="D92" s="17" t="str">
        <f ca="1">IF(TablaDatosCompletos[[#This Row],[Proyecto]]=0,"NO","SI")</f>
        <v>NO</v>
      </c>
      <c r="E92" s="17" t="s">
        <v>12</v>
      </c>
      <c r="F92" s="17" t="s">
        <v>227</v>
      </c>
      <c r="G92" s="20" t="s">
        <v>74</v>
      </c>
      <c r="H92" s="20" t="s">
        <v>43</v>
      </c>
      <c r="I92" s="19" t="s">
        <v>44</v>
      </c>
      <c r="J92" s="17" t="s">
        <v>81</v>
      </c>
      <c r="K92" s="18" t="s">
        <v>82</v>
      </c>
      <c r="L92" s="18" t="s">
        <v>449</v>
      </c>
      <c r="M92" s="18" t="str" cm="1">
        <f t="array" aca="1" ref="M92" ca="1">IF(INDIRECT(CONCATENATE(TablaDatosCompletos[[#This Row],[CodigoProyecto]],"!B",CELL("fila",INDIRECT(TablaDatosCompletos[[#This Row],[Referencia]]))))="Incluir","SI","NO")</f>
        <v>NO</v>
      </c>
      <c r="N92" s="40" cm="1">
        <f t="array" aca="1" ref="N92" ca="1">IF(TablaDatosCompletos[[#This Row],[UsarAI]]="NO",0,INDIRECT(CONCATENATE(TablaDatosCompletos[[#This Row],[CodigoProyecto]],"!E",CELL("fila",INDIRECT(TablaDatosCompletos[[#This Row],[Referencia]]))+2)))</f>
        <v>0</v>
      </c>
      <c r="O92" s="18" t="str" cm="1">
        <f t="array" aca="1" ref="O92" ca="1">IF(INDIRECT(CONCATENATE(TablaDatosCompletos[[#This Row],[CodigoProyecto]],"!E",CELL("fila",INDIRECT(TablaDatosCompletos[[#This Row],[Referencia]]))+6))=0,"",INDIRECT(CONCATENATE(TablaDatosCompletos[[#This Row],[CodigoProyecto]],"!E",CELL("fila",INDIRECT(TablaDatosCompletos[[#This Row],[Referencia]]))+6)))</f>
        <v>RCO22</v>
      </c>
      <c r="P92" s="18" t="str" cm="1">
        <f t="array" aca="1" ref="P92" ca="1">IF(INDIRECT(CONCATENATE(TablaDatosCompletos[[#This Row],[CodigoProyecto]],"!F",CELL("fila",INDIRECT(TablaDatosCompletos[[#This Row],[Referencia]]))+6))=0,"",INDIRECT(CONCATENATE(TablaDatosCompletos[[#This Row],[CodigoProyecto]],"!F",CELL("fila",INDIRECT(TablaDatosCompletos[[#This Row],[Referencia]]))+6)))</f>
        <v>Capacidad de producción adicional
de energía renovable (de la cual: electricidad,
térmica)*</v>
      </c>
      <c r="Q92" s="18" cm="1">
        <f t="array" aca="1" ref="Q92" ca="1">IF(TablaDatosCompletos[[#This Row],[UsarAI]]="NO",0,INDIRECT(CONCATENATE(TablaDatosCompletos[[#This Row],[CodigoProyecto]],"!H",CELL("fila",INDIRECT(TablaDatosCompletos[[#This Row],[Referencia]]))+6)))</f>
        <v>0</v>
      </c>
      <c r="R92" s="18" t="str" cm="1">
        <f t="array" aca="1" ref="R92" ca="1">IF(INDIRECT(CONCATENATE(TablaDatosCompletos[[#This Row],[CodigoProyecto]],"!G",CELL("fila",INDIRECT(TablaDatosCompletos[[#This Row],[Referencia]]))+6))=0,"",INDIRECT(CONCATENATE(TablaDatosCompletos[[#This Row],[CodigoProyecto]],"!G",CELL("fila",INDIRECT(TablaDatosCompletos[[#This Row],[Referencia]]))+6)))</f>
        <v>KW  </v>
      </c>
      <c r="S92" s="125" t="str" cm="1">
        <f t="array" aca="1" ref="S92" ca="1">IF(INDIRECT(CONCATENATE(TablaDatosCompletos[[#This Row],[CodigoProyecto]],"!E",CELL("fila",INDIRECT(TablaDatosCompletos[[#This Row],[Referencia]]))+7))=0,"",INDIRECT(CONCATENATE(TablaDatosCompletos[[#This Row],[CodigoProyecto]],"!E",CELL("fila",INDIRECT(TablaDatosCompletos[[#This Row],[Referencia]]))+7)))</f>
        <v>RCR32</v>
      </c>
      <c r="T92" s="126" t="str" cm="1">
        <f t="array" aca="1" ref="T92" ca="1">IF(INDIRECT(CONCATENATE(TablaDatosCompletos[[#This Row],[CodigoProyecto]],"!F",CELL("fila",INDIRECT(TablaDatosCompletos[[#This Row],[Referencia]]))+7))=0,"",INDIRECT(CONCATENATE(TablaDatosCompletos[[#This Row],[CodigoProyecto]],"!F",CELL("fila",INDIRECT(TablaDatosCompletos[[#This Row],[Referencia]]))+7)))</f>
        <v>RCR 32: Capacidad operativa adicional instalada para energía renovable*</v>
      </c>
      <c r="U92" s="127" cm="1">
        <f t="array" aca="1" ref="U92" ca="1">IF(TablaDatosCompletos[[#This Row],[UsarAI]]="NO",0,INDIRECT(CONCATENATE(TablaDatosCompletos[[#This Row],[CodigoProyecto]],"!H",CELL("fila",INDIRECT(TablaDatosCompletos[[#This Row],[Referencia]]))+7)))</f>
        <v>0</v>
      </c>
      <c r="V92" s="126" t="str" cm="1">
        <f t="array" aca="1" ref="V92" ca="1">IF(INDIRECT(CONCATENATE(TablaDatosCompletos[[#This Row],[CodigoProyecto]],"!G",CELL("fila",INDIRECT(TablaDatosCompletos[[#This Row],[Referencia]]))+7))=0,"",INDIRECT(CONCATENATE(TablaDatosCompletos[[#This Row],[CodigoProyecto]],"!G",CELL("fila",INDIRECT(TablaDatosCompletos[[#This Row],[Referencia]]))+7)))</f>
        <v>MW</v>
      </c>
    </row>
    <row r="93" spans="1:22" ht="72.5" x14ac:dyDescent="0.35">
      <c r="A93" s="17">
        <f>DatosGenerales!$D$7</f>
        <v>0</v>
      </c>
      <c r="B93" s="17">
        <f>DatosGenerales!$D$11</f>
        <v>0</v>
      </c>
      <c r="C93" s="17" cm="1">
        <f t="array" aca="1" ref="C93" ca="1">INDIRECT(CONCATENATE(TablaDatosCompletos[[#This Row],[CodigoProyecto]],"!$E$3"))</f>
        <v>0</v>
      </c>
      <c r="D93" s="17" t="str">
        <f ca="1">IF(TablaDatosCompletos[[#This Row],[Proyecto]]=0,"NO","SI")</f>
        <v>NO</v>
      </c>
      <c r="E93" s="17" t="s">
        <v>12</v>
      </c>
      <c r="F93" s="17" t="s">
        <v>227</v>
      </c>
      <c r="G93" s="20" t="s">
        <v>74</v>
      </c>
      <c r="H93" s="20" t="s">
        <v>43</v>
      </c>
      <c r="I93" s="19" t="s">
        <v>44</v>
      </c>
      <c r="J93" s="17" t="s">
        <v>83</v>
      </c>
      <c r="K93" s="18" t="s">
        <v>84</v>
      </c>
      <c r="L93" s="18" t="s">
        <v>450</v>
      </c>
      <c r="M93" s="18" t="str" cm="1">
        <f t="array" aca="1" ref="M93" ca="1">IF(INDIRECT(CONCATENATE(TablaDatosCompletos[[#This Row],[CodigoProyecto]],"!B",CELL("fila",INDIRECT(TablaDatosCompletos[[#This Row],[Referencia]]))))="Incluir","SI","NO")</f>
        <v>NO</v>
      </c>
      <c r="N93" s="40" cm="1">
        <f t="array" aca="1" ref="N93" ca="1">IF(TablaDatosCompletos[[#This Row],[UsarAI]]="NO",0,INDIRECT(CONCATENATE(TablaDatosCompletos[[#This Row],[CodigoProyecto]],"!E",CELL("fila",INDIRECT(TablaDatosCompletos[[#This Row],[Referencia]]))+2)))</f>
        <v>0</v>
      </c>
      <c r="O93" s="18" t="str" cm="1">
        <f t="array" aca="1" ref="O93" ca="1">IF(INDIRECT(CONCATENATE(TablaDatosCompletos[[#This Row],[CodigoProyecto]],"!E",CELL("fila",INDIRECT(TablaDatosCompletos[[#This Row],[Referencia]]))+6))=0,"",INDIRECT(CONCATENATE(TablaDatosCompletos[[#This Row],[CodigoProyecto]],"!E",CELL("fila",INDIRECT(TablaDatosCompletos[[#This Row],[Referencia]]))+6)))</f>
        <v>RCO22</v>
      </c>
      <c r="P93" s="18" t="str" cm="1">
        <f t="array" aca="1" ref="P93" ca="1">IF(INDIRECT(CONCATENATE(TablaDatosCompletos[[#This Row],[CodigoProyecto]],"!F",CELL("fila",INDIRECT(TablaDatosCompletos[[#This Row],[Referencia]]))+6))=0,"",INDIRECT(CONCATENATE(TablaDatosCompletos[[#This Row],[CodigoProyecto]],"!F",CELL("fila",INDIRECT(TablaDatosCompletos[[#This Row],[Referencia]]))+6)))</f>
        <v>Capacidad de producción adicional
de energía renovable (de la cual: electricidad,
térmica)*</v>
      </c>
      <c r="Q93" s="18" cm="1">
        <f t="array" aca="1" ref="Q93" ca="1">IF(TablaDatosCompletos[[#This Row],[UsarAI]]="NO",0,INDIRECT(CONCATENATE(TablaDatosCompletos[[#This Row],[CodigoProyecto]],"!H",CELL("fila",INDIRECT(TablaDatosCompletos[[#This Row],[Referencia]]))+6)))</f>
        <v>0</v>
      </c>
      <c r="R93" s="18" t="str" cm="1">
        <f t="array" aca="1" ref="R93" ca="1">IF(INDIRECT(CONCATENATE(TablaDatosCompletos[[#This Row],[CodigoProyecto]],"!G",CELL("fila",INDIRECT(TablaDatosCompletos[[#This Row],[Referencia]]))+6))=0,"",INDIRECT(CONCATENATE(TablaDatosCompletos[[#This Row],[CodigoProyecto]],"!G",CELL("fila",INDIRECT(TablaDatosCompletos[[#This Row],[Referencia]]))+6)))</f>
        <v>KW  </v>
      </c>
      <c r="S93" s="125" t="str" cm="1">
        <f t="array" aca="1" ref="S93" ca="1">IF(INDIRECT(CONCATENATE(TablaDatosCompletos[[#This Row],[CodigoProyecto]],"!E",CELL("fila",INDIRECT(TablaDatosCompletos[[#This Row],[Referencia]]))+7))=0,"",INDIRECT(CONCATENATE(TablaDatosCompletos[[#This Row],[CodigoProyecto]],"!E",CELL("fila",INDIRECT(TablaDatosCompletos[[#This Row],[Referencia]]))+7)))</f>
        <v>RCR32</v>
      </c>
      <c r="T93" s="126" t="str" cm="1">
        <f t="array" aca="1" ref="T93" ca="1">IF(INDIRECT(CONCATENATE(TablaDatosCompletos[[#This Row],[CodigoProyecto]],"!F",CELL("fila",INDIRECT(TablaDatosCompletos[[#This Row],[Referencia]]))+7))=0,"",INDIRECT(CONCATENATE(TablaDatosCompletos[[#This Row],[CodigoProyecto]],"!F",CELL("fila",INDIRECT(TablaDatosCompletos[[#This Row],[Referencia]]))+7)))</f>
        <v>RCR 32: Capacidad operativa adicional instalada para energía renovable*</v>
      </c>
      <c r="U93" s="127" cm="1">
        <f t="array" aca="1" ref="U93" ca="1">IF(TablaDatosCompletos[[#This Row],[UsarAI]]="NO",0,INDIRECT(CONCATENATE(TablaDatosCompletos[[#This Row],[CodigoProyecto]],"!H",CELL("fila",INDIRECT(TablaDatosCompletos[[#This Row],[Referencia]]))+7)))</f>
        <v>0</v>
      </c>
      <c r="V93" s="126" t="str" cm="1">
        <f t="array" aca="1" ref="V93" ca="1">IF(INDIRECT(CONCATENATE(TablaDatosCompletos[[#This Row],[CodigoProyecto]],"!G",CELL("fila",INDIRECT(TablaDatosCompletos[[#This Row],[Referencia]]))+7))=0,"",INDIRECT(CONCATENATE(TablaDatosCompletos[[#This Row],[CodigoProyecto]],"!G",CELL("fila",INDIRECT(TablaDatosCompletos[[#This Row],[Referencia]]))+7)))</f>
        <v>MW</v>
      </c>
    </row>
    <row r="94" spans="1:22" ht="72.5" x14ac:dyDescent="0.35">
      <c r="A94" s="17">
        <f>DatosGenerales!$D$7</f>
        <v>0</v>
      </c>
      <c r="B94" s="17">
        <f>DatosGenerales!$D$11</f>
        <v>0</v>
      </c>
      <c r="C94" s="17" cm="1">
        <f t="array" aca="1" ref="C94" ca="1">INDIRECT(CONCATENATE(TablaDatosCompletos[[#This Row],[CodigoProyecto]],"!$E$3"))</f>
        <v>0</v>
      </c>
      <c r="D94" s="17" t="str">
        <f ca="1">IF(TablaDatosCompletos[[#This Row],[Proyecto]]=0,"NO","SI")</f>
        <v>NO</v>
      </c>
      <c r="E94" s="17" t="s">
        <v>12</v>
      </c>
      <c r="F94" s="17" t="s">
        <v>227</v>
      </c>
      <c r="G94" s="20" t="s">
        <v>74</v>
      </c>
      <c r="H94" s="20" t="s">
        <v>43</v>
      </c>
      <c r="I94" s="19" t="s">
        <v>44</v>
      </c>
      <c r="J94" s="17" t="s">
        <v>85</v>
      </c>
      <c r="K94" s="18" t="s">
        <v>86</v>
      </c>
      <c r="L94" s="18" t="s">
        <v>451</v>
      </c>
      <c r="M94" s="18" t="str" cm="1">
        <f t="array" aca="1" ref="M94" ca="1">IF(INDIRECT(CONCATENATE(TablaDatosCompletos[[#This Row],[CodigoProyecto]],"!B",CELL("fila",INDIRECT(TablaDatosCompletos[[#This Row],[Referencia]]))))="Incluir","SI","NO")</f>
        <v>NO</v>
      </c>
      <c r="N94" s="40" cm="1">
        <f t="array" aca="1" ref="N94" ca="1">IF(TablaDatosCompletos[[#This Row],[UsarAI]]="NO",0,INDIRECT(CONCATENATE(TablaDatosCompletos[[#This Row],[CodigoProyecto]],"!E",CELL("fila",INDIRECT(TablaDatosCompletos[[#This Row],[Referencia]]))+2)))</f>
        <v>0</v>
      </c>
      <c r="O94" s="18" t="str" cm="1">
        <f t="array" aca="1" ref="O94" ca="1">IF(INDIRECT(CONCATENATE(TablaDatosCompletos[[#This Row],[CodigoProyecto]],"!E",CELL("fila",INDIRECT(TablaDatosCompletos[[#This Row],[Referencia]]))+6))=0,"",INDIRECT(CONCATENATE(TablaDatosCompletos[[#This Row],[CodigoProyecto]],"!E",CELL("fila",INDIRECT(TablaDatosCompletos[[#This Row],[Referencia]]))+6)))</f>
        <v>RCO22</v>
      </c>
      <c r="P94" s="18" t="str" cm="1">
        <f t="array" aca="1" ref="P94" ca="1">IF(INDIRECT(CONCATENATE(TablaDatosCompletos[[#This Row],[CodigoProyecto]],"!F",CELL("fila",INDIRECT(TablaDatosCompletos[[#This Row],[Referencia]]))+6))=0,"",INDIRECT(CONCATENATE(TablaDatosCompletos[[#This Row],[CodigoProyecto]],"!F",CELL("fila",INDIRECT(TablaDatosCompletos[[#This Row],[Referencia]]))+6)))</f>
        <v>Capacidad de producción adicional
de energía renovable (de la cual: electricidad,
térmica)*</v>
      </c>
      <c r="Q94" s="18" cm="1">
        <f t="array" aca="1" ref="Q94" ca="1">IF(TablaDatosCompletos[[#This Row],[UsarAI]]="NO",0,INDIRECT(CONCATENATE(TablaDatosCompletos[[#This Row],[CodigoProyecto]],"!H",CELL("fila",INDIRECT(TablaDatosCompletos[[#This Row],[Referencia]]))+6)))</f>
        <v>0</v>
      </c>
      <c r="R94" s="18" t="str" cm="1">
        <f t="array" aca="1" ref="R94" ca="1">IF(INDIRECT(CONCATENATE(TablaDatosCompletos[[#This Row],[CodigoProyecto]],"!G",CELL("fila",INDIRECT(TablaDatosCompletos[[#This Row],[Referencia]]))+6))=0,"",INDIRECT(CONCATENATE(TablaDatosCompletos[[#This Row],[CodigoProyecto]],"!G",CELL("fila",INDIRECT(TablaDatosCompletos[[#This Row],[Referencia]]))+6)))</f>
        <v>KW  </v>
      </c>
      <c r="S94" s="125" t="str" cm="1">
        <f t="array" aca="1" ref="S94" ca="1">IF(INDIRECT(CONCATENATE(TablaDatosCompletos[[#This Row],[CodigoProyecto]],"!E",CELL("fila",INDIRECT(TablaDatosCompletos[[#This Row],[Referencia]]))+7))=0,"",INDIRECT(CONCATENATE(TablaDatosCompletos[[#This Row],[CodigoProyecto]],"!E",CELL("fila",INDIRECT(TablaDatosCompletos[[#This Row],[Referencia]]))+7)))</f>
        <v>RCR32</v>
      </c>
      <c r="T94" s="126" t="str" cm="1">
        <f t="array" aca="1" ref="T94" ca="1">IF(INDIRECT(CONCATENATE(TablaDatosCompletos[[#This Row],[CodigoProyecto]],"!F",CELL("fila",INDIRECT(TablaDatosCompletos[[#This Row],[Referencia]]))+7))=0,"",INDIRECT(CONCATENATE(TablaDatosCompletos[[#This Row],[CodigoProyecto]],"!F",CELL("fila",INDIRECT(TablaDatosCompletos[[#This Row],[Referencia]]))+7)))</f>
        <v>RCR 32: Capacidad operativa adicional instalada para energía renovable*</v>
      </c>
      <c r="U94" s="127" cm="1">
        <f t="array" aca="1" ref="U94" ca="1">IF(TablaDatosCompletos[[#This Row],[UsarAI]]="NO",0,INDIRECT(CONCATENATE(TablaDatosCompletos[[#This Row],[CodigoProyecto]],"!H",CELL("fila",INDIRECT(TablaDatosCompletos[[#This Row],[Referencia]]))+7)))</f>
        <v>0</v>
      </c>
      <c r="V94" s="126" t="str" cm="1">
        <f t="array" aca="1" ref="V94" ca="1">IF(INDIRECT(CONCATENATE(TablaDatosCompletos[[#This Row],[CodigoProyecto]],"!G",CELL("fila",INDIRECT(TablaDatosCompletos[[#This Row],[Referencia]]))+7))=0,"",INDIRECT(CONCATENATE(TablaDatosCompletos[[#This Row],[CodigoProyecto]],"!G",CELL("fila",INDIRECT(TablaDatosCompletos[[#This Row],[Referencia]]))+7)))</f>
        <v>MW</v>
      </c>
    </row>
    <row r="95" spans="1:22" ht="72.5" x14ac:dyDescent="0.35">
      <c r="A95" s="17">
        <f>DatosGenerales!$D$7</f>
        <v>0</v>
      </c>
      <c r="B95" s="17">
        <f>DatosGenerales!$D$11</f>
        <v>0</v>
      </c>
      <c r="C95" s="17" cm="1">
        <f t="array" aca="1" ref="C95" ca="1">INDIRECT(CONCATENATE(TablaDatosCompletos[[#This Row],[CodigoProyecto]],"!$E$3"))</f>
        <v>0</v>
      </c>
      <c r="D95" s="17" t="str">
        <f ca="1">IF(TablaDatosCompletos[[#This Row],[Proyecto]]=0,"NO","SI")</f>
        <v>NO</v>
      </c>
      <c r="E95" s="17" t="s">
        <v>12</v>
      </c>
      <c r="F95" s="17" t="s">
        <v>227</v>
      </c>
      <c r="G95" s="20" t="s">
        <v>74</v>
      </c>
      <c r="H95" s="20" t="s">
        <v>43</v>
      </c>
      <c r="I95" s="19" t="s">
        <v>44</v>
      </c>
      <c r="J95" s="17" t="s">
        <v>87</v>
      </c>
      <c r="K95" s="18" t="s">
        <v>88</v>
      </c>
      <c r="L95" s="18" t="s">
        <v>452</v>
      </c>
      <c r="M95" s="18" t="str" cm="1">
        <f t="array" aca="1" ref="M95" ca="1">IF(INDIRECT(CONCATENATE(TablaDatosCompletos[[#This Row],[CodigoProyecto]],"!B",CELL("fila",INDIRECT(TablaDatosCompletos[[#This Row],[Referencia]]))))="Incluir","SI","NO")</f>
        <v>NO</v>
      </c>
      <c r="N95" s="40" cm="1">
        <f t="array" aca="1" ref="N95" ca="1">IF(TablaDatosCompletos[[#This Row],[UsarAI]]="NO",0,INDIRECT(CONCATENATE(TablaDatosCompletos[[#This Row],[CodigoProyecto]],"!E",CELL("fila",INDIRECT(TablaDatosCompletos[[#This Row],[Referencia]]))+2)))</f>
        <v>0</v>
      </c>
      <c r="O95" s="18" t="str" cm="1">
        <f t="array" aca="1" ref="O95" ca="1">IF(INDIRECT(CONCATENATE(TablaDatosCompletos[[#This Row],[CodigoProyecto]],"!E",CELL("fila",INDIRECT(TablaDatosCompletos[[#This Row],[Referencia]]))+6))=0,"",INDIRECT(CONCATENATE(TablaDatosCompletos[[#This Row],[CodigoProyecto]],"!E",CELL("fila",INDIRECT(TablaDatosCompletos[[#This Row],[Referencia]]))+6)))</f>
        <v>RCO22</v>
      </c>
      <c r="P95" s="18" t="str" cm="1">
        <f t="array" aca="1" ref="P95" ca="1">IF(INDIRECT(CONCATENATE(TablaDatosCompletos[[#This Row],[CodigoProyecto]],"!F",CELL("fila",INDIRECT(TablaDatosCompletos[[#This Row],[Referencia]]))+6))=0,"",INDIRECT(CONCATENATE(TablaDatosCompletos[[#This Row],[CodigoProyecto]],"!F",CELL("fila",INDIRECT(TablaDatosCompletos[[#This Row],[Referencia]]))+6)))</f>
        <v>Capacidad de producción adicional
de energía renovable (de la cual: electricidad,
térmica)*</v>
      </c>
      <c r="Q95" s="18" cm="1">
        <f t="array" aca="1" ref="Q95" ca="1">IF(TablaDatosCompletos[[#This Row],[UsarAI]]="NO",0,INDIRECT(CONCATENATE(TablaDatosCompletos[[#This Row],[CodigoProyecto]],"!H",CELL("fila",INDIRECT(TablaDatosCompletos[[#This Row],[Referencia]]))+6)))</f>
        <v>0</v>
      </c>
      <c r="R95" s="18" t="str" cm="1">
        <f t="array" aca="1" ref="R95" ca="1">IF(INDIRECT(CONCATENATE(TablaDatosCompletos[[#This Row],[CodigoProyecto]],"!G",CELL("fila",INDIRECT(TablaDatosCompletos[[#This Row],[Referencia]]))+6))=0,"",INDIRECT(CONCATENATE(TablaDatosCompletos[[#This Row],[CodigoProyecto]],"!G",CELL("fila",INDIRECT(TablaDatosCompletos[[#This Row],[Referencia]]))+6)))</f>
        <v>KW  </v>
      </c>
      <c r="S95" s="125" t="str" cm="1">
        <f t="array" aca="1" ref="S95" ca="1">IF(INDIRECT(CONCATENATE(TablaDatosCompletos[[#This Row],[CodigoProyecto]],"!E",CELL("fila",INDIRECT(TablaDatosCompletos[[#This Row],[Referencia]]))+7))=0,"",INDIRECT(CONCATENATE(TablaDatosCompletos[[#This Row],[CodigoProyecto]],"!E",CELL("fila",INDIRECT(TablaDatosCompletos[[#This Row],[Referencia]]))+7)))</f>
        <v>RCR32</v>
      </c>
      <c r="T95" s="126" t="str" cm="1">
        <f t="array" aca="1" ref="T95" ca="1">IF(INDIRECT(CONCATENATE(TablaDatosCompletos[[#This Row],[CodigoProyecto]],"!F",CELL("fila",INDIRECT(TablaDatosCompletos[[#This Row],[Referencia]]))+7))=0,"",INDIRECT(CONCATENATE(TablaDatosCompletos[[#This Row],[CodigoProyecto]],"!F",CELL("fila",INDIRECT(TablaDatosCompletos[[#This Row],[Referencia]]))+7)))</f>
        <v>RCR 32: Capacidad operativa adicional instalada para energía renovable*</v>
      </c>
      <c r="U95" s="127" cm="1">
        <f t="array" aca="1" ref="U95" ca="1">IF(TablaDatosCompletos[[#This Row],[UsarAI]]="NO",0,INDIRECT(CONCATENATE(TablaDatosCompletos[[#This Row],[CodigoProyecto]],"!H",CELL("fila",INDIRECT(TablaDatosCompletos[[#This Row],[Referencia]]))+7)))</f>
        <v>0</v>
      </c>
      <c r="V95" s="126" t="str" cm="1">
        <f t="array" aca="1" ref="V95" ca="1">IF(INDIRECT(CONCATENATE(TablaDatosCompletos[[#This Row],[CodigoProyecto]],"!G",CELL("fila",INDIRECT(TablaDatosCompletos[[#This Row],[Referencia]]))+7))=0,"",INDIRECT(CONCATENATE(TablaDatosCompletos[[#This Row],[CodigoProyecto]],"!G",CELL("fila",INDIRECT(TablaDatosCompletos[[#This Row],[Referencia]]))+7)))</f>
        <v>MW</v>
      </c>
    </row>
    <row r="96" spans="1:22" ht="72.5" x14ac:dyDescent="0.35">
      <c r="A96" s="17">
        <f>DatosGenerales!$D$7</f>
        <v>0</v>
      </c>
      <c r="B96" s="17">
        <f>DatosGenerales!$D$11</f>
        <v>0</v>
      </c>
      <c r="C96" s="17" cm="1">
        <f t="array" aca="1" ref="C96" ca="1">INDIRECT(CONCATENATE(TablaDatosCompletos[[#This Row],[CodigoProyecto]],"!$E$3"))</f>
        <v>0</v>
      </c>
      <c r="D96" s="17" t="str">
        <f ca="1">IF(TablaDatosCompletos[[#This Row],[Proyecto]]=0,"NO","SI")</f>
        <v>NO</v>
      </c>
      <c r="E96" s="17" t="s">
        <v>12</v>
      </c>
      <c r="F96" s="17" t="s">
        <v>227</v>
      </c>
      <c r="G96" s="20" t="s">
        <v>74</v>
      </c>
      <c r="H96" s="20" t="s">
        <v>43</v>
      </c>
      <c r="I96" s="19" t="s">
        <v>44</v>
      </c>
      <c r="J96" s="17" t="s">
        <v>89</v>
      </c>
      <c r="K96" s="18" t="s">
        <v>90</v>
      </c>
      <c r="L96" s="18" t="s">
        <v>453</v>
      </c>
      <c r="M96" s="18" t="str" cm="1">
        <f t="array" aca="1" ref="M96" ca="1">IF(INDIRECT(CONCATENATE(TablaDatosCompletos[[#This Row],[CodigoProyecto]],"!B",CELL("fila",INDIRECT(TablaDatosCompletos[[#This Row],[Referencia]]))))="Incluir","SI","NO")</f>
        <v>NO</v>
      </c>
      <c r="N96" s="40" cm="1">
        <f t="array" aca="1" ref="N96" ca="1">IF(TablaDatosCompletos[[#This Row],[UsarAI]]="NO",0,INDIRECT(CONCATENATE(TablaDatosCompletos[[#This Row],[CodigoProyecto]],"!E",CELL("fila",INDIRECT(TablaDatosCompletos[[#This Row],[Referencia]]))+2)))</f>
        <v>0</v>
      </c>
      <c r="O96" s="18" t="str" cm="1">
        <f t="array" aca="1" ref="O96" ca="1">IF(INDIRECT(CONCATENATE(TablaDatosCompletos[[#This Row],[CodigoProyecto]],"!E",CELL("fila",INDIRECT(TablaDatosCompletos[[#This Row],[Referencia]]))+6))=0,"",INDIRECT(CONCATENATE(TablaDatosCompletos[[#This Row],[CodigoProyecto]],"!E",CELL("fila",INDIRECT(TablaDatosCompletos[[#This Row],[Referencia]]))+6)))</f>
        <v>RCO22</v>
      </c>
      <c r="P96" s="18" t="str" cm="1">
        <f t="array" aca="1" ref="P96" ca="1">IF(INDIRECT(CONCATENATE(TablaDatosCompletos[[#This Row],[CodigoProyecto]],"!F",CELL("fila",INDIRECT(TablaDatosCompletos[[#This Row],[Referencia]]))+6))=0,"",INDIRECT(CONCATENATE(TablaDatosCompletos[[#This Row],[CodigoProyecto]],"!F",CELL("fila",INDIRECT(TablaDatosCompletos[[#This Row],[Referencia]]))+6)))</f>
        <v>Capacidad de producción adicional
de energía renovable (de la cual: electricidad,
térmica)*</v>
      </c>
      <c r="Q96" s="18" cm="1">
        <f t="array" aca="1" ref="Q96" ca="1">IF(TablaDatosCompletos[[#This Row],[UsarAI]]="NO",0,INDIRECT(CONCATENATE(TablaDatosCompletos[[#This Row],[CodigoProyecto]],"!H",CELL("fila",INDIRECT(TablaDatosCompletos[[#This Row],[Referencia]]))+6)))</f>
        <v>0</v>
      </c>
      <c r="R96" s="18" t="str" cm="1">
        <f t="array" aca="1" ref="R96" ca="1">IF(INDIRECT(CONCATENATE(TablaDatosCompletos[[#This Row],[CodigoProyecto]],"!G",CELL("fila",INDIRECT(TablaDatosCompletos[[#This Row],[Referencia]]))+6))=0,"",INDIRECT(CONCATENATE(TablaDatosCompletos[[#This Row],[CodigoProyecto]],"!G",CELL("fila",INDIRECT(TablaDatosCompletos[[#This Row],[Referencia]]))+6)))</f>
        <v>KW  </v>
      </c>
      <c r="S96" s="125" t="str" cm="1">
        <f t="array" aca="1" ref="S96" ca="1">IF(INDIRECT(CONCATENATE(TablaDatosCompletos[[#This Row],[CodigoProyecto]],"!E",CELL("fila",INDIRECT(TablaDatosCompletos[[#This Row],[Referencia]]))+7))=0,"",INDIRECT(CONCATENATE(TablaDatosCompletos[[#This Row],[CodigoProyecto]],"!E",CELL("fila",INDIRECT(TablaDatosCompletos[[#This Row],[Referencia]]))+7)))</f>
        <v>RCR32</v>
      </c>
      <c r="T96" s="126" t="str" cm="1">
        <f t="array" aca="1" ref="T96" ca="1">IF(INDIRECT(CONCATENATE(TablaDatosCompletos[[#This Row],[CodigoProyecto]],"!F",CELL("fila",INDIRECT(TablaDatosCompletos[[#This Row],[Referencia]]))+7))=0,"",INDIRECT(CONCATENATE(TablaDatosCompletos[[#This Row],[CodigoProyecto]],"!F",CELL("fila",INDIRECT(TablaDatosCompletos[[#This Row],[Referencia]]))+7)))</f>
        <v>RCR 32: Capacidad operativa adicional instalada para energía renovable*</v>
      </c>
      <c r="U96" s="127" cm="1">
        <f t="array" aca="1" ref="U96" ca="1">IF(TablaDatosCompletos[[#This Row],[UsarAI]]="NO",0,INDIRECT(CONCATENATE(TablaDatosCompletos[[#This Row],[CodigoProyecto]],"!H",CELL("fila",INDIRECT(TablaDatosCompletos[[#This Row],[Referencia]]))+7)))</f>
        <v>0</v>
      </c>
      <c r="V96" s="126" t="str" cm="1">
        <f t="array" aca="1" ref="V96" ca="1">IF(INDIRECT(CONCATENATE(TablaDatosCompletos[[#This Row],[CodigoProyecto]],"!G",CELL("fila",INDIRECT(TablaDatosCompletos[[#This Row],[Referencia]]))+7))=0,"",INDIRECT(CONCATENATE(TablaDatosCompletos[[#This Row],[CodigoProyecto]],"!G",CELL("fila",INDIRECT(TablaDatosCompletos[[#This Row],[Referencia]]))+7)))</f>
        <v>MW</v>
      </c>
    </row>
    <row r="97" spans="1:22" ht="72.5" x14ac:dyDescent="0.35">
      <c r="A97" s="17">
        <f>DatosGenerales!$D$7</f>
        <v>0</v>
      </c>
      <c r="B97" s="17">
        <f>DatosGenerales!$D$11</f>
        <v>0</v>
      </c>
      <c r="C97" s="17" cm="1">
        <f t="array" aca="1" ref="C97" ca="1">INDIRECT(CONCATENATE(TablaDatosCompletos[[#This Row],[CodigoProyecto]],"!$E$3"))</f>
        <v>0</v>
      </c>
      <c r="D97" s="17" t="str">
        <f ca="1">IF(TablaDatosCompletos[[#This Row],[Proyecto]]=0,"NO","SI")</f>
        <v>NO</v>
      </c>
      <c r="E97" s="17" t="s">
        <v>12</v>
      </c>
      <c r="F97" s="17" t="s">
        <v>227</v>
      </c>
      <c r="G97" s="20" t="s">
        <v>74</v>
      </c>
      <c r="H97" s="20" t="s">
        <v>43</v>
      </c>
      <c r="I97" s="19" t="s">
        <v>44</v>
      </c>
      <c r="J97" s="17" t="s">
        <v>91</v>
      </c>
      <c r="K97" s="18" t="s">
        <v>92</v>
      </c>
      <c r="L97" s="18" t="s">
        <v>454</v>
      </c>
      <c r="M97" s="18" t="str" cm="1">
        <f t="array" aca="1" ref="M97" ca="1">IF(INDIRECT(CONCATENATE(TablaDatosCompletos[[#This Row],[CodigoProyecto]],"!B",CELL("fila",INDIRECT(TablaDatosCompletos[[#This Row],[Referencia]]))))="Incluir","SI","NO")</f>
        <v>NO</v>
      </c>
      <c r="N97" s="40" cm="1">
        <f t="array" aca="1" ref="N97" ca="1">IF(TablaDatosCompletos[[#This Row],[UsarAI]]="NO",0,INDIRECT(CONCATENATE(TablaDatosCompletos[[#This Row],[CodigoProyecto]],"!E",CELL("fila",INDIRECT(TablaDatosCompletos[[#This Row],[Referencia]]))+2)))</f>
        <v>0</v>
      </c>
      <c r="O97" s="18" t="str" cm="1">
        <f t="array" aca="1" ref="O97" ca="1">IF(INDIRECT(CONCATENATE(TablaDatosCompletos[[#This Row],[CodigoProyecto]],"!E",CELL("fila",INDIRECT(TablaDatosCompletos[[#This Row],[Referencia]]))+6))=0,"",INDIRECT(CONCATENATE(TablaDatosCompletos[[#This Row],[CodigoProyecto]],"!E",CELL("fila",INDIRECT(TablaDatosCompletos[[#This Row],[Referencia]]))+6)))</f>
        <v>RCO22</v>
      </c>
      <c r="P97" s="18" t="str" cm="1">
        <f t="array" aca="1" ref="P97" ca="1">IF(INDIRECT(CONCATENATE(TablaDatosCompletos[[#This Row],[CodigoProyecto]],"!F",CELL("fila",INDIRECT(TablaDatosCompletos[[#This Row],[Referencia]]))+6))=0,"",INDIRECT(CONCATENATE(TablaDatosCompletos[[#This Row],[CodigoProyecto]],"!F",CELL("fila",INDIRECT(TablaDatosCompletos[[#This Row],[Referencia]]))+6)))</f>
        <v>Capacidad de producción adicional
de energía renovable (de la cual: electricidad,
térmica)*</v>
      </c>
      <c r="Q97" s="18" cm="1">
        <f t="array" aca="1" ref="Q97" ca="1">IF(TablaDatosCompletos[[#This Row],[UsarAI]]="NO",0,INDIRECT(CONCATENATE(TablaDatosCompletos[[#This Row],[CodigoProyecto]],"!H",CELL("fila",INDIRECT(TablaDatosCompletos[[#This Row],[Referencia]]))+6)))</f>
        <v>0</v>
      </c>
      <c r="R97" s="18" t="str" cm="1">
        <f t="array" aca="1" ref="R97" ca="1">IF(INDIRECT(CONCATENATE(TablaDatosCompletos[[#This Row],[CodigoProyecto]],"!G",CELL("fila",INDIRECT(TablaDatosCompletos[[#This Row],[Referencia]]))+6))=0,"",INDIRECT(CONCATENATE(TablaDatosCompletos[[#This Row],[CodigoProyecto]],"!G",CELL("fila",INDIRECT(TablaDatosCompletos[[#This Row],[Referencia]]))+6)))</f>
        <v>KW  </v>
      </c>
      <c r="S97" s="125" t="str" cm="1">
        <f t="array" aca="1" ref="S97" ca="1">IF(INDIRECT(CONCATENATE(TablaDatosCompletos[[#This Row],[CodigoProyecto]],"!E",CELL("fila",INDIRECT(TablaDatosCompletos[[#This Row],[Referencia]]))+7))=0,"",INDIRECT(CONCATENATE(TablaDatosCompletos[[#This Row],[CodigoProyecto]],"!E",CELL("fila",INDIRECT(TablaDatosCompletos[[#This Row],[Referencia]]))+7)))</f>
        <v>RCR32</v>
      </c>
      <c r="T97" s="126" t="str" cm="1">
        <f t="array" aca="1" ref="T97" ca="1">IF(INDIRECT(CONCATENATE(TablaDatosCompletos[[#This Row],[CodigoProyecto]],"!F",CELL("fila",INDIRECT(TablaDatosCompletos[[#This Row],[Referencia]]))+7))=0,"",INDIRECT(CONCATENATE(TablaDatosCompletos[[#This Row],[CodigoProyecto]],"!F",CELL("fila",INDIRECT(TablaDatosCompletos[[#This Row],[Referencia]]))+7)))</f>
        <v>RCR 32: Capacidad operativa adicional instalada para energía renovable*</v>
      </c>
      <c r="U97" s="127" cm="1">
        <f t="array" aca="1" ref="U97" ca="1">IF(TablaDatosCompletos[[#This Row],[UsarAI]]="NO",0,INDIRECT(CONCATENATE(TablaDatosCompletos[[#This Row],[CodigoProyecto]],"!H",CELL("fila",INDIRECT(TablaDatosCompletos[[#This Row],[Referencia]]))+7)))</f>
        <v>0</v>
      </c>
      <c r="V97" s="126" t="str" cm="1">
        <f t="array" aca="1" ref="V97" ca="1">IF(INDIRECT(CONCATENATE(TablaDatosCompletos[[#This Row],[CodigoProyecto]],"!G",CELL("fila",INDIRECT(TablaDatosCompletos[[#This Row],[Referencia]]))+7))=0,"",INDIRECT(CONCATENATE(TablaDatosCompletos[[#This Row],[CodigoProyecto]],"!G",CELL("fila",INDIRECT(TablaDatosCompletos[[#This Row],[Referencia]]))+7)))</f>
        <v>MW</v>
      </c>
    </row>
    <row r="98" spans="1:22" ht="72.5" x14ac:dyDescent="0.35">
      <c r="A98" s="17">
        <f>DatosGenerales!$D$7</f>
        <v>0</v>
      </c>
      <c r="B98" s="17">
        <f>DatosGenerales!$D$11</f>
        <v>0</v>
      </c>
      <c r="C98" s="17" cm="1">
        <f t="array" aca="1" ref="C98" ca="1">INDIRECT(CONCATENATE(TablaDatosCompletos[[#This Row],[CodigoProyecto]],"!$E$3"))</f>
        <v>0</v>
      </c>
      <c r="D98" s="17" t="str">
        <f ca="1">IF(TablaDatosCompletos[[#This Row],[Proyecto]]=0,"NO","SI")</f>
        <v>NO</v>
      </c>
      <c r="E98" s="17" t="s">
        <v>12</v>
      </c>
      <c r="F98" s="17" t="s">
        <v>227</v>
      </c>
      <c r="G98" s="20" t="s">
        <v>74</v>
      </c>
      <c r="H98" s="20" t="s">
        <v>45</v>
      </c>
      <c r="I98" s="19" t="s">
        <v>46</v>
      </c>
      <c r="J98" s="17" t="s">
        <v>93</v>
      </c>
      <c r="K98" s="18" t="s">
        <v>94</v>
      </c>
      <c r="L98" s="18" t="s">
        <v>455</v>
      </c>
      <c r="M98" s="18" t="str" cm="1">
        <f t="array" aca="1" ref="M98" ca="1">IF(INDIRECT(CONCATENATE(TablaDatosCompletos[[#This Row],[CodigoProyecto]],"!B",CELL("fila",INDIRECT(TablaDatosCompletos[[#This Row],[Referencia]]))))="Incluir","SI","NO")</f>
        <v>NO</v>
      </c>
      <c r="N98" s="40" cm="1">
        <f t="array" aca="1" ref="N98" ca="1">IF(TablaDatosCompletos[[#This Row],[UsarAI]]="NO",0,INDIRECT(CONCATENATE(TablaDatosCompletos[[#This Row],[CodigoProyecto]],"!E",CELL("fila",INDIRECT(TablaDatosCompletos[[#This Row],[Referencia]]))+2)))</f>
        <v>0</v>
      </c>
      <c r="O98" s="18" t="str" cm="1">
        <f t="array" aca="1" ref="O98" ca="1">IF(INDIRECT(CONCATENATE(TablaDatosCompletos[[#This Row],[CodigoProyecto]],"!E",CELL("fila",INDIRECT(TablaDatosCompletos[[#This Row],[Referencia]]))+6))=0,"",INDIRECT(CONCATENATE(TablaDatosCompletos[[#This Row],[CodigoProyecto]],"!E",CELL("fila",INDIRECT(TablaDatosCompletos[[#This Row],[Referencia]]))+6)))</f>
        <v>RCO54</v>
      </c>
      <c r="P98" s="18" t="str" cm="1">
        <f t="array" aca="1" ref="P98" ca="1">IF(INDIRECT(CONCATENATE(TablaDatosCompletos[[#This Row],[CodigoProyecto]],"!F",CELL("fila",INDIRECT(TablaDatosCompletos[[#This Row],[Referencia]]))+6))=0,"",INDIRECT(CONCATENATE(TablaDatosCompletos[[#This Row],[CodigoProyecto]],"!F",CELL("fila",INDIRECT(TablaDatosCompletos[[#This Row],[Referencia]]))+6)))</f>
        <v>RCO54 Intermodal</v>
      </c>
      <c r="Q98" s="18" cm="1">
        <f t="array" aca="1" ref="Q98" ca="1">IF(TablaDatosCompletos[[#This Row],[UsarAI]]="NO",0,INDIRECT(CONCATENATE(TablaDatosCompletos[[#This Row],[CodigoProyecto]],"!H",CELL("fila",INDIRECT(TablaDatosCompletos[[#This Row],[Referencia]]))+6)))</f>
        <v>0</v>
      </c>
      <c r="R98" s="18" t="str" cm="1">
        <f t="array" aca="1" ref="R98" ca="1">IF(INDIRECT(CONCATENATE(TablaDatosCompletos[[#This Row],[CodigoProyecto]],"!G",CELL("fila",INDIRECT(TablaDatosCompletos[[#This Row],[Referencia]]))+6))=0,"",INDIRECT(CONCATENATE(TablaDatosCompletos[[#This Row],[CodigoProyecto]],"!G",CELL("fila",INDIRECT(TablaDatosCompletos[[#This Row],[Referencia]]))+6)))</f>
        <v>RCO54:Conexiones intermodales</v>
      </c>
      <c r="S98" s="125" t="str" cm="1">
        <f t="array" aca="1" ref="S98" ca="1">IF(INDIRECT(CONCATENATE(TablaDatosCompletos[[#This Row],[CodigoProyecto]],"!E",CELL("fila",INDIRECT(TablaDatosCompletos[[#This Row],[Referencia]]))+7))=0,"",INDIRECT(CONCATENATE(TablaDatosCompletos[[#This Row],[CodigoProyecto]],"!E",CELL("fila",INDIRECT(TablaDatosCompletos[[#This Row],[Referencia]]))+7)))</f>
        <v>RCR62</v>
      </c>
      <c r="T98" s="126" t="str" cm="1">
        <f t="array" aca="1" ref="T98" ca="1">IF(INDIRECT(CONCATENATE(TablaDatosCompletos[[#This Row],[CodigoProyecto]],"!F",CELL("fila",INDIRECT(TablaDatosCompletos[[#This Row],[Referencia]]))+7))=0,"",INDIRECT(CONCATENATE(TablaDatosCompletos[[#This Row],[CodigoProyecto]],"!F",CELL("fila",INDIRECT(TablaDatosCompletos[[#This Row],[Referencia]]))+7)))</f>
        <v>RCR 62: Pasajeros anuales de transporte
público nuevo o modernizado</v>
      </c>
      <c r="U98" s="127" cm="1">
        <f t="array" aca="1" ref="U98" ca="1">IF(TablaDatosCompletos[[#This Row],[UsarAI]]="NO",0,INDIRECT(CONCATENATE(TablaDatosCompletos[[#This Row],[CodigoProyecto]],"!H",CELL("fila",INDIRECT(TablaDatosCompletos[[#This Row],[Referencia]]))+7)))</f>
        <v>0</v>
      </c>
      <c r="V98" s="126" t="str" cm="1">
        <f t="array" aca="1" ref="V98" ca="1">IF(INDIRECT(CONCATENATE(TablaDatosCompletos[[#This Row],[CodigoProyecto]],"!G",CELL("fila",INDIRECT(TablaDatosCompletos[[#This Row],[Referencia]]))+7))=0,"",INDIRECT(CONCATENATE(TablaDatosCompletos[[#This Row],[CodigoProyecto]],"!G",CELL("fila",INDIRECT(TablaDatosCompletos[[#This Row],[Referencia]]))+7)))</f>
        <v>RCR 62: Usuarios / año</v>
      </c>
    </row>
    <row r="99" spans="1:22" ht="72.5" x14ac:dyDescent="0.35">
      <c r="A99" s="17">
        <f>DatosGenerales!$D$7</f>
        <v>0</v>
      </c>
      <c r="B99" s="17">
        <f>DatosGenerales!$D$11</f>
        <v>0</v>
      </c>
      <c r="C99" s="17" cm="1">
        <f t="array" aca="1" ref="C99" ca="1">INDIRECT(CONCATENATE(TablaDatosCompletos[[#This Row],[CodigoProyecto]],"!$E$3"))</f>
        <v>0</v>
      </c>
      <c r="D99" s="17" t="str">
        <f ca="1">IF(TablaDatosCompletos[[#This Row],[Proyecto]]=0,"NO","SI")</f>
        <v>NO</v>
      </c>
      <c r="E99" s="17" t="s">
        <v>12</v>
      </c>
      <c r="F99" s="17" t="s">
        <v>227</v>
      </c>
      <c r="G99" s="20" t="s">
        <v>74</v>
      </c>
      <c r="H99" s="20" t="s">
        <v>45</v>
      </c>
      <c r="I99" s="19" t="s">
        <v>46</v>
      </c>
      <c r="J99" s="17" t="s">
        <v>95</v>
      </c>
      <c r="K99" s="18" t="s">
        <v>96</v>
      </c>
      <c r="L99" s="18" t="s">
        <v>456</v>
      </c>
      <c r="M99" s="18" t="str" cm="1">
        <f t="array" aca="1" ref="M99" ca="1">IF(INDIRECT(CONCATENATE(TablaDatosCompletos[[#This Row],[CodigoProyecto]],"!B",CELL("fila",INDIRECT(TablaDatosCompletos[[#This Row],[Referencia]]))))="Incluir","SI","NO")</f>
        <v>NO</v>
      </c>
      <c r="N99" s="40" cm="1">
        <f t="array" aca="1" ref="N99" ca="1">IF(TablaDatosCompletos[[#This Row],[UsarAI]]="NO",0,INDIRECT(CONCATENATE(TablaDatosCompletos[[#This Row],[CodigoProyecto]],"!E",CELL("fila",INDIRECT(TablaDatosCompletos[[#This Row],[Referencia]]))+2)))</f>
        <v>0</v>
      </c>
      <c r="O99" s="18" t="str" cm="1">
        <f t="array" aca="1" ref="O99" ca="1">IF(INDIRECT(CONCATENATE(TablaDatosCompletos[[#This Row],[CodigoProyecto]],"!E",CELL("fila",INDIRECT(TablaDatosCompletos[[#This Row],[Referencia]]))+6))=0,"",INDIRECT(CONCATENATE(TablaDatosCompletos[[#This Row],[CodigoProyecto]],"!E",CELL("fila",INDIRECT(TablaDatosCompletos[[#This Row],[Referencia]]))+6)))</f>
        <v>RCO57</v>
      </c>
      <c r="P99" s="18" t="str" cm="1">
        <f t="array" aca="1" ref="P99" ca="1">IF(INDIRECT(CONCATENATE(TablaDatosCompletos[[#This Row],[CodigoProyecto]],"!F",CELL("fila",INDIRECT(TablaDatosCompletos[[#This Row],[Referencia]]))+6))=0,"",INDIRECT(CONCATENATE(TablaDatosCompletos[[#This Row],[CodigoProyecto]],"!F",CELL("fila",INDIRECT(TablaDatosCompletos[[#This Row],[Referencia]]))+6)))</f>
        <v>RCO 57: Capacidad del material rodante respetuoso con el medio ambiente para el transporte público colectivo*</v>
      </c>
      <c r="Q99" s="18" cm="1">
        <f t="array" aca="1" ref="Q99" ca="1">IF(TablaDatosCompletos[[#This Row],[UsarAI]]="NO",0,INDIRECT(CONCATENATE(TablaDatosCompletos[[#This Row],[CodigoProyecto]],"!H",CELL("fila",INDIRECT(TablaDatosCompletos[[#This Row],[Referencia]]))+6)))</f>
        <v>0</v>
      </c>
      <c r="R99" s="18" t="str" cm="1">
        <f t="array" aca="1" ref="R99" ca="1">IF(INDIRECT(CONCATENATE(TablaDatosCompletos[[#This Row],[CodigoProyecto]],"!G",CELL("fila",INDIRECT(TablaDatosCompletos[[#This Row],[Referencia]]))+6))=0,"",INDIRECT(CONCATENATE(TablaDatosCompletos[[#This Row],[CodigoProyecto]],"!G",CELL("fila",INDIRECT(TablaDatosCompletos[[#This Row],[Referencia]]))+6)))</f>
        <v>RCO 57:Pasajeros</v>
      </c>
      <c r="S99" s="125" t="str" cm="1">
        <f t="array" aca="1" ref="S99" ca="1">IF(INDIRECT(CONCATENATE(TablaDatosCompletos[[#This Row],[CodigoProyecto]],"!E",CELL("fila",INDIRECT(TablaDatosCompletos[[#This Row],[Referencia]]))+7))=0,"",INDIRECT(CONCATENATE(TablaDatosCompletos[[#This Row],[CodigoProyecto]],"!E",CELL("fila",INDIRECT(TablaDatosCompletos[[#This Row],[Referencia]]))+7)))</f>
        <v>RCR62</v>
      </c>
      <c r="T99" s="126" t="str" cm="1">
        <f t="array" aca="1" ref="T99" ca="1">IF(INDIRECT(CONCATENATE(TablaDatosCompletos[[#This Row],[CodigoProyecto]],"!F",CELL("fila",INDIRECT(TablaDatosCompletos[[#This Row],[Referencia]]))+7))=0,"",INDIRECT(CONCATENATE(TablaDatosCompletos[[#This Row],[CodigoProyecto]],"!F",CELL("fila",INDIRECT(TablaDatosCompletos[[#This Row],[Referencia]]))+7)))</f>
        <v>RCR 62: Pasajeros anuales de transporte
público nuevo o modernizado</v>
      </c>
      <c r="U99" s="127" cm="1">
        <f t="array" aca="1" ref="U99" ca="1">IF(TablaDatosCompletos[[#This Row],[UsarAI]]="NO",0,INDIRECT(CONCATENATE(TablaDatosCompletos[[#This Row],[CodigoProyecto]],"!H",CELL("fila",INDIRECT(TablaDatosCompletos[[#This Row],[Referencia]]))+7)))</f>
        <v>0</v>
      </c>
      <c r="V99" s="126" t="str" cm="1">
        <f t="array" aca="1" ref="V99" ca="1">IF(INDIRECT(CONCATENATE(TablaDatosCompletos[[#This Row],[CodigoProyecto]],"!G",CELL("fila",INDIRECT(TablaDatosCompletos[[#This Row],[Referencia]]))+7))=0,"",INDIRECT(CONCATENATE(TablaDatosCompletos[[#This Row],[CodigoProyecto]],"!G",CELL("fila",INDIRECT(TablaDatosCompletos[[#This Row],[Referencia]]))+7)))</f>
        <v>RCR 62: Usuarios / año</v>
      </c>
    </row>
    <row r="100" spans="1:22" ht="72.5" x14ac:dyDescent="0.35">
      <c r="A100" s="17">
        <f>DatosGenerales!$D$7</f>
        <v>0</v>
      </c>
      <c r="B100" s="17">
        <f>DatosGenerales!$D$11</f>
        <v>0</v>
      </c>
      <c r="C100" s="17" cm="1">
        <f t="array" aca="1" ref="C100" ca="1">INDIRECT(CONCATENATE(TablaDatosCompletos[[#This Row],[CodigoProyecto]],"!$E$3"))</f>
        <v>0</v>
      </c>
      <c r="D100" s="17" t="str">
        <f ca="1">IF(TablaDatosCompletos[[#This Row],[Proyecto]]=0,"NO","SI")</f>
        <v>NO</v>
      </c>
      <c r="E100" s="17" t="s">
        <v>12</v>
      </c>
      <c r="F100" s="17" t="s">
        <v>227</v>
      </c>
      <c r="G100" s="20" t="s">
        <v>74</v>
      </c>
      <c r="H100" s="20" t="s">
        <v>45</v>
      </c>
      <c r="I100" s="19" t="s">
        <v>46</v>
      </c>
      <c r="J100" s="17" t="s">
        <v>97</v>
      </c>
      <c r="K100" s="18" t="s">
        <v>98</v>
      </c>
      <c r="L100" s="18" t="s">
        <v>457</v>
      </c>
      <c r="M100" s="18" t="str" cm="1">
        <f t="array" aca="1" ref="M100" ca="1">IF(INDIRECT(CONCATENATE(TablaDatosCompletos[[#This Row],[CodigoProyecto]],"!B",CELL("fila",INDIRECT(TablaDatosCompletos[[#This Row],[Referencia]]))))="Incluir","SI","NO")</f>
        <v>NO</v>
      </c>
      <c r="N100" s="40" cm="1">
        <f t="array" aca="1" ref="N100" ca="1">IF(TablaDatosCompletos[[#This Row],[UsarAI]]="NO",0,INDIRECT(CONCATENATE(TablaDatosCompletos[[#This Row],[CodigoProyecto]],"!E",CELL("fila",INDIRECT(TablaDatosCompletos[[#This Row],[Referencia]]))+2)))</f>
        <v>0</v>
      </c>
      <c r="O100" s="18" t="str" cm="1">
        <f t="array" aca="1" ref="O100" ca="1">IF(INDIRECT(CONCATENATE(TablaDatosCompletos[[#This Row],[CodigoProyecto]],"!E",CELL("fila",INDIRECT(TablaDatosCompletos[[#This Row],[Referencia]]))+6))=0,"",INDIRECT(CONCATENATE(TablaDatosCompletos[[#This Row],[CodigoProyecto]],"!E",CELL("fila",INDIRECT(TablaDatosCompletos[[#This Row],[Referencia]]))+6)))</f>
        <v>RCO58</v>
      </c>
      <c r="P100" s="18" t="str" cm="1">
        <f t="array" aca="1" ref="P100" ca="1">IF(INDIRECT(CONCATENATE(TablaDatosCompletos[[#This Row],[CodigoProyecto]],"!F",CELL("fila",INDIRECT(TablaDatosCompletos[[#This Row],[Referencia]]))+6))=0,"",INDIRECT(CONCATENATE(TablaDatosCompletos[[#This Row],[CodigoProyecto]],"!F",CELL("fila",INDIRECT(TablaDatosCompletos[[#This Row],[Referencia]]))+6)))</f>
        <v>RCO 58: Infraestructuras específicamente para ciclistas apoyadas*</v>
      </c>
      <c r="Q100" s="18" cm="1">
        <f t="array" aca="1" ref="Q100" ca="1">IF(TablaDatosCompletos[[#This Row],[UsarAI]]="NO",0,INDIRECT(CONCATENATE(TablaDatosCompletos[[#This Row],[CodigoProyecto]],"!H",CELL("fila",INDIRECT(TablaDatosCompletos[[#This Row],[Referencia]]))+6)))</f>
        <v>0</v>
      </c>
      <c r="R100" s="18" t="str" cm="1">
        <f t="array" aca="1" ref="R100" ca="1">IF(INDIRECT(CONCATENATE(TablaDatosCompletos[[#This Row],[CodigoProyecto]],"!G",CELL("fila",INDIRECT(TablaDatosCompletos[[#This Row],[Referencia]]))+6))=0,"",INDIRECT(CONCATENATE(TablaDatosCompletos[[#This Row],[CodigoProyecto]],"!G",CELL("fila",INDIRECT(TablaDatosCompletos[[#This Row],[Referencia]]))+6)))</f>
        <v>RCO 58:  Km</v>
      </c>
      <c r="S100" s="125" t="str" cm="1">
        <f t="array" aca="1" ref="S100" ca="1">IF(INDIRECT(CONCATENATE(TablaDatosCompletos[[#This Row],[CodigoProyecto]],"!E",CELL("fila",INDIRECT(TablaDatosCompletos[[#This Row],[Referencia]]))+7))=0,"",INDIRECT(CONCATENATE(TablaDatosCompletos[[#This Row],[CodigoProyecto]],"!E",CELL("fila",INDIRECT(TablaDatosCompletos[[#This Row],[Referencia]]))+7)))</f>
        <v>RCR64</v>
      </c>
      <c r="T100" s="126" t="str" cm="1">
        <f t="array" aca="1" ref="T100" ca="1">IF(INDIRECT(CONCATENATE(TablaDatosCompletos[[#This Row],[CodigoProyecto]],"!F",CELL("fila",INDIRECT(TablaDatosCompletos[[#This Row],[Referencia]]))+7))=0,"",INDIRECT(CONCATENATE(TablaDatosCompletos[[#This Row],[CodigoProyecto]],"!F",CELL("fila",INDIRECT(TablaDatosCompletos[[#This Row],[Referencia]]))+7)))</f>
        <v>RCR 64: Usuarios anuales de infraestructuras
específicas para ciclistas</v>
      </c>
      <c r="U100" s="127" cm="1">
        <f t="array" aca="1" ref="U100" ca="1">IF(TablaDatosCompletos[[#This Row],[UsarAI]]="NO",0,INDIRECT(CONCATENATE(TablaDatosCompletos[[#This Row],[CodigoProyecto]],"!H",CELL("fila",INDIRECT(TablaDatosCompletos[[#This Row],[Referencia]]))+7)))</f>
        <v>0</v>
      </c>
      <c r="V100" s="126" t="str" cm="1">
        <f t="array" aca="1" ref="V100" ca="1">IF(INDIRECT(CONCATENATE(TablaDatosCompletos[[#This Row],[CodigoProyecto]],"!G",CELL("fila",INDIRECT(TablaDatosCompletos[[#This Row],[Referencia]]))+7))=0,"",INDIRECT(CONCATENATE(TablaDatosCompletos[[#This Row],[CodigoProyecto]],"!G",CELL("fila",INDIRECT(TablaDatosCompletos[[#This Row],[Referencia]]))+7)))</f>
        <v>RCR 64: Usuarios /año</v>
      </c>
    </row>
    <row r="101" spans="1:22" ht="72.5" x14ac:dyDescent="0.35">
      <c r="A101" s="17">
        <f>DatosGenerales!$D$7</f>
        <v>0</v>
      </c>
      <c r="B101" s="17">
        <f>DatosGenerales!$D$11</f>
        <v>0</v>
      </c>
      <c r="C101" s="17" cm="1">
        <f t="array" aca="1" ref="C101" ca="1">INDIRECT(CONCATENATE(TablaDatosCompletos[[#This Row],[CodigoProyecto]],"!$E$3"))</f>
        <v>0</v>
      </c>
      <c r="D101" s="17" t="str">
        <f ca="1">IF(TablaDatosCompletos[[#This Row],[Proyecto]]=0,"NO","SI")</f>
        <v>NO</v>
      </c>
      <c r="E101" s="17" t="s">
        <v>12</v>
      </c>
      <c r="F101" s="17" t="s">
        <v>227</v>
      </c>
      <c r="G101" s="20" t="s">
        <v>74</v>
      </c>
      <c r="H101" s="20" t="s">
        <v>45</v>
      </c>
      <c r="I101" s="40" t="s">
        <v>46</v>
      </c>
      <c r="J101" s="17" t="s">
        <v>99</v>
      </c>
      <c r="K101" s="18" t="s">
        <v>100</v>
      </c>
      <c r="L101" s="18" t="s">
        <v>458</v>
      </c>
      <c r="M101" s="18" t="str" cm="1">
        <f t="array" aca="1" ref="M101" ca="1">IF(INDIRECT(CONCATENATE(TablaDatosCompletos[[#This Row],[CodigoProyecto]],"!B",CELL("fila",INDIRECT(TablaDatosCompletos[[#This Row],[Referencia]]))))="Incluir","SI","NO")</f>
        <v>NO</v>
      </c>
      <c r="N101" s="40" cm="1">
        <f t="array" aca="1" ref="N101" ca="1">IF(TablaDatosCompletos[[#This Row],[UsarAI]]="NO",0,INDIRECT(CONCATENATE(TablaDatosCompletos[[#This Row],[CodigoProyecto]],"!E",CELL("fila",INDIRECT(TablaDatosCompletos[[#This Row],[Referencia]]))+2)))</f>
        <v>0</v>
      </c>
      <c r="O101" s="18" t="str" cm="1">
        <f t="array" aca="1" ref="O101" ca="1">IF(INDIRECT(CONCATENATE(TablaDatosCompletos[[#This Row],[CodigoProyecto]],"!E",CELL("fila",INDIRECT(TablaDatosCompletos[[#This Row],[Referencia]]))+6))=0,"",INDIRECT(CONCATENATE(TablaDatosCompletos[[#This Row],[CodigoProyecto]],"!E",CELL("fila",INDIRECT(TablaDatosCompletos[[#This Row],[Referencia]]))+6)))</f>
        <v>RCO54</v>
      </c>
      <c r="P101" s="18" t="str" cm="1">
        <f t="array" aca="1" ref="P101" ca="1">IF(INDIRECT(CONCATENATE(TablaDatosCompletos[[#This Row],[CodigoProyecto]],"!F",CELL("fila",INDIRECT(TablaDatosCompletos[[#This Row],[Referencia]]))+6))=0,"",INDIRECT(CONCATENATE(TablaDatosCompletos[[#This Row],[CodigoProyecto]],"!F",CELL("fila",INDIRECT(TablaDatosCompletos[[#This Row],[Referencia]]))+6)))</f>
        <v>RCO54 Intermodal</v>
      </c>
      <c r="Q101" s="18" cm="1">
        <f t="array" aca="1" ref="Q101" ca="1">IF(TablaDatosCompletos[[#This Row],[UsarAI]]="NO",0,INDIRECT(CONCATENATE(TablaDatosCompletos[[#This Row],[CodigoProyecto]],"!H",CELL("fila",INDIRECT(TablaDatosCompletos[[#This Row],[Referencia]]))+6)))</f>
        <v>0</v>
      </c>
      <c r="R101" s="18" t="str" cm="1">
        <f t="array" aca="1" ref="R101" ca="1">IF(INDIRECT(CONCATENATE(TablaDatosCompletos[[#This Row],[CodigoProyecto]],"!G",CELL("fila",INDIRECT(TablaDatosCompletos[[#This Row],[Referencia]]))+6))=0,"",INDIRECT(CONCATENATE(TablaDatosCompletos[[#This Row],[CodigoProyecto]],"!G",CELL("fila",INDIRECT(TablaDatosCompletos[[#This Row],[Referencia]]))+6)))</f>
        <v>RCO54:Conexiones intermodales</v>
      </c>
      <c r="S101" s="125" t="str" cm="1">
        <f t="array" aca="1" ref="S101" ca="1">IF(INDIRECT(CONCATENATE(TablaDatosCompletos[[#This Row],[CodigoProyecto]],"!E",CELL("fila",INDIRECT(TablaDatosCompletos[[#This Row],[Referencia]]))+7))=0,"",INDIRECT(CONCATENATE(TablaDatosCompletos[[#This Row],[CodigoProyecto]],"!E",CELL("fila",INDIRECT(TablaDatosCompletos[[#This Row],[Referencia]]))+7)))</f>
        <v>RCR62</v>
      </c>
      <c r="T101" s="126" t="str" cm="1">
        <f t="array" aca="1" ref="T101" ca="1">IF(INDIRECT(CONCATENATE(TablaDatosCompletos[[#This Row],[CodigoProyecto]],"!F",CELL("fila",INDIRECT(TablaDatosCompletos[[#This Row],[Referencia]]))+7))=0,"",INDIRECT(CONCATENATE(TablaDatosCompletos[[#This Row],[CodigoProyecto]],"!F",CELL("fila",INDIRECT(TablaDatosCompletos[[#This Row],[Referencia]]))+7)))</f>
        <v>RCR 62: Pasajeros anuales de transporte
público nuevo o modernizado</v>
      </c>
      <c r="U101" s="127" cm="1">
        <f t="array" aca="1" ref="U101" ca="1">IF(TablaDatosCompletos[[#This Row],[UsarAI]]="NO",0,INDIRECT(CONCATENATE(TablaDatosCompletos[[#This Row],[CodigoProyecto]],"!H",CELL("fila",INDIRECT(TablaDatosCompletos[[#This Row],[Referencia]]))+7)))</f>
        <v>0</v>
      </c>
      <c r="V101" s="126" t="str" cm="1">
        <f t="array" aca="1" ref="V101" ca="1">IF(INDIRECT(CONCATENATE(TablaDatosCompletos[[#This Row],[CodigoProyecto]],"!G",CELL("fila",INDIRECT(TablaDatosCompletos[[#This Row],[Referencia]]))+7))=0,"",INDIRECT(CONCATENATE(TablaDatosCompletos[[#This Row],[CodigoProyecto]],"!G",CELL("fila",INDIRECT(TablaDatosCompletos[[#This Row],[Referencia]]))+7)))</f>
        <v>RCR 62: Usuarios / año</v>
      </c>
    </row>
    <row r="102" spans="1:22" ht="72.5" x14ac:dyDescent="0.35">
      <c r="A102" s="17">
        <f>DatosGenerales!$D$7</f>
        <v>0</v>
      </c>
      <c r="B102" s="17">
        <f>DatosGenerales!$D$11</f>
        <v>0</v>
      </c>
      <c r="C102" s="17" cm="1">
        <f t="array" aca="1" ref="C102" ca="1">INDIRECT(CONCATENATE(TablaDatosCompletos[[#This Row],[CodigoProyecto]],"!$E$3"))</f>
        <v>0</v>
      </c>
      <c r="D102" s="17" t="str">
        <f ca="1">IF(TablaDatosCompletos[[#This Row],[Proyecto]]=0,"NO","SI")</f>
        <v>NO</v>
      </c>
      <c r="E102" s="17" t="s">
        <v>12</v>
      </c>
      <c r="F102" s="17" t="s">
        <v>227</v>
      </c>
      <c r="G102" s="20" t="s">
        <v>74</v>
      </c>
      <c r="H102" s="20" t="s">
        <v>45</v>
      </c>
      <c r="I102" s="40" t="s">
        <v>46</v>
      </c>
      <c r="J102" s="17" t="s">
        <v>101</v>
      </c>
      <c r="K102" s="18" t="s">
        <v>102</v>
      </c>
      <c r="L102" s="18" t="s">
        <v>459</v>
      </c>
      <c r="M102" s="18" t="str" cm="1">
        <f t="array" aca="1" ref="M102" ca="1">IF(INDIRECT(CONCATENATE(TablaDatosCompletos[[#This Row],[CodigoProyecto]],"!B",CELL("fila",INDIRECT(TablaDatosCompletos[[#This Row],[Referencia]]))))="Incluir","SI","NO")</f>
        <v>NO</v>
      </c>
      <c r="N102" s="40" cm="1">
        <f t="array" aca="1" ref="N102" ca="1">IF(TablaDatosCompletos[[#This Row],[UsarAI]]="NO",0,INDIRECT(CONCATENATE(TablaDatosCompletos[[#This Row],[CodigoProyecto]],"!E",CELL("fila",INDIRECT(TablaDatosCompletos[[#This Row],[Referencia]]))+2)))</f>
        <v>0</v>
      </c>
      <c r="O102" s="18" t="str" cm="1">
        <f t="array" aca="1" ref="O102" ca="1">IF(INDIRECT(CONCATENATE(TablaDatosCompletos[[#This Row],[CodigoProyecto]],"!E",CELL("fila",INDIRECT(TablaDatosCompletos[[#This Row],[Referencia]]))+6))=0,"",INDIRECT(CONCATENATE(TablaDatosCompletos[[#This Row],[CodigoProyecto]],"!E",CELL("fila",INDIRECT(TablaDatosCompletos[[#This Row],[Referencia]]))+6)))</f>
        <v>RCO57</v>
      </c>
      <c r="P102" s="18" t="str" cm="1">
        <f t="array" aca="1" ref="P102" ca="1">IF(INDIRECT(CONCATENATE(TablaDatosCompletos[[#This Row],[CodigoProyecto]],"!F",CELL("fila",INDIRECT(TablaDatosCompletos[[#This Row],[Referencia]]))+6))=0,"",INDIRECT(CONCATENATE(TablaDatosCompletos[[#This Row],[CodigoProyecto]],"!F",CELL("fila",INDIRECT(TablaDatosCompletos[[#This Row],[Referencia]]))+6)))</f>
        <v>RCO 57: Capacidad del material rodante respetuoso con el medio ambiente para el transporte público colectivo*</v>
      </c>
      <c r="Q102" s="18" cm="1">
        <f t="array" aca="1" ref="Q102" ca="1">IF(TablaDatosCompletos[[#This Row],[UsarAI]]="NO",0,INDIRECT(CONCATENATE(TablaDatosCompletos[[#This Row],[CodigoProyecto]],"!H",CELL("fila",INDIRECT(TablaDatosCompletos[[#This Row],[Referencia]]))+6)))</f>
        <v>0</v>
      </c>
      <c r="R102" s="18" t="str" cm="1">
        <f t="array" aca="1" ref="R102" ca="1">IF(INDIRECT(CONCATENATE(TablaDatosCompletos[[#This Row],[CodigoProyecto]],"!G",CELL("fila",INDIRECT(TablaDatosCompletos[[#This Row],[Referencia]]))+6))=0,"",INDIRECT(CONCATENATE(TablaDatosCompletos[[#This Row],[CodigoProyecto]],"!G",CELL("fila",INDIRECT(TablaDatosCompletos[[#This Row],[Referencia]]))+6)))</f>
        <v>RCO 57:Pasajeros</v>
      </c>
      <c r="S102" s="125" t="str" cm="1">
        <f t="array" aca="1" ref="S102" ca="1">IF(INDIRECT(CONCATENATE(TablaDatosCompletos[[#This Row],[CodigoProyecto]],"!E",CELL("fila",INDIRECT(TablaDatosCompletos[[#This Row],[Referencia]]))+7))=0,"",INDIRECT(CONCATENATE(TablaDatosCompletos[[#This Row],[CodigoProyecto]],"!E",CELL("fila",INDIRECT(TablaDatosCompletos[[#This Row],[Referencia]]))+7)))</f>
        <v>RCR62</v>
      </c>
      <c r="T102" s="126" t="str" cm="1">
        <f t="array" aca="1" ref="T102" ca="1">IF(INDIRECT(CONCATENATE(TablaDatosCompletos[[#This Row],[CodigoProyecto]],"!F",CELL("fila",INDIRECT(TablaDatosCompletos[[#This Row],[Referencia]]))+7))=0,"",INDIRECT(CONCATENATE(TablaDatosCompletos[[#This Row],[CodigoProyecto]],"!F",CELL("fila",INDIRECT(TablaDatosCompletos[[#This Row],[Referencia]]))+7)))</f>
        <v>RCR 62: Pasajeros anuales de transporte
público nuevo o modernizado</v>
      </c>
      <c r="U102" s="127" cm="1">
        <f t="array" aca="1" ref="U102" ca="1">IF(TablaDatosCompletos[[#This Row],[UsarAI]]="NO",0,INDIRECT(CONCATENATE(TablaDatosCompletos[[#This Row],[CodigoProyecto]],"!H",CELL("fila",INDIRECT(TablaDatosCompletos[[#This Row],[Referencia]]))+7)))</f>
        <v>0</v>
      </c>
      <c r="V102" s="126" t="str" cm="1">
        <f t="array" aca="1" ref="V102" ca="1">IF(INDIRECT(CONCATENATE(TablaDatosCompletos[[#This Row],[CodigoProyecto]],"!G",CELL("fila",INDIRECT(TablaDatosCompletos[[#This Row],[Referencia]]))+7))=0,"",INDIRECT(CONCATENATE(TablaDatosCompletos[[#This Row],[CodigoProyecto]],"!G",CELL("fila",INDIRECT(TablaDatosCompletos[[#This Row],[Referencia]]))+7)))</f>
        <v>RCR 62: Usuarios / año</v>
      </c>
    </row>
    <row r="103" spans="1:22" ht="130.5" x14ac:dyDescent="0.35">
      <c r="A103" s="17">
        <f>DatosGenerales!$D$7</f>
        <v>0</v>
      </c>
      <c r="B103" s="17">
        <f>DatosGenerales!$D$11</f>
        <v>0</v>
      </c>
      <c r="C103" s="17" cm="1">
        <f t="array" aca="1" ref="C103" ca="1">INDIRECT(CONCATENATE(TablaDatosCompletos[[#This Row],[CodigoProyecto]],"!$E$3"))</f>
        <v>0</v>
      </c>
      <c r="D103" s="17" t="str">
        <f ca="1">IF(TablaDatosCompletos[[#This Row],[Proyecto]]=0,"NO","SI")</f>
        <v>NO</v>
      </c>
      <c r="E103" s="17" t="s">
        <v>12</v>
      </c>
      <c r="F103" s="17" t="s">
        <v>227</v>
      </c>
      <c r="G103" s="20" t="s">
        <v>74</v>
      </c>
      <c r="H103" s="20" t="s">
        <v>47</v>
      </c>
      <c r="I103" s="40" t="s">
        <v>48</v>
      </c>
      <c r="J103" s="17" t="s">
        <v>103</v>
      </c>
      <c r="K103" s="18" t="s">
        <v>104</v>
      </c>
      <c r="L103" s="18" t="s">
        <v>460</v>
      </c>
      <c r="M103" s="18" t="str" cm="1">
        <f t="array" aca="1" ref="M103" ca="1">IF(INDIRECT(CONCATENATE(TablaDatosCompletos[[#This Row],[CodigoProyecto]],"!B",CELL("fila",INDIRECT(TablaDatosCompletos[[#This Row],[Referencia]]))))="Incluir","SI","NO")</f>
        <v>NO</v>
      </c>
      <c r="N103" s="40" cm="1">
        <f t="array" aca="1" ref="N103" ca="1">IF(TablaDatosCompletos[[#This Row],[UsarAI]]="NO",0,INDIRECT(CONCATENATE(TablaDatosCompletos[[#This Row],[CodigoProyecto]],"!E",CELL("fila",INDIRECT(TablaDatosCompletos[[#This Row],[Referencia]]))+2)))</f>
        <v>0</v>
      </c>
      <c r="O103" s="18" t="str" cm="1">
        <f t="array" aca="1" ref="O103" ca="1">IF(INDIRECT(CONCATENATE(TablaDatosCompletos[[#This Row],[CodigoProyecto]],"!E",CELL("fila",INDIRECT(TablaDatosCompletos[[#This Row],[Referencia]]))+6))=0,"",INDIRECT(CONCATENATE(TablaDatosCompletos[[#This Row],[CodigoProyecto]],"!E",CELL("fila",INDIRECT(TablaDatosCompletos[[#This Row],[Referencia]]))+6)))</f>
        <v>RCO26</v>
      </c>
      <c r="P103" s="18" t="str" cm="1">
        <f t="array" aca="1" ref="P103" ca="1">IF(INDIRECT(CONCATENATE(TablaDatosCompletos[[#This Row],[CodigoProyecto]],"!F",CELL("fila",INDIRECT(TablaDatosCompletos[[#This Row],[Referencia]]))+6))=0,"",INDIRECT(CONCATENATE(TablaDatosCompletos[[#This Row],[CodigoProyecto]],"!F",CELL("fila",INDIRECT(TablaDatosCompletos[[#This Row],[Referencia]]))+6)))</f>
        <v>RCO 26: Infraestructuras verdes construidas
o mejoradas para la adaptación al cambio
climático*</v>
      </c>
      <c r="Q103" s="18" cm="1">
        <f t="array" aca="1" ref="Q103" ca="1">IF(TablaDatosCompletos[[#This Row],[UsarAI]]="NO",0,INDIRECT(CONCATENATE(TablaDatosCompletos[[#This Row],[CodigoProyecto]],"!H",CELL("fila",INDIRECT(TablaDatosCompletos[[#This Row],[Referencia]]))+6)))</f>
        <v>0</v>
      </c>
      <c r="R103" s="18" t="str" cm="1">
        <f t="array" aca="1" ref="R103" ca="1">IF(INDIRECT(CONCATENATE(TablaDatosCompletos[[#This Row],[CodigoProyecto]],"!G",CELL("fila",INDIRECT(TablaDatosCompletos[[#This Row],[Referencia]]))+6))=0,"",INDIRECT(CONCATENATE(TablaDatosCompletos[[#This Row],[CodigoProyecto]],"!G",CELL("fila",INDIRECT(TablaDatosCompletos[[#This Row],[Referencia]]))+6)))</f>
        <v>RCO 26: Hectáreas</v>
      </c>
      <c r="S103" s="125" t="str" cm="1">
        <f t="array" aca="1" ref="S103" ca="1">IF(INDIRECT(CONCATENATE(TablaDatosCompletos[[#This Row],[CodigoProyecto]],"!E",CELL("fila",INDIRECT(TablaDatosCompletos[[#This Row],[Referencia]]))+7))=0,"",INDIRECT(CONCATENATE(TablaDatosCompletos[[#This Row],[CodigoProyecto]],"!E",CELL("fila",INDIRECT(TablaDatosCompletos[[#This Row],[Referencia]]))+7)))</f>
        <v>RCR35</v>
      </c>
      <c r="T103" s="126" t="str" cm="1">
        <f t="array" aca="1" ref="T103" ca="1">IF(INDIRECT(CONCATENATE(TablaDatosCompletos[[#This Row],[CodigoProyecto]],"!F",CELL("fila",INDIRECT(TablaDatosCompletos[[#This Row],[Referencia]]))+7))=0,"",INDIRECT(CONCATENATE(TablaDatosCompletos[[#This Row],[CodigoProyecto]],"!F",CELL("fila",INDIRECT(TablaDatosCompletos[[#This Row],[Referencia]]))+7)))</f>
        <v>RCR 35: Población que se beneficia de las
medidas de protección frente a las
inundaciones</v>
      </c>
      <c r="U103" s="127" cm="1">
        <f t="array" aca="1" ref="U103" ca="1">IF(TablaDatosCompletos[[#This Row],[UsarAI]]="NO",0,INDIRECT(CONCATENATE(TablaDatosCompletos[[#This Row],[CodigoProyecto]],"!H",CELL("fila",INDIRECT(TablaDatosCompletos[[#This Row],[Referencia]]))+7)))</f>
        <v>0</v>
      </c>
      <c r="V103" s="126" t="str" cm="1">
        <f t="array" aca="1" ref="V103" ca="1">IF(INDIRECT(CONCATENATE(TablaDatosCompletos[[#This Row],[CodigoProyecto]],"!G",CELL("fila",INDIRECT(TablaDatosCompletos[[#This Row],[Referencia]]))+7))=0,"",INDIRECT(CONCATENATE(TablaDatosCompletos[[#This Row],[CodigoProyecto]],"!G",CELL("fila",INDIRECT(TablaDatosCompletos[[#This Row],[Referencia]]))+7)))</f>
        <v>RCR 35:Personas</v>
      </c>
    </row>
    <row r="104" spans="1:22" ht="116" x14ac:dyDescent="0.35">
      <c r="A104" s="17">
        <f>DatosGenerales!$D$7</f>
        <v>0</v>
      </c>
      <c r="B104" s="17">
        <f>DatosGenerales!$D$11</f>
        <v>0</v>
      </c>
      <c r="C104" s="17" cm="1">
        <f t="array" aca="1" ref="C104" ca="1">INDIRECT(CONCATENATE(TablaDatosCompletos[[#This Row],[CodigoProyecto]],"!$E$3"))</f>
        <v>0</v>
      </c>
      <c r="D104" s="17" t="str">
        <f ca="1">IF(TablaDatosCompletos[[#This Row],[Proyecto]]=0,"NO","SI")</f>
        <v>NO</v>
      </c>
      <c r="E104" s="17" t="s">
        <v>12</v>
      </c>
      <c r="F104" s="17" t="s">
        <v>227</v>
      </c>
      <c r="G104" s="20" t="s">
        <v>74</v>
      </c>
      <c r="H104" s="20" t="s">
        <v>47</v>
      </c>
      <c r="I104" s="19" t="s">
        <v>48</v>
      </c>
      <c r="J104" s="17" t="s">
        <v>105</v>
      </c>
      <c r="K104" s="18" t="s">
        <v>106</v>
      </c>
      <c r="L104" s="18" t="s">
        <v>461</v>
      </c>
      <c r="M104" s="18" t="str" cm="1">
        <f t="array" aca="1" ref="M104" ca="1">IF(INDIRECT(CONCATENATE(TablaDatosCompletos[[#This Row],[CodigoProyecto]],"!B",CELL("fila",INDIRECT(TablaDatosCompletos[[#This Row],[Referencia]]))))="Incluir","SI","NO")</f>
        <v>NO</v>
      </c>
      <c r="N104" s="40" cm="1">
        <f t="array" aca="1" ref="N104" ca="1">IF(TablaDatosCompletos[[#This Row],[UsarAI]]="NO",0,INDIRECT(CONCATENATE(TablaDatosCompletos[[#This Row],[CodigoProyecto]],"!E",CELL("fila",INDIRECT(TablaDatosCompletos[[#This Row],[Referencia]]))+2)))</f>
        <v>0</v>
      </c>
      <c r="O104" s="18" t="str" cm="1">
        <f t="array" aca="1" ref="O104" ca="1">IF(INDIRECT(CONCATENATE(TablaDatosCompletos[[#This Row],[CodigoProyecto]],"!E",CELL("fila",INDIRECT(TablaDatosCompletos[[#This Row],[Referencia]]))+6))=0,"",INDIRECT(CONCATENATE(TablaDatosCompletos[[#This Row],[CodigoProyecto]],"!E",CELL("fila",INDIRECT(TablaDatosCompletos[[#This Row],[Referencia]]))+6)))</f>
        <v>RCO24</v>
      </c>
      <c r="P104" s="18" t="str" cm="1">
        <f t="array" aca="1" ref="P104" ca="1">IF(INDIRECT(CONCATENATE(TablaDatosCompletos[[#This Row],[CodigoProyecto]],"!F",CELL("fila",INDIRECT(TablaDatosCompletos[[#This Row],[Referencia]]))+6))=0,"",INDIRECT(CONCATENATE(TablaDatosCompletos[[#This Row],[CodigoProyecto]],"!F",CELL("fila",INDIRECT(TablaDatosCompletos[[#This Row],[Referencia]]))+6)))</f>
        <v>RCO 24: Inversiones en sistemas nuevos o
mejorados de seguimiento, preparación,
alerta y respuesta ante catástrofes*</v>
      </c>
      <c r="Q104" s="18" cm="1">
        <f t="array" aca="1" ref="Q104" ca="1">IF(TablaDatosCompletos[[#This Row],[UsarAI]]="NO",0,INDIRECT(CONCATENATE(TablaDatosCompletos[[#This Row],[CodigoProyecto]],"!H",CELL("fila",INDIRECT(TablaDatosCompletos[[#This Row],[Referencia]]))+6)))</f>
        <v>0</v>
      </c>
      <c r="R104" s="18" t="str" cm="1">
        <f t="array" aca="1" ref="R104" ca="1">IF(INDIRECT(CONCATENATE(TablaDatosCompletos[[#This Row],[CodigoProyecto]],"!G",CELL("fila",INDIRECT(TablaDatosCompletos[[#This Row],[Referencia]]))+6))=0,"",INDIRECT(CONCATENATE(TablaDatosCompletos[[#This Row],[CodigoProyecto]],"!G",CELL("fila",INDIRECT(TablaDatosCompletos[[#This Row],[Referencia]]))+6)))</f>
        <v>RCO 24: Euro</v>
      </c>
      <c r="S104" s="125" t="str" cm="1">
        <f t="array" aca="1" ref="S104" ca="1">IF(INDIRECT(CONCATENATE(TablaDatosCompletos[[#This Row],[CodigoProyecto]],"!E",CELL("fila",INDIRECT(TablaDatosCompletos[[#This Row],[Referencia]]))+7))=0,"",INDIRECT(CONCATENATE(TablaDatosCompletos[[#This Row],[CodigoProyecto]],"!E",CELL("fila",INDIRECT(TablaDatosCompletos[[#This Row],[Referencia]]))+7)))</f>
        <v>RCR36</v>
      </c>
      <c r="T104" s="126" t="str" cm="1">
        <f t="array" aca="1" ref="T104" ca="1">IF(INDIRECT(CONCATENATE(TablaDatosCompletos[[#This Row],[CodigoProyecto]],"!F",CELL("fila",INDIRECT(TablaDatosCompletos[[#This Row],[Referencia]]))+7))=0,"",INDIRECT(CONCATENATE(TablaDatosCompletos[[#This Row],[CodigoProyecto]],"!F",CELL("fila",INDIRECT(TablaDatosCompletos[[#This Row],[Referencia]]))+7)))</f>
        <v>RCR 36: Población que se beneficia de la
protección frente a los incendios forestales</v>
      </c>
      <c r="U104" s="127" cm="1">
        <f t="array" aca="1" ref="U104" ca="1">IF(TablaDatosCompletos[[#This Row],[UsarAI]]="NO",0,INDIRECT(CONCATENATE(TablaDatosCompletos[[#This Row],[CodigoProyecto]],"!H",CELL("fila",INDIRECT(TablaDatosCompletos[[#This Row],[Referencia]]))+7)))</f>
        <v>0</v>
      </c>
      <c r="V104" s="126" t="str" cm="1">
        <f t="array" aca="1" ref="V104" ca="1">IF(INDIRECT(CONCATENATE(TablaDatosCompletos[[#This Row],[CodigoProyecto]],"!G",CELL("fila",INDIRECT(TablaDatosCompletos[[#This Row],[Referencia]]))+7))=0,"",INDIRECT(CONCATENATE(TablaDatosCompletos[[#This Row],[CodigoProyecto]],"!G",CELL("fila",INDIRECT(TablaDatosCompletos[[#This Row],[Referencia]]))+7)))</f>
        <v>RCR 36: Personas</v>
      </c>
    </row>
    <row r="105" spans="1:22" ht="174" x14ac:dyDescent="0.35">
      <c r="A105" s="17">
        <f>DatosGenerales!$D$7</f>
        <v>0</v>
      </c>
      <c r="B105" s="17">
        <f>DatosGenerales!$D$11</f>
        <v>0</v>
      </c>
      <c r="C105" s="17" cm="1">
        <f t="array" aca="1" ref="C105" ca="1">INDIRECT(CONCATENATE(TablaDatosCompletos[[#This Row],[CodigoProyecto]],"!$E$3"))</f>
        <v>0</v>
      </c>
      <c r="D105" s="17" t="str">
        <f ca="1">IF(TablaDatosCompletos[[#This Row],[Proyecto]]=0,"NO","SI")</f>
        <v>NO</v>
      </c>
      <c r="E105" s="17" t="s">
        <v>12</v>
      </c>
      <c r="F105" s="17" t="s">
        <v>227</v>
      </c>
      <c r="G105" s="20" t="s">
        <v>74</v>
      </c>
      <c r="H105" s="20" t="s">
        <v>47</v>
      </c>
      <c r="I105" s="19" t="s">
        <v>48</v>
      </c>
      <c r="J105" s="17" t="s">
        <v>107</v>
      </c>
      <c r="K105" s="18" t="s">
        <v>108</v>
      </c>
      <c r="L105" s="18" t="s">
        <v>462</v>
      </c>
      <c r="M105" s="18" t="str" cm="1">
        <f t="array" aca="1" ref="M105" ca="1">IF(INDIRECT(CONCATENATE(TablaDatosCompletos[[#This Row],[CodigoProyecto]],"!B",CELL("fila",INDIRECT(TablaDatosCompletos[[#This Row],[Referencia]]))))="Incluir","SI","NO")</f>
        <v>NO</v>
      </c>
      <c r="N105" s="40" cm="1">
        <f t="array" aca="1" ref="N105" ca="1">IF(TablaDatosCompletos[[#This Row],[UsarAI]]="NO",0,INDIRECT(CONCATENATE(TablaDatosCompletos[[#This Row],[CodigoProyecto]],"!E",CELL("fila",INDIRECT(TablaDatosCompletos[[#This Row],[Referencia]]))+2)))</f>
        <v>0</v>
      </c>
      <c r="O105" s="18" t="str" cm="1">
        <f t="array" aca="1" ref="O105" ca="1">IF(INDIRECT(CONCATENATE(TablaDatosCompletos[[#This Row],[CodigoProyecto]],"!E",CELL("fila",INDIRECT(TablaDatosCompletos[[#This Row],[Referencia]]))+6))=0,"",INDIRECT(CONCATENATE(TablaDatosCompletos[[#This Row],[CodigoProyecto]],"!E",CELL("fila",INDIRECT(TablaDatosCompletos[[#This Row],[Referencia]]))+6)))</f>
        <v>RCO24</v>
      </c>
      <c r="P105" s="18" t="str" cm="1">
        <f t="array" aca="1" ref="P105" ca="1">IF(INDIRECT(CONCATENATE(TablaDatosCompletos[[#This Row],[CodigoProyecto]],"!F",CELL("fila",INDIRECT(TablaDatosCompletos[[#This Row],[Referencia]]))+6))=0,"",INDIRECT(CONCATENATE(TablaDatosCompletos[[#This Row],[CodigoProyecto]],"!F",CELL("fila",INDIRECT(TablaDatosCompletos[[#This Row],[Referencia]]))+6)))</f>
        <v>RCO 24: Inversiones en sistemas nuevos o
mejorados de seguimiento, preparación,
alerta y respuesta ante catástrofes*</v>
      </c>
      <c r="Q105" s="18" cm="1">
        <f t="array" aca="1" ref="Q105" ca="1">IF(TablaDatosCompletos[[#This Row],[UsarAI]]="NO",0,INDIRECT(CONCATENATE(TablaDatosCompletos[[#This Row],[CodigoProyecto]],"!H",CELL("fila",INDIRECT(TablaDatosCompletos[[#This Row],[Referencia]]))+6)))</f>
        <v>0</v>
      </c>
      <c r="R105" s="18" t="str" cm="1">
        <f t="array" aca="1" ref="R105" ca="1">IF(INDIRECT(CONCATENATE(TablaDatosCompletos[[#This Row],[CodigoProyecto]],"!G",CELL("fila",INDIRECT(TablaDatosCompletos[[#This Row],[Referencia]]))+6))=0,"",INDIRECT(CONCATENATE(TablaDatosCompletos[[#This Row],[CodigoProyecto]],"!G",CELL("fila",INDIRECT(TablaDatosCompletos[[#This Row],[Referencia]]))+6)))</f>
        <v>RCO 24: Euro</v>
      </c>
      <c r="S105" s="125" t="str" cm="1">
        <f t="array" aca="1" ref="S105" ca="1">IF(INDIRECT(CONCATENATE(TablaDatosCompletos[[#This Row],[CodigoProyecto]],"!E",CELL("fila",INDIRECT(TablaDatosCompletos[[#This Row],[Referencia]]))+7))=0,"",INDIRECT(CONCATENATE(TablaDatosCompletos[[#This Row],[CodigoProyecto]],"!E",CELL("fila",INDIRECT(TablaDatosCompletos[[#This Row],[Referencia]]))+7)))</f>
        <v>RCR37</v>
      </c>
      <c r="T105" s="126" t="str" cm="1">
        <f t="array" aca="1" ref="T105" ca="1">IF(INDIRECT(CONCATENATE(TablaDatosCompletos[[#This Row],[CodigoProyecto]],"!F",CELL("fila",INDIRECT(TablaDatosCompletos[[#This Row],[Referencia]]))+7))=0,"",INDIRECT(CONCATENATE(TablaDatosCompletos[[#This Row],[CodigoProyecto]],"!F",CELL("fila",INDIRECT(TablaDatosCompletos[[#This Row],[Referencia]]))+7)))</f>
        <v>RCR 37: Población que se beneficia de
medidas de protección frente a catástrofes
naturales relacionadas con el clima (distintas
de las inundaciones o los incendios
forestales)</v>
      </c>
      <c r="U105" s="127" cm="1">
        <f t="array" aca="1" ref="U105" ca="1">IF(TablaDatosCompletos[[#This Row],[UsarAI]]="NO",0,INDIRECT(CONCATENATE(TablaDatosCompletos[[#This Row],[CodigoProyecto]],"!H",CELL("fila",INDIRECT(TablaDatosCompletos[[#This Row],[Referencia]]))+7)))</f>
        <v>0</v>
      </c>
      <c r="V105" s="126" t="str" cm="1">
        <f t="array" aca="1" ref="V105" ca="1">IF(INDIRECT(CONCATENATE(TablaDatosCompletos[[#This Row],[CodigoProyecto]],"!G",CELL("fila",INDIRECT(TablaDatosCompletos[[#This Row],[Referencia]]))+7))=0,"",INDIRECT(CONCATENATE(TablaDatosCompletos[[#This Row],[CodigoProyecto]],"!G",CELL("fila",INDIRECT(TablaDatosCompletos[[#This Row],[Referencia]]))+7)))</f>
        <v>RCR 37:Personas</v>
      </c>
    </row>
    <row r="106" spans="1:22" ht="87" x14ac:dyDescent="0.35">
      <c r="A106" s="17">
        <f>DatosGenerales!$D$7</f>
        <v>0</v>
      </c>
      <c r="B106" s="17">
        <f>DatosGenerales!$D$11</f>
        <v>0</v>
      </c>
      <c r="C106" s="17" cm="1">
        <f t="array" aca="1" ref="C106" ca="1">INDIRECT(CONCATENATE(TablaDatosCompletos[[#This Row],[CodigoProyecto]],"!$E$3"))</f>
        <v>0</v>
      </c>
      <c r="D106" s="17" t="str">
        <f ca="1">IF(TablaDatosCompletos[[#This Row],[Proyecto]]=0,"NO","SI")</f>
        <v>NO</v>
      </c>
      <c r="E106" s="17" t="s">
        <v>12</v>
      </c>
      <c r="F106" s="17" t="s">
        <v>227</v>
      </c>
      <c r="G106" s="20" t="s">
        <v>74</v>
      </c>
      <c r="H106" s="20" t="s">
        <v>49</v>
      </c>
      <c r="I106" s="19" t="s">
        <v>50</v>
      </c>
      <c r="J106" s="17" t="s">
        <v>109</v>
      </c>
      <c r="K106" s="18" t="s">
        <v>110</v>
      </c>
      <c r="L106" s="18" t="s">
        <v>463</v>
      </c>
      <c r="M106" s="18" t="str" cm="1">
        <f t="array" aca="1" ref="M106" ca="1">IF(INDIRECT(CONCATENATE(TablaDatosCompletos[[#This Row],[CodigoProyecto]],"!B",CELL("fila",INDIRECT(TablaDatosCompletos[[#This Row],[Referencia]]))))="Incluir","SI","NO")</f>
        <v>NO</v>
      </c>
      <c r="N106" s="40" cm="1">
        <f t="array" aca="1" ref="N106" ca="1">IF(TablaDatosCompletos[[#This Row],[UsarAI]]="NO",0,INDIRECT(CONCATENATE(TablaDatosCompletos[[#This Row],[CodigoProyecto]],"!E",CELL("fila",INDIRECT(TablaDatosCompletos[[#This Row],[Referencia]]))+2)))</f>
        <v>0</v>
      </c>
      <c r="O106" s="18" t="str" cm="1">
        <f t="array" aca="1" ref="O106" ca="1">IF(INDIRECT(CONCATENATE(TablaDatosCompletos[[#This Row],[CodigoProyecto]],"!E",CELL("fila",INDIRECT(TablaDatosCompletos[[#This Row],[Referencia]]))+6))=0,"",INDIRECT(CONCATENATE(TablaDatosCompletos[[#This Row],[CodigoProyecto]],"!E",CELL("fila",INDIRECT(TablaDatosCompletos[[#This Row],[Referencia]]))+6)))</f>
        <v>RCO30</v>
      </c>
      <c r="P106" s="18" t="str" cm="1">
        <f t="array" aca="1" ref="P106" ca="1">IF(INDIRECT(CONCATENATE(TablaDatosCompletos[[#This Row],[CodigoProyecto]],"!F",CELL("fila",INDIRECT(TablaDatosCompletos[[#This Row],[Referencia]]))+6))=0,"",INDIRECT(CONCATENATE(TablaDatosCompletos[[#This Row],[CodigoProyecto]],"!F",CELL("fila",INDIRECT(TablaDatosCompletos[[#This Row],[Referencia]]))+6)))</f>
        <v>RCO 30: Longitud de las tuberías nuevas o
mejoradas para los sistemas de distribución
para el abastecimiento público de agua</v>
      </c>
      <c r="Q106" s="18" cm="1">
        <f t="array" aca="1" ref="Q106" ca="1">IF(TablaDatosCompletos[[#This Row],[UsarAI]]="NO",0,INDIRECT(CONCATENATE(TablaDatosCompletos[[#This Row],[CodigoProyecto]],"!H",CELL("fila",INDIRECT(TablaDatosCompletos[[#This Row],[Referencia]]))+6)))</f>
        <v>0</v>
      </c>
      <c r="R106" s="18" t="str" cm="1">
        <f t="array" aca="1" ref="R106" ca="1">IF(INDIRECT(CONCATENATE(TablaDatosCompletos[[#This Row],[CodigoProyecto]],"!G",CELL("fila",INDIRECT(TablaDatosCompletos[[#This Row],[Referencia]]))+6))=0,"",INDIRECT(CONCATENATE(TablaDatosCompletos[[#This Row],[CodigoProyecto]],"!G",CELL("fila",INDIRECT(TablaDatosCompletos[[#This Row],[Referencia]]))+6)))</f>
        <v>RCO 30: Km</v>
      </c>
      <c r="S106" s="125" t="str" cm="1">
        <f t="array" aca="1" ref="S106" ca="1">IF(INDIRECT(CONCATENATE(TablaDatosCompletos[[#This Row],[CodigoProyecto]],"!E",CELL("fila",INDIRECT(TablaDatosCompletos[[#This Row],[Referencia]]))+7))=0,"",INDIRECT(CONCATENATE(TablaDatosCompletos[[#This Row],[CodigoProyecto]],"!E",CELL("fila",INDIRECT(TablaDatosCompletos[[#This Row],[Referencia]]))+7)))</f>
        <v>RCR41</v>
      </c>
      <c r="T106" s="126" t="str" cm="1">
        <f t="array" aca="1" ref="T106" ca="1">IF(INDIRECT(CONCATENATE(TablaDatosCompletos[[#This Row],[CodigoProyecto]],"!F",CELL("fila",INDIRECT(TablaDatosCompletos[[#This Row],[Referencia]]))+7))=0,"",INDIRECT(CONCATENATE(TablaDatosCompletos[[#This Row],[CodigoProyecto]],"!F",CELL("fila",INDIRECT(TablaDatosCompletos[[#This Row],[Referencia]]))+7)))</f>
        <v>RCR 41: Población conectada a un
abastecimiento de agua mejorado</v>
      </c>
      <c r="U106" s="127" cm="1">
        <f t="array" aca="1" ref="U106" ca="1">IF(TablaDatosCompletos[[#This Row],[UsarAI]]="NO",0,INDIRECT(CONCATENATE(TablaDatosCompletos[[#This Row],[CodigoProyecto]],"!H",CELL("fila",INDIRECT(TablaDatosCompletos[[#This Row],[Referencia]]))+7)))</f>
        <v>0</v>
      </c>
      <c r="V106" s="126" t="str" cm="1">
        <f t="array" aca="1" ref="V106" ca="1">IF(INDIRECT(CONCATENATE(TablaDatosCompletos[[#This Row],[CodigoProyecto]],"!G",CELL("fila",INDIRECT(TablaDatosCompletos[[#This Row],[Referencia]]))+7))=0,"",INDIRECT(CONCATENATE(TablaDatosCompletos[[#This Row],[CodigoProyecto]],"!G",CELL("fila",INDIRECT(TablaDatosCompletos[[#This Row],[Referencia]]))+7)))</f>
        <v>RCR 41: Personas</v>
      </c>
    </row>
    <row r="107" spans="1:22" ht="101.5" x14ac:dyDescent="0.35">
      <c r="A107" s="17">
        <f>DatosGenerales!$D$7</f>
        <v>0</v>
      </c>
      <c r="B107" s="17">
        <f>DatosGenerales!$D$11</f>
        <v>0</v>
      </c>
      <c r="C107" s="17" cm="1">
        <f t="array" aca="1" ref="C107" ca="1">INDIRECT(CONCATENATE(TablaDatosCompletos[[#This Row],[CodigoProyecto]],"!$E$3"))</f>
        <v>0</v>
      </c>
      <c r="D107" s="17" t="str">
        <f ca="1">IF(TablaDatosCompletos[[#This Row],[Proyecto]]=0,"NO","SI")</f>
        <v>NO</v>
      </c>
      <c r="E107" s="17" t="s">
        <v>12</v>
      </c>
      <c r="F107" s="17" t="s">
        <v>227</v>
      </c>
      <c r="G107" s="20" t="s">
        <v>74</v>
      </c>
      <c r="H107" s="20" t="s">
        <v>49</v>
      </c>
      <c r="I107" s="19" t="s">
        <v>50</v>
      </c>
      <c r="J107" s="17" t="s">
        <v>111</v>
      </c>
      <c r="K107" s="18" t="s">
        <v>112</v>
      </c>
      <c r="L107" s="18" t="s">
        <v>464</v>
      </c>
      <c r="M107" s="18" t="str" cm="1">
        <f t="array" aca="1" ref="M107" ca="1">IF(INDIRECT(CONCATENATE(TablaDatosCompletos[[#This Row],[CodigoProyecto]],"!B",CELL("fila",INDIRECT(TablaDatosCompletos[[#This Row],[Referencia]]))))="Incluir","SI","NO")</f>
        <v>NO</v>
      </c>
      <c r="N107" s="40" cm="1">
        <f t="array" aca="1" ref="N107" ca="1">IF(TablaDatosCompletos[[#This Row],[UsarAI]]="NO",0,INDIRECT(CONCATENATE(TablaDatosCompletos[[#This Row],[CodigoProyecto]],"!E",CELL("fila",INDIRECT(TablaDatosCompletos[[#This Row],[Referencia]]))+2)))</f>
        <v>0</v>
      </c>
      <c r="O107" s="18" t="str" cm="1">
        <f t="array" aca="1" ref="O107" ca="1">IF(INDIRECT(CONCATENATE(TablaDatosCompletos[[#This Row],[CodigoProyecto]],"!E",CELL("fila",INDIRECT(TablaDatosCompletos[[#This Row],[Referencia]]))+6))=0,"",INDIRECT(CONCATENATE(TablaDatosCompletos[[#This Row],[CodigoProyecto]],"!E",CELL("fila",INDIRECT(TablaDatosCompletos[[#This Row],[Referencia]]))+6)))</f>
        <v>RCO30</v>
      </c>
      <c r="P107" s="18" t="str" cm="1">
        <f t="array" aca="1" ref="P107" ca="1">IF(INDIRECT(CONCATENATE(TablaDatosCompletos[[#This Row],[CodigoProyecto]],"!F",CELL("fila",INDIRECT(TablaDatosCompletos[[#This Row],[Referencia]]))+6))=0,"",INDIRECT(CONCATENATE(TablaDatosCompletos[[#This Row],[CodigoProyecto]],"!F",CELL("fila",INDIRECT(TablaDatosCompletos[[#This Row],[Referencia]]))+6)))</f>
        <v>RCO 30: Longitud de las tuberías nuevas o
mejoradas para los sistemas de distribución
para el abastecimiento público de agua</v>
      </c>
      <c r="Q107" s="18" cm="1">
        <f t="array" aca="1" ref="Q107" ca="1">IF(TablaDatosCompletos[[#This Row],[UsarAI]]="NO",0,INDIRECT(CONCATENATE(TablaDatosCompletos[[#This Row],[CodigoProyecto]],"!H",CELL("fila",INDIRECT(TablaDatosCompletos[[#This Row],[Referencia]]))+6)))</f>
        <v>0</v>
      </c>
      <c r="R107" s="18" t="str" cm="1">
        <f t="array" aca="1" ref="R107" ca="1">IF(INDIRECT(CONCATENATE(TablaDatosCompletos[[#This Row],[CodigoProyecto]],"!G",CELL("fila",INDIRECT(TablaDatosCompletos[[#This Row],[Referencia]]))+6))=0,"",INDIRECT(CONCATENATE(TablaDatosCompletos[[#This Row],[CodigoProyecto]],"!G",CELL("fila",INDIRECT(TablaDatosCompletos[[#This Row],[Referencia]]))+6)))</f>
        <v>RCO 30: Km</v>
      </c>
      <c r="S107" s="125" t="str" cm="1">
        <f t="array" aca="1" ref="S107" ca="1">IF(INDIRECT(CONCATENATE(TablaDatosCompletos[[#This Row],[CodigoProyecto]],"!E",CELL("fila",INDIRECT(TablaDatosCompletos[[#This Row],[Referencia]]))+7))=0,"",INDIRECT(CONCATENATE(TablaDatosCompletos[[#This Row],[CodigoProyecto]],"!E",CELL("fila",INDIRECT(TablaDatosCompletos[[#This Row],[Referencia]]))+7)))</f>
        <v>RCR41</v>
      </c>
      <c r="T107" s="126" t="str" cm="1">
        <f t="array" aca="1" ref="T107" ca="1">IF(INDIRECT(CONCATENATE(TablaDatosCompletos[[#This Row],[CodigoProyecto]],"!F",CELL("fila",INDIRECT(TablaDatosCompletos[[#This Row],[Referencia]]))+7))=0,"",INDIRECT(CONCATENATE(TablaDatosCompletos[[#This Row],[CodigoProyecto]],"!F",CELL("fila",INDIRECT(TablaDatosCompletos[[#This Row],[Referencia]]))+7)))</f>
        <v>RCR 41: Población conectada a un
abastecimiento de agua mejorado</v>
      </c>
      <c r="U107" s="127" cm="1">
        <f t="array" aca="1" ref="U107" ca="1">IF(TablaDatosCompletos[[#This Row],[UsarAI]]="NO",0,INDIRECT(CONCATENATE(TablaDatosCompletos[[#This Row],[CodigoProyecto]],"!H",CELL("fila",INDIRECT(TablaDatosCompletos[[#This Row],[Referencia]]))+7)))</f>
        <v>0</v>
      </c>
      <c r="V107" s="126" t="str" cm="1">
        <f t="array" aca="1" ref="V107" ca="1">IF(INDIRECT(CONCATENATE(TablaDatosCompletos[[#This Row],[CodigoProyecto]],"!G",CELL("fila",INDIRECT(TablaDatosCompletos[[#This Row],[Referencia]]))+7))=0,"",INDIRECT(CONCATENATE(TablaDatosCompletos[[#This Row],[CodigoProyecto]],"!G",CELL("fila",INDIRECT(TablaDatosCompletos[[#This Row],[Referencia]]))+7)))</f>
        <v>RCR 41: Personas</v>
      </c>
    </row>
    <row r="108" spans="1:22" ht="101.5" x14ac:dyDescent="0.35">
      <c r="A108" s="17">
        <f>DatosGenerales!$D$7</f>
        <v>0</v>
      </c>
      <c r="B108" s="17">
        <f>DatosGenerales!$D$11</f>
        <v>0</v>
      </c>
      <c r="C108" s="17" cm="1">
        <f t="array" aca="1" ref="C108" ca="1">INDIRECT(CONCATENATE(TablaDatosCompletos[[#This Row],[CodigoProyecto]],"!$E$3"))</f>
        <v>0</v>
      </c>
      <c r="D108" s="17" t="str">
        <f ca="1">IF(TablaDatosCompletos[[#This Row],[Proyecto]]=0,"NO","SI")</f>
        <v>NO</v>
      </c>
      <c r="E108" s="17" t="s">
        <v>12</v>
      </c>
      <c r="F108" s="17" t="s">
        <v>227</v>
      </c>
      <c r="G108" s="20" t="s">
        <v>74</v>
      </c>
      <c r="H108" s="20" t="s">
        <v>49</v>
      </c>
      <c r="I108" s="19" t="s">
        <v>50</v>
      </c>
      <c r="J108" s="17" t="s">
        <v>113</v>
      </c>
      <c r="K108" s="18" t="s">
        <v>114</v>
      </c>
      <c r="L108" s="18" t="s">
        <v>465</v>
      </c>
      <c r="M108" s="18" t="str" cm="1">
        <f t="array" aca="1" ref="M108" ca="1">IF(INDIRECT(CONCATENATE(TablaDatosCompletos[[#This Row],[CodigoProyecto]],"!B",CELL("fila",INDIRECT(TablaDatosCompletos[[#This Row],[Referencia]]))))="Incluir","SI","NO")</f>
        <v>NO</v>
      </c>
      <c r="N108" s="40" cm="1">
        <f t="array" aca="1" ref="N108" ca="1">IF(TablaDatosCompletos[[#This Row],[UsarAI]]="NO",0,INDIRECT(CONCATENATE(TablaDatosCompletos[[#This Row],[CodigoProyecto]],"!E",CELL("fila",INDIRECT(TablaDatosCompletos[[#This Row],[Referencia]]))+2)))</f>
        <v>0</v>
      </c>
      <c r="O108" s="18" t="str" cm="1">
        <f t="array" aca="1" ref="O108" ca="1">IF(INDIRECT(CONCATENATE(TablaDatosCompletos[[#This Row],[CodigoProyecto]],"!E",CELL("fila",INDIRECT(TablaDatosCompletos[[#This Row],[Referencia]]))+6))=0,"",INDIRECT(CONCATENATE(TablaDatosCompletos[[#This Row],[CodigoProyecto]],"!E",CELL("fila",INDIRECT(TablaDatosCompletos[[#This Row],[Referencia]]))+6)))</f>
        <v>RCO31</v>
      </c>
      <c r="P108" s="18" t="str" cm="1">
        <f t="array" aca="1" ref="P108" ca="1">IF(INDIRECT(CONCATENATE(TablaDatosCompletos[[#This Row],[CodigoProyecto]],"!F",CELL("fila",INDIRECT(TablaDatosCompletos[[#This Row],[Referencia]]))+6))=0,"",INDIRECT(CONCATENATE(TablaDatosCompletos[[#This Row],[CodigoProyecto]],"!F",CELL("fila",INDIRECT(TablaDatosCompletos[[#This Row],[Referencia]]))+6)))</f>
        <v>RCO31 Longitud de tuberías nuevas o mejoradas para la red pública de recogida de aguas residuales</v>
      </c>
      <c r="Q108" s="18" cm="1">
        <f t="array" aca="1" ref="Q108" ca="1">IF(TablaDatosCompletos[[#This Row],[UsarAI]]="NO",0,INDIRECT(CONCATENATE(TablaDatosCompletos[[#This Row],[CodigoProyecto]],"!H",CELL("fila",INDIRECT(TablaDatosCompletos[[#This Row],[Referencia]]))+6)))</f>
        <v>0</v>
      </c>
      <c r="R108" s="18" t="str" cm="1">
        <f t="array" aca="1" ref="R108" ca="1">IF(INDIRECT(CONCATENATE(TablaDatosCompletos[[#This Row],[CodigoProyecto]],"!G",CELL("fila",INDIRECT(TablaDatosCompletos[[#This Row],[Referencia]]))+6))=0,"",INDIRECT(CONCATENATE(TablaDatosCompletos[[#This Row],[CodigoProyecto]],"!G",CELL("fila",INDIRECT(TablaDatosCompletos[[#This Row],[Referencia]]))+6)))</f>
        <v>RCO31: Km</v>
      </c>
      <c r="S108" s="125" t="str" cm="1">
        <f t="array" aca="1" ref="S108" ca="1">IF(INDIRECT(CONCATENATE(TablaDatosCompletos[[#This Row],[CodigoProyecto]],"!E",CELL("fila",INDIRECT(TablaDatosCompletos[[#This Row],[Referencia]]))+7))=0,"",INDIRECT(CONCATENATE(TablaDatosCompletos[[#This Row],[CodigoProyecto]],"!E",CELL("fila",INDIRECT(TablaDatosCompletos[[#This Row],[Referencia]]))+7)))</f>
        <v>RCR42</v>
      </c>
      <c r="T108" s="126" t="str" cm="1">
        <f t="array" aca="1" ref="T108" ca="1">IF(INDIRECT(CONCATENATE(TablaDatosCompletos[[#This Row],[CodigoProyecto]],"!F",CELL("fila",INDIRECT(TablaDatosCompletos[[#This Row],[Referencia]]))+7))=0,"",INDIRECT(CONCATENATE(TablaDatosCompletos[[#This Row],[CodigoProyecto]],"!F",CELL("fila",INDIRECT(TablaDatosCompletos[[#This Row],[Referencia]]))+7)))</f>
        <v>RCR 42: Población conectada, como mínimo,
a una planta secundaria de tratamiento de
aguas residuales</v>
      </c>
      <c r="U108" s="127" cm="1">
        <f t="array" aca="1" ref="U108" ca="1">IF(TablaDatosCompletos[[#This Row],[UsarAI]]="NO",0,INDIRECT(CONCATENATE(TablaDatosCompletos[[#This Row],[CodigoProyecto]],"!H",CELL("fila",INDIRECT(TablaDatosCompletos[[#This Row],[Referencia]]))+7)))</f>
        <v>0</v>
      </c>
      <c r="V108" s="126" t="str" cm="1">
        <f t="array" aca="1" ref="V108" ca="1">IF(INDIRECT(CONCATENATE(TablaDatosCompletos[[#This Row],[CodigoProyecto]],"!G",CELL("fila",INDIRECT(TablaDatosCompletos[[#This Row],[Referencia]]))+7))=0,"",INDIRECT(CONCATENATE(TablaDatosCompletos[[#This Row],[CodigoProyecto]],"!G",CELL("fila",INDIRECT(TablaDatosCompletos[[#This Row],[Referencia]]))+7)))</f>
        <v>RCR 42:  Personas</v>
      </c>
    </row>
    <row r="109" spans="1:22" ht="101.5" x14ac:dyDescent="0.35">
      <c r="A109" s="17">
        <f>DatosGenerales!$D$7</f>
        <v>0</v>
      </c>
      <c r="B109" s="17">
        <f>DatosGenerales!$D$11</f>
        <v>0</v>
      </c>
      <c r="C109" s="17" cm="1">
        <f t="array" aca="1" ref="C109" ca="1">INDIRECT(CONCATENATE(TablaDatosCompletos[[#This Row],[CodigoProyecto]],"!$E$3"))</f>
        <v>0</v>
      </c>
      <c r="D109" s="17" t="str">
        <f ca="1">IF(TablaDatosCompletos[[#This Row],[Proyecto]]=0,"NO","SI")</f>
        <v>NO</v>
      </c>
      <c r="E109" s="17" t="s">
        <v>12</v>
      </c>
      <c r="F109" s="17" t="s">
        <v>227</v>
      </c>
      <c r="G109" s="20" t="s">
        <v>74</v>
      </c>
      <c r="H109" s="20" t="s">
        <v>49</v>
      </c>
      <c r="I109" s="19" t="s">
        <v>50</v>
      </c>
      <c r="J109" s="17" t="s">
        <v>115</v>
      </c>
      <c r="K109" s="18" t="s">
        <v>116</v>
      </c>
      <c r="L109" s="18" t="s">
        <v>466</v>
      </c>
      <c r="M109" s="18" t="str" cm="1">
        <f t="array" aca="1" ref="M109" ca="1">IF(INDIRECT(CONCATENATE(TablaDatosCompletos[[#This Row],[CodigoProyecto]],"!B",CELL("fila",INDIRECT(TablaDatosCompletos[[#This Row],[Referencia]]))))="Incluir","SI","NO")</f>
        <v>NO</v>
      </c>
      <c r="N109" s="40" cm="1">
        <f t="array" aca="1" ref="N109" ca="1">IF(TablaDatosCompletos[[#This Row],[UsarAI]]="NO",0,INDIRECT(CONCATENATE(TablaDatosCompletos[[#This Row],[CodigoProyecto]],"!E",CELL("fila",INDIRECT(TablaDatosCompletos[[#This Row],[Referencia]]))+2)))</f>
        <v>0</v>
      </c>
      <c r="O109" s="18" t="str" cm="1">
        <f t="array" aca="1" ref="O109" ca="1">IF(INDIRECT(CONCATENATE(TablaDatosCompletos[[#This Row],[CodigoProyecto]],"!E",CELL("fila",INDIRECT(TablaDatosCompletos[[#This Row],[Referencia]]))+6))=0,"",INDIRECT(CONCATENATE(TablaDatosCompletos[[#This Row],[CodigoProyecto]],"!E",CELL("fila",INDIRECT(TablaDatosCompletos[[#This Row],[Referencia]]))+6)))</f>
        <v>RCO32</v>
      </c>
      <c r="P109" s="18" t="str" cm="1">
        <f t="array" aca="1" ref="P109" ca="1">IF(INDIRECT(CONCATENATE(TablaDatosCompletos[[#This Row],[CodigoProyecto]],"!F",CELL("fila",INDIRECT(TablaDatosCompletos[[#This Row],[Referencia]]))+6))=0,"",INDIRECT(CONCATENATE(TablaDatosCompletos[[#This Row],[CodigoProyecto]],"!F",CELL("fila",INDIRECT(TablaDatosCompletos[[#This Row],[Referencia]]))+6)))</f>
        <v>RCO 32: Capacidad nueva o mejorada para el
tratamiento de aguas residuales</v>
      </c>
      <c r="Q109" s="18" cm="1">
        <f t="array" aca="1" ref="Q109" ca="1">IF(TablaDatosCompletos[[#This Row],[UsarAI]]="NO",0,INDIRECT(CONCATENATE(TablaDatosCompletos[[#This Row],[CodigoProyecto]],"!H",CELL("fila",INDIRECT(TablaDatosCompletos[[#This Row],[Referencia]]))+6)))</f>
        <v>0</v>
      </c>
      <c r="R109" s="18" t="str" cm="1">
        <f t="array" aca="1" ref="R109" ca="1">IF(INDIRECT(CONCATENATE(TablaDatosCompletos[[#This Row],[CodigoProyecto]],"!G",CELL("fila",INDIRECT(TablaDatosCompletos[[#This Row],[Referencia]]))+6))=0,"",INDIRECT(CONCATENATE(TablaDatosCompletos[[#This Row],[CodigoProyecto]],"!G",CELL("fila",INDIRECT(TablaDatosCompletos[[#This Row],[Referencia]]))+6)))</f>
        <v>RCO32: Equivalente de población</v>
      </c>
      <c r="S109" s="125" t="str" cm="1">
        <f t="array" aca="1" ref="S109" ca="1">IF(INDIRECT(CONCATENATE(TablaDatosCompletos[[#This Row],[CodigoProyecto]],"!E",CELL("fila",INDIRECT(TablaDatosCompletos[[#This Row],[Referencia]]))+7))=0,"",INDIRECT(CONCATENATE(TablaDatosCompletos[[#This Row],[CodigoProyecto]],"!E",CELL("fila",INDIRECT(TablaDatosCompletos[[#This Row],[Referencia]]))+7)))</f>
        <v>RCR42</v>
      </c>
      <c r="T109" s="126" t="str" cm="1">
        <f t="array" aca="1" ref="T109" ca="1">IF(INDIRECT(CONCATENATE(TablaDatosCompletos[[#This Row],[CodigoProyecto]],"!F",CELL("fila",INDIRECT(TablaDatosCompletos[[#This Row],[Referencia]]))+7))=0,"",INDIRECT(CONCATENATE(TablaDatosCompletos[[#This Row],[CodigoProyecto]],"!F",CELL("fila",INDIRECT(TablaDatosCompletos[[#This Row],[Referencia]]))+7)))</f>
        <v>RCR 42: Población conectada, como mínimo,
a una planta secundaria de tratamiento de
aguas residuales</v>
      </c>
      <c r="U109" s="127" cm="1">
        <f t="array" aca="1" ref="U109" ca="1">IF(TablaDatosCompletos[[#This Row],[UsarAI]]="NO",0,INDIRECT(CONCATENATE(TablaDatosCompletos[[#This Row],[CodigoProyecto]],"!H",CELL("fila",INDIRECT(TablaDatosCompletos[[#This Row],[Referencia]]))+7)))</f>
        <v>0</v>
      </c>
      <c r="V109" s="126" t="str" cm="1">
        <f t="array" aca="1" ref="V109" ca="1">IF(INDIRECT(CONCATENATE(TablaDatosCompletos[[#This Row],[CodigoProyecto]],"!G",CELL("fila",INDIRECT(TablaDatosCompletos[[#This Row],[Referencia]]))+7))=0,"",INDIRECT(CONCATENATE(TablaDatosCompletos[[#This Row],[CodigoProyecto]],"!G",CELL("fila",INDIRECT(TablaDatosCompletos[[#This Row],[Referencia]]))+7)))</f>
        <v>RCR 42:  Personas</v>
      </c>
    </row>
    <row r="110" spans="1:22" ht="101.5" x14ac:dyDescent="0.35">
      <c r="A110" s="17">
        <f>DatosGenerales!$D$7</f>
        <v>0</v>
      </c>
      <c r="B110" s="17">
        <f>DatosGenerales!$D$11</f>
        <v>0</v>
      </c>
      <c r="C110" s="17" cm="1">
        <f t="array" aca="1" ref="C110" ca="1">INDIRECT(CONCATENATE(TablaDatosCompletos[[#This Row],[CodigoProyecto]],"!$E$3"))</f>
        <v>0</v>
      </c>
      <c r="D110" s="17" t="str">
        <f ca="1">IF(TablaDatosCompletos[[#This Row],[Proyecto]]=0,"NO","SI")</f>
        <v>NO</v>
      </c>
      <c r="E110" s="17" t="s">
        <v>12</v>
      </c>
      <c r="F110" s="17" t="s">
        <v>227</v>
      </c>
      <c r="G110" s="20" t="s">
        <v>74</v>
      </c>
      <c r="H110" s="20" t="s">
        <v>49</v>
      </c>
      <c r="I110" s="19" t="s">
        <v>50</v>
      </c>
      <c r="J110" s="17" t="s">
        <v>117</v>
      </c>
      <c r="K110" s="18" t="s">
        <v>118</v>
      </c>
      <c r="L110" s="18" t="s">
        <v>467</v>
      </c>
      <c r="M110" s="18" t="str" cm="1">
        <f t="array" aca="1" ref="M110" ca="1">IF(INDIRECT(CONCATENATE(TablaDatosCompletos[[#This Row],[CodigoProyecto]],"!B",CELL("fila",INDIRECT(TablaDatosCompletos[[#This Row],[Referencia]]))))="Incluir","SI","NO")</f>
        <v>NO</v>
      </c>
      <c r="N110" s="40" cm="1">
        <f t="array" aca="1" ref="N110" ca="1">IF(TablaDatosCompletos[[#This Row],[UsarAI]]="NO",0,INDIRECT(CONCATENATE(TablaDatosCompletos[[#This Row],[CodigoProyecto]],"!E",CELL("fila",INDIRECT(TablaDatosCompletos[[#This Row],[Referencia]]))+2)))</f>
        <v>0</v>
      </c>
      <c r="O110" s="18" t="str" cm="1">
        <f t="array" aca="1" ref="O110" ca="1">IF(INDIRECT(CONCATENATE(TablaDatosCompletos[[#This Row],[CodigoProyecto]],"!E",CELL("fila",INDIRECT(TablaDatosCompletos[[#This Row],[Referencia]]))+6))=0,"",INDIRECT(CONCATENATE(TablaDatosCompletos[[#This Row],[CodigoProyecto]],"!E",CELL("fila",INDIRECT(TablaDatosCompletos[[#This Row],[Referencia]]))+6)))</f>
        <v>RCO31</v>
      </c>
      <c r="P110" s="18" t="str" cm="1">
        <f t="array" aca="1" ref="P110" ca="1">IF(INDIRECT(CONCATENATE(TablaDatosCompletos[[#This Row],[CodigoProyecto]],"!F",CELL("fila",INDIRECT(TablaDatosCompletos[[#This Row],[Referencia]]))+6))=0,"",INDIRECT(CONCATENATE(TablaDatosCompletos[[#This Row],[CodigoProyecto]],"!F",CELL("fila",INDIRECT(TablaDatosCompletos[[#This Row],[Referencia]]))+6)))</f>
        <v>RCO31 Longitud de tuberías nuevas o mejoradas para la red pública de recogida de aguas residuales</v>
      </c>
      <c r="Q110" s="18" cm="1">
        <f t="array" aca="1" ref="Q110" ca="1">IF(TablaDatosCompletos[[#This Row],[UsarAI]]="NO",0,INDIRECT(CONCATENATE(TablaDatosCompletos[[#This Row],[CodigoProyecto]],"!H",CELL("fila",INDIRECT(TablaDatosCompletos[[#This Row],[Referencia]]))+6)))</f>
        <v>0</v>
      </c>
      <c r="R110" s="18" t="str" cm="1">
        <f t="array" aca="1" ref="R110" ca="1">IF(INDIRECT(CONCATENATE(TablaDatosCompletos[[#This Row],[CodigoProyecto]],"!G",CELL("fila",INDIRECT(TablaDatosCompletos[[#This Row],[Referencia]]))+6))=0,"",INDIRECT(CONCATENATE(TablaDatosCompletos[[#This Row],[CodigoProyecto]],"!G",CELL("fila",INDIRECT(TablaDatosCompletos[[#This Row],[Referencia]]))+6)))</f>
        <v>RCO31: Km</v>
      </c>
      <c r="S110" s="125" t="str" cm="1">
        <f t="array" aca="1" ref="S110" ca="1">IF(INDIRECT(CONCATENATE(TablaDatosCompletos[[#This Row],[CodigoProyecto]],"!E",CELL("fila",INDIRECT(TablaDatosCompletos[[#This Row],[Referencia]]))+7))=0,"",INDIRECT(CONCATENATE(TablaDatosCompletos[[#This Row],[CodigoProyecto]],"!E",CELL("fila",INDIRECT(TablaDatosCompletos[[#This Row],[Referencia]]))+7)))</f>
        <v>RCR42</v>
      </c>
      <c r="T110" s="126" t="str" cm="1">
        <f t="array" aca="1" ref="T110" ca="1">IF(INDIRECT(CONCATENATE(TablaDatosCompletos[[#This Row],[CodigoProyecto]],"!F",CELL("fila",INDIRECT(TablaDatosCompletos[[#This Row],[Referencia]]))+7))=0,"",INDIRECT(CONCATENATE(TablaDatosCompletos[[#This Row],[CodigoProyecto]],"!F",CELL("fila",INDIRECT(TablaDatosCompletos[[#This Row],[Referencia]]))+7)))</f>
        <v>RCR 42: Población conectada, como mínimo,
a una planta secundaria de tratamiento de
aguas residuales</v>
      </c>
      <c r="U110" s="127" cm="1">
        <f t="array" aca="1" ref="U110" ca="1">IF(TablaDatosCompletos[[#This Row],[UsarAI]]="NO",0,INDIRECT(CONCATENATE(TablaDatosCompletos[[#This Row],[CodigoProyecto]],"!H",CELL("fila",INDIRECT(TablaDatosCompletos[[#This Row],[Referencia]]))+7)))</f>
        <v>0</v>
      </c>
      <c r="V110" s="126" t="str" cm="1">
        <f t="array" aca="1" ref="V110" ca="1">IF(INDIRECT(CONCATENATE(TablaDatosCompletos[[#This Row],[CodigoProyecto]],"!G",CELL("fila",INDIRECT(TablaDatosCompletos[[#This Row],[Referencia]]))+7))=0,"",INDIRECT(CONCATENATE(TablaDatosCompletos[[#This Row],[CodigoProyecto]],"!G",CELL("fila",INDIRECT(TablaDatosCompletos[[#This Row],[Referencia]]))+7)))</f>
        <v>RCR 42:  Personas</v>
      </c>
    </row>
    <row r="111" spans="1:22" ht="58" x14ac:dyDescent="0.35">
      <c r="A111" s="17">
        <f>DatosGenerales!$D$7</f>
        <v>0</v>
      </c>
      <c r="B111" s="17">
        <f>DatosGenerales!$D$11</f>
        <v>0</v>
      </c>
      <c r="C111" s="17" cm="1">
        <f t="array" aca="1" ref="C111" ca="1">INDIRECT(CONCATENATE(TablaDatosCompletos[[#This Row],[CodigoProyecto]],"!$E$3"))</f>
        <v>0</v>
      </c>
      <c r="D111" s="17" t="str">
        <f ca="1">IF(TablaDatosCompletos[[#This Row],[Proyecto]]=0,"NO","SI")</f>
        <v>NO</v>
      </c>
      <c r="E111" s="17" t="s">
        <v>12</v>
      </c>
      <c r="F111" s="17" t="s">
        <v>227</v>
      </c>
      <c r="G111" s="20" t="s">
        <v>74</v>
      </c>
      <c r="H111" s="20" t="s">
        <v>51</v>
      </c>
      <c r="I111" s="19" t="s">
        <v>52</v>
      </c>
      <c r="J111" s="17" t="s">
        <v>119</v>
      </c>
      <c r="K111" s="18" t="s">
        <v>120</v>
      </c>
      <c r="L111" s="18" t="s">
        <v>468</v>
      </c>
      <c r="M111" s="18" t="str" cm="1">
        <f t="array" aca="1" ref="M111" ca="1">IF(INDIRECT(CONCATENATE(TablaDatosCompletos[[#This Row],[CodigoProyecto]],"!B",CELL("fila",INDIRECT(TablaDatosCompletos[[#This Row],[Referencia]]))))="Incluir","SI","NO")</f>
        <v>NO</v>
      </c>
      <c r="N111" s="40" cm="1">
        <f t="array" aca="1" ref="N111" ca="1">IF(TablaDatosCompletos[[#This Row],[UsarAI]]="NO",0,INDIRECT(CONCATENATE(TablaDatosCompletos[[#This Row],[CodigoProyecto]],"!E",CELL("fila",INDIRECT(TablaDatosCompletos[[#This Row],[Referencia]]))+2)))</f>
        <v>0</v>
      </c>
      <c r="O111" s="18" t="str" cm="1">
        <f t="array" aca="1" ref="O111" ca="1">IF(INDIRECT(CONCATENATE(TablaDatosCompletos[[#This Row],[CodigoProyecto]],"!E",CELL("fila",INDIRECT(TablaDatosCompletos[[#This Row],[Referencia]]))+6))=0,"",INDIRECT(CONCATENATE(TablaDatosCompletos[[#This Row],[CodigoProyecto]],"!E",CELL("fila",INDIRECT(TablaDatosCompletos[[#This Row],[Referencia]]))+6)))</f>
        <v>RCO34</v>
      </c>
      <c r="P111" s="18" t="str" cm="1">
        <f t="array" aca="1" ref="P111" ca="1">IF(INDIRECT(CONCATENATE(TablaDatosCompletos[[#This Row],[CodigoProyecto]],"!F",CELL("fila",INDIRECT(TablaDatosCompletos[[#This Row],[Referencia]]))+6))=0,"",INDIRECT(CONCATENATE(TablaDatosCompletos[[#This Row],[CodigoProyecto]],"!F",CELL("fila",INDIRECT(TablaDatosCompletos[[#This Row],[Referencia]]))+6)))</f>
        <v>RCO 34: Capacidad adicional para el reciclaje
de residuos</v>
      </c>
      <c r="Q111" s="18" cm="1">
        <f t="array" aca="1" ref="Q111" ca="1">IF(TablaDatosCompletos[[#This Row],[UsarAI]]="NO",0,INDIRECT(CONCATENATE(TablaDatosCompletos[[#This Row],[CodigoProyecto]],"!H",CELL("fila",INDIRECT(TablaDatosCompletos[[#This Row],[Referencia]]))+6)))</f>
        <v>0</v>
      </c>
      <c r="R111" s="18" t="str" cm="1">
        <f t="array" aca="1" ref="R111" ca="1">IF(INDIRECT(CONCATENATE(TablaDatosCompletos[[#This Row],[CodigoProyecto]],"!G",CELL("fila",INDIRECT(TablaDatosCompletos[[#This Row],[Referencia]]))+6))=0,"",INDIRECT(CONCATENATE(TablaDatosCompletos[[#This Row],[CodigoProyecto]],"!G",CELL("fila",INDIRECT(TablaDatosCompletos[[#This Row],[Referencia]]))+6)))</f>
        <v>RCO 34: Toneladas/año</v>
      </c>
      <c r="S111" s="125" t="str" cm="1">
        <f t="array" aca="1" ref="S111" ca="1">IF(INDIRECT(CONCATENATE(TablaDatosCompletos[[#This Row],[CodigoProyecto]],"!E",CELL("fila",INDIRECT(TablaDatosCompletos[[#This Row],[Referencia]]))+7))=0,"",INDIRECT(CONCATENATE(TablaDatosCompletos[[#This Row],[CodigoProyecto]],"!E",CELL("fila",INDIRECT(TablaDatosCompletos[[#This Row],[Referencia]]))+7)))</f>
        <v>RCR103</v>
      </c>
      <c r="T111" s="126" t="str" cm="1">
        <f t="array" aca="1" ref="T111" ca="1">IF(INDIRECT(CONCATENATE(TablaDatosCompletos[[#This Row],[CodigoProyecto]],"!F",CELL("fila",INDIRECT(TablaDatosCompletos[[#This Row],[Referencia]]))+7))=0,"",INDIRECT(CONCATENATE(TablaDatosCompletos[[#This Row],[CodigoProyecto]],"!F",CELL("fila",INDIRECT(TablaDatosCompletos[[#This Row],[Referencia]]))+7)))</f>
        <v>RCR103 Residuos recogidos de manera selectiva</v>
      </c>
      <c r="U111" s="127" cm="1">
        <f t="array" aca="1" ref="U111" ca="1">IF(TablaDatosCompletos[[#This Row],[UsarAI]]="NO",0,INDIRECT(CONCATENATE(TablaDatosCompletos[[#This Row],[CodigoProyecto]],"!H",CELL("fila",INDIRECT(TablaDatosCompletos[[#This Row],[Referencia]]))+7)))</f>
        <v>0</v>
      </c>
      <c r="V111" s="126" t="str" cm="1">
        <f t="array" aca="1" ref="V111" ca="1">IF(INDIRECT(CONCATENATE(TablaDatosCompletos[[#This Row],[CodigoProyecto]],"!G",CELL("fila",INDIRECT(TablaDatosCompletos[[#This Row],[Referencia]]))+7))=0,"",INDIRECT(CONCATENATE(TablaDatosCompletos[[#This Row],[CodigoProyecto]],"!G",CELL("fila",INDIRECT(TablaDatosCompletos[[#This Row],[Referencia]]))+7)))</f>
        <v>RCR 103: Toneladas/ año</v>
      </c>
    </row>
    <row r="112" spans="1:22" ht="43.5" x14ac:dyDescent="0.35">
      <c r="A112" s="17">
        <f>DatosGenerales!$D$7</f>
        <v>0</v>
      </c>
      <c r="B112" s="17">
        <f>DatosGenerales!$D$11</f>
        <v>0</v>
      </c>
      <c r="C112" s="17" cm="1">
        <f t="array" aca="1" ref="C112" ca="1">INDIRECT(CONCATENATE(TablaDatosCompletos[[#This Row],[CodigoProyecto]],"!$E$3"))</f>
        <v>0</v>
      </c>
      <c r="D112" s="17" t="str">
        <f ca="1">IF(TablaDatosCompletos[[#This Row],[Proyecto]]=0,"NO","SI")</f>
        <v>NO</v>
      </c>
      <c r="E112" s="17" t="s">
        <v>12</v>
      </c>
      <c r="F112" s="17" t="s">
        <v>227</v>
      </c>
      <c r="G112" s="20" t="s">
        <v>74</v>
      </c>
      <c r="H112" s="20" t="s">
        <v>51</v>
      </c>
      <c r="I112" s="19" t="s">
        <v>52</v>
      </c>
      <c r="J112" s="17" t="s">
        <v>121</v>
      </c>
      <c r="K112" s="18" t="s">
        <v>122</v>
      </c>
      <c r="L112" s="18" t="s">
        <v>469</v>
      </c>
      <c r="M112" s="18" t="str" cm="1">
        <f t="array" aca="1" ref="M112" ca="1">IF(INDIRECT(CONCATENATE(TablaDatosCompletos[[#This Row],[CodigoProyecto]],"!B",CELL("fila",INDIRECT(TablaDatosCompletos[[#This Row],[Referencia]]))))="Incluir","SI","NO")</f>
        <v>NO</v>
      </c>
      <c r="N112" s="40" cm="1">
        <f t="array" aca="1" ref="N112" ca="1">IF(TablaDatosCompletos[[#This Row],[UsarAI]]="NO",0,INDIRECT(CONCATENATE(TablaDatosCompletos[[#This Row],[CodigoProyecto]],"!E",CELL("fila",INDIRECT(TablaDatosCompletos[[#This Row],[Referencia]]))+2)))</f>
        <v>0</v>
      </c>
      <c r="O112" s="18" t="str" cm="1">
        <f t="array" aca="1" ref="O112" ca="1">IF(INDIRECT(CONCATENATE(TablaDatosCompletos[[#This Row],[CodigoProyecto]],"!E",CELL("fila",INDIRECT(TablaDatosCompletos[[#This Row],[Referencia]]))+6))=0,"",INDIRECT(CONCATENATE(TablaDatosCompletos[[#This Row],[CodigoProyecto]],"!E",CELL("fila",INDIRECT(TablaDatosCompletos[[#This Row],[Referencia]]))+6)))</f>
        <v>RCO34</v>
      </c>
      <c r="P112" s="18" t="str" cm="1">
        <f t="array" aca="1" ref="P112" ca="1">IF(INDIRECT(CONCATENATE(TablaDatosCompletos[[#This Row],[CodigoProyecto]],"!F",CELL("fila",INDIRECT(TablaDatosCompletos[[#This Row],[Referencia]]))+6))=0,"",INDIRECT(CONCATENATE(TablaDatosCompletos[[#This Row],[CodigoProyecto]],"!F",CELL("fila",INDIRECT(TablaDatosCompletos[[#This Row],[Referencia]]))+6)))</f>
        <v>RCO 34: Capacidad adicional para el reciclaje
de residuos</v>
      </c>
      <c r="Q112" s="18" cm="1">
        <f t="array" aca="1" ref="Q112" ca="1">IF(TablaDatosCompletos[[#This Row],[UsarAI]]="NO",0,INDIRECT(CONCATENATE(TablaDatosCompletos[[#This Row],[CodigoProyecto]],"!H",CELL("fila",INDIRECT(TablaDatosCompletos[[#This Row],[Referencia]]))+6)))</f>
        <v>0</v>
      </c>
      <c r="R112" s="18" t="str" cm="1">
        <f t="array" aca="1" ref="R112" ca="1">IF(INDIRECT(CONCATENATE(TablaDatosCompletos[[#This Row],[CodigoProyecto]],"!G",CELL("fila",INDIRECT(TablaDatosCompletos[[#This Row],[Referencia]]))+6))=0,"",INDIRECT(CONCATENATE(TablaDatosCompletos[[#This Row],[CodigoProyecto]],"!G",CELL("fila",INDIRECT(TablaDatosCompletos[[#This Row],[Referencia]]))+6)))</f>
        <v>RCO 34: Toneladas/año</v>
      </c>
      <c r="S112" s="125" t="str" cm="1">
        <f t="array" aca="1" ref="S112" ca="1">IF(INDIRECT(CONCATENATE(TablaDatosCompletos[[#This Row],[CodigoProyecto]],"!E",CELL("fila",INDIRECT(TablaDatosCompletos[[#This Row],[Referencia]]))+7))=0,"",INDIRECT(CONCATENATE(TablaDatosCompletos[[#This Row],[CodigoProyecto]],"!E",CELL("fila",INDIRECT(TablaDatosCompletos[[#This Row],[Referencia]]))+7)))</f>
        <v>RCR103</v>
      </c>
      <c r="T112" s="126" t="str" cm="1">
        <f t="array" aca="1" ref="T112" ca="1">IF(INDIRECT(CONCATENATE(TablaDatosCompletos[[#This Row],[CodigoProyecto]],"!F",CELL("fila",INDIRECT(TablaDatosCompletos[[#This Row],[Referencia]]))+7))=0,"",INDIRECT(CONCATENATE(TablaDatosCompletos[[#This Row],[CodigoProyecto]],"!F",CELL("fila",INDIRECT(TablaDatosCompletos[[#This Row],[Referencia]]))+7)))</f>
        <v>RCR103 Residuos recogidos de manera selectiva</v>
      </c>
      <c r="U112" s="127" cm="1">
        <f t="array" aca="1" ref="U112" ca="1">IF(TablaDatosCompletos[[#This Row],[UsarAI]]="NO",0,INDIRECT(CONCATENATE(TablaDatosCompletos[[#This Row],[CodigoProyecto]],"!H",CELL("fila",INDIRECT(TablaDatosCompletos[[#This Row],[Referencia]]))+7)))</f>
        <v>0</v>
      </c>
      <c r="V112" s="126" t="str" cm="1">
        <f t="array" aca="1" ref="V112" ca="1">IF(INDIRECT(CONCATENATE(TablaDatosCompletos[[#This Row],[CodigoProyecto]],"!G",CELL("fila",INDIRECT(TablaDatosCompletos[[#This Row],[Referencia]]))+7))=0,"",INDIRECT(CONCATENATE(TablaDatosCompletos[[#This Row],[CodigoProyecto]],"!G",CELL("fila",INDIRECT(TablaDatosCompletos[[#This Row],[Referencia]]))+7)))</f>
        <v>RCR 103: Toneladas/ año</v>
      </c>
    </row>
    <row r="113" spans="1:22" ht="58" x14ac:dyDescent="0.35">
      <c r="A113" s="17">
        <f>DatosGenerales!$D$7</f>
        <v>0</v>
      </c>
      <c r="B113" s="17">
        <f>DatosGenerales!$D$11</f>
        <v>0</v>
      </c>
      <c r="C113" s="17" cm="1">
        <f t="array" aca="1" ref="C113" ca="1">INDIRECT(CONCATENATE(TablaDatosCompletos[[#This Row],[CodigoProyecto]],"!$E$3"))</f>
        <v>0</v>
      </c>
      <c r="D113" s="17" t="str">
        <f ca="1">IF(TablaDatosCompletos[[#This Row],[Proyecto]]=0,"NO","SI")</f>
        <v>NO</v>
      </c>
      <c r="E113" s="17" t="s">
        <v>12</v>
      </c>
      <c r="F113" s="17" t="s">
        <v>227</v>
      </c>
      <c r="G113" s="20" t="s">
        <v>74</v>
      </c>
      <c r="H113" s="20" t="s">
        <v>51</v>
      </c>
      <c r="I113" s="19" t="s">
        <v>52</v>
      </c>
      <c r="J113" s="17" t="s">
        <v>123</v>
      </c>
      <c r="K113" s="18" t="s">
        <v>124</v>
      </c>
      <c r="L113" s="18" t="s">
        <v>470</v>
      </c>
      <c r="M113" s="18" t="str" cm="1">
        <f t="array" aca="1" ref="M113" ca="1">IF(INDIRECT(CONCATENATE(TablaDatosCompletos[[#This Row],[CodigoProyecto]],"!B",CELL("fila",INDIRECT(TablaDatosCompletos[[#This Row],[Referencia]]))))="Incluir","SI","NO")</f>
        <v>NO</v>
      </c>
      <c r="N113" s="40" cm="1">
        <f t="array" aca="1" ref="N113" ca="1">IF(TablaDatosCompletos[[#This Row],[UsarAI]]="NO",0,INDIRECT(CONCATENATE(TablaDatosCompletos[[#This Row],[CodigoProyecto]],"!E",CELL("fila",INDIRECT(TablaDatosCompletos[[#This Row],[Referencia]]))+2)))</f>
        <v>0</v>
      </c>
      <c r="O113" s="18" t="str" cm="1">
        <f t="array" aca="1" ref="O113" ca="1">IF(INDIRECT(CONCATENATE(TablaDatosCompletos[[#This Row],[CodigoProyecto]],"!E",CELL("fila",INDIRECT(TablaDatosCompletos[[#This Row],[Referencia]]))+6))=0,"",INDIRECT(CONCATENATE(TablaDatosCompletos[[#This Row],[CodigoProyecto]],"!E",CELL("fila",INDIRECT(TablaDatosCompletos[[#This Row],[Referencia]]))+6)))</f>
        <v>RCO34</v>
      </c>
      <c r="P113" s="18" t="str" cm="1">
        <f t="array" aca="1" ref="P113" ca="1">IF(INDIRECT(CONCATENATE(TablaDatosCompletos[[#This Row],[CodigoProyecto]],"!F",CELL("fila",INDIRECT(TablaDatosCompletos[[#This Row],[Referencia]]))+6))=0,"",INDIRECT(CONCATENATE(TablaDatosCompletos[[#This Row],[CodigoProyecto]],"!F",CELL("fila",INDIRECT(TablaDatosCompletos[[#This Row],[Referencia]]))+6)))</f>
        <v>RCO 34: Capacidad adicional para el reciclaje
de residuos</v>
      </c>
      <c r="Q113" s="18" cm="1">
        <f t="array" aca="1" ref="Q113" ca="1">IF(TablaDatosCompletos[[#This Row],[UsarAI]]="NO",0,INDIRECT(CONCATENATE(TablaDatosCompletos[[#This Row],[CodigoProyecto]],"!H",CELL("fila",INDIRECT(TablaDatosCompletos[[#This Row],[Referencia]]))+6)))</f>
        <v>0</v>
      </c>
      <c r="R113" s="18" t="str" cm="1">
        <f t="array" aca="1" ref="R113" ca="1">IF(INDIRECT(CONCATENATE(TablaDatosCompletos[[#This Row],[CodigoProyecto]],"!G",CELL("fila",INDIRECT(TablaDatosCompletos[[#This Row],[Referencia]]))+6))=0,"",INDIRECT(CONCATENATE(TablaDatosCompletos[[#This Row],[CodigoProyecto]],"!G",CELL("fila",INDIRECT(TablaDatosCompletos[[#This Row],[Referencia]]))+6)))</f>
        <v>RCO 34: Toneladas/año</v>
      </c>
      <c r="S113" s="125" t="str" cm="1">
        <f t="array" aca="1" ref="S113" ca="1">IF(INDIRECT(CONCATENATE(TablaDatosCompletos[[#This Row],[CodigoProyecto]],"!E",CELL("fila",INDIRECT(TablaDatosCompletos[[#This Row],[Referencia]]))+7))=0,"",INDIRECT(CONCATENATE(TablaDatosCompletos[[#This Row],[CodigoProyecto]],"!E",CELL("fila",INDIRECT(TablaDatosCompletos[[#This Row],[Referencia]]))+7)))</f>
        <v>RCR103</v>
      </c>
      <c r="T113" s="126" t="str" cm="1">
        <f t="array" aca="1" ref="T113" ca="1">IF(INDIRECT(CONCATENATE(TablaDatosCompletos[[#This Row],[CodigoProyecto]],"!F",CELL("fila",INDIRECT(TablaDatosCompletos[[#This Row],[Referencia]]))+7))=0,"",INDIRECT(CONCATENATE(TablaDatosCompletos[[#This Row],[CodigoProyecto]],"!F",CELL("fila",INDIRECT(TablaDatosCompletos[[#This Row],[Referencia]]))+7)))</f>
        <v>RCR103 Residuos recogidos de manera selectiva</v>
      </c>
      <c r="U113" s="127" cm="1">
        <f t="array" aca="1" ref="U113" ca="1">IF(TablaDatosCompletos[[#This Row],[UsarAI]]="NO",0,INDIRECT(CONCATENATE(TablaDatosCompletos[[#This Row],[CodigoProyecto]],"!H",CELL("fila",INDIRECT(TablaDatosCompletos[[#This Row],[Referencia]]))+7)))</f>
        <v>0</v>
      </c>
      <c r="V113" s="126" t="str" cm="1">
        <f t="array" aca="1" ref="V113" ca="1">IF(INDIRECT(CONCATENATE(TablaDatosCompletos[[#This Row],[CodigoProyecto]],"!G",CELL("fila",INDIRECT(TablaDatosCompletos[[#This Row],[Referencia]]))+7))=0,"",INDIRECT(CONCATENATE(TablaDatosCompletos[[#This Row],[CodigoProyecto]],"!G",CELL("fila",INDIRECT(TablaDatosCompletos[[#This Row],[Referencia]]))+7)))</f>
        <v>RCR 103: Toneladas/ año</v>
      </c>
    </row>
    <row r="114" spans="1:22" ht="116" x14ac:dyDescent="0.35">
      <c r="A114" s="17">
        <f>DatosGenerales!$D$7</f>
        <v>0</v>
      </c>
      <c r="B114" s="17">
        <f>DatosGenerales!$D$11</f>
        <v>0</v>
      </c>
      <c r="C114" s="17" cm="1">
        <f t="array" aca="1" ref="C114" ca="1">INDIRECT(CONCATENATE(TablaDatosCompletos[[#This Row],[CodigoProyecto]],"!$E$3"))</f>
        <v>0</v>
      </c>
      <c r="D114" s="17" t="str">
        <f ca="1">IF(TablaDatosCompletos[[#This Row],[Proyecto]]=0,"NO","SI")</f>
        <v>NO</v>
      </c>
      <c r="E114" s="17" t="s">
        <v>12</v>
      </c>
      <c r="F114" s="17" t="s">
        <v>227</v>
      </c>
      <c r="G114" s="20" t="s">
        <v>74</v>
      </c>
      <c r="H114" s="20" t="s">
        <v>51</v>
      </c>
      <c r="I114" s="19" t="s">
        <v>52</v>
      </c>
      <c r="J114" s="17" t="s">
        <v>125</v>
      </c>
      <c r="K114" s="18" t="s">
        <v>126</v>
      </c>
      <c r="L114" s="18" t="s">
        <v>471</v>
      </c>
      <c r="M114" s="18" t="str" cm="1">
        <f t="array" aca="1" ref="M114" ca="1">IF(INDIRECT(CONCATENATE(TablaDatosCompletos[[#This Row],[CodigoProyecto]],"!B",CELL("fila",INDIRECT(TablaDatosCompletos[[#This Row],[Referencia]]))))="Incluir","SI","NO")</f>
        <v>NO</v>
      </c>
      <c r="N114" s="40" cm="1">
        <f t="array" aca="1" ref="N114" ca="1">IF(TablaDatosCompletos[[#This Row],[UsarAI]]="NO",0,INDIRECT(CONCATENATE(TablaDatosCompletos[[#This Row],[CodigoProyecto]],"!E",CELL("fila",INDIRECT(TablaDatosCompletos[[#This Row],[Referencia]]))+2)))</f>
        <v>0</v>
      </c>
      <c r="O114" s="18" t="str" cm="1">
        <f t="array" aca="1" ref="O114" ca="1">IF(INDIRECT(CONCATENATE(TablaDatosCompletos[[#This Row],[CodigoProyecto]],"!E",CELL("fila",INDIRECT(TablaDatosCompletos[[#This Row],[Referencia]]))+6))=0,"",INDIRECT(CONCATENATE(TablaDatosCompletos[[#This Row],[CodigoProyecto]],"!E",CELL("fila",INDIRECT(TablaDatosCompletos[[#This Row],[Referencia]]))+6)))</f>
        <v>RCO38</v>
      </c>
      <c r="P114" s="18" t="str" cm="1">
        <f t="array" aca="1" ref="P114" ca="1">IF(INDIRECT(CONCATENATE(TablaDatosCompletos[[#This Row],[CodigoProyecto]],"!F",CELL("fila",INDIRECT(TablaDatosCompletos[[#This Row],[Referencia]]))+6))=0,"",INDIRECT(CONCATENATE(TablaDatosCompletos[[#This Row],[CodigoProyecto]],"!F",CELL("fila",INDIRECT(TablaDatosCompletos[[#This Row],[Referencia]]))+6)))</f>
        <v>Superficie de los suelos rehabilitados
apoyados</v>
      </c>
      <c r="Q114" s="18" cm="1">
        <f t="array" aca="1" ref="Q114" ca="1">IF(TablaDatosCompletos[[#This Row],[UsarAI]]="NO",0,INDIRECT(CONCATENATE(TablaDatosCompletos[[#This Row],[CodigoProyecto]],"!H",CELL("fila",INDIRECT(TablaDatosCompletos[[#This Row],[Referencia]]))+6)))</f>
        <v>0</v>
      </c>
      <c r="R114" s="18" t="str" cm="1">
        <f t="array" aca="1" ref="R114" ca="1">IF(INDIRECT(CONCATENATE(TablaDatosCompletos[[#This Row],[CodigoProyecto]],"!G",CELL("fila",INDIRECT(TablaDatosCompletos[[#This Row],[Referencia]]))+6))=0,"",INDIRECT(CONCATENATE(TablaDatosCompletos[[#This Row],[CodigoProyecto]],"!G",CELL("fila",INDIRECT(TablaDatosCompletos[[#This Row],[Referencia]]))+6)))</f>
        <v>RCO 38: Hectáreas</v>
      </c>
      <c r="S114" s="125" t="str" cm="1">
        <f t="array" aca="1" ref="S114" ca="1">IF(INDIRECT(CONCATENATE(TablaDatosCompletos[[#This Row],[CodigoProyecto]],"!E",CELL("fila",INDIRECT(TablaDatosCompletos[[#This Row],[Referencia]]))+7))=0,"",INDIRECT(CONCATENATE(TablaDatosCompletos[[#This Row],[CodigoProyecto]],"!E",CELL("fila",INDIRECT(TablaDatosCompletos[[#This Row],[Referencia]]))+7)))</f>
        <v>RCR52</v>
      </c>
      <c r="T114" s="126" t="str" cm="1">
        <f t="array" aca="1" ref="T114" ca="1">IF(INDIRECT(CONCATENATE(TablaDatosCompletos[[#This Row],[CodigoProyecto]],"!F",CELL("fila",INDIRECT(TablaDatosCompletos[[#This Row],[Referencia]]))+7))=0,"",INDIRECT(CONCATENATE(TablaDatosCompletos[[#This Row],[CodigoProyecto]],"!F",CELL("fila",INDIRECT(TablaDatosCompletos[[#This Row],[Referencia]]))+7)))</f>
        <v>RCR 52: Suelos rehabilitados utilizados para zonas verdes, vivienda social, actividades económicas u otros usos</v>
      </c>
      <c r="U114" s="127" cm="1">
        <f t="array" aca="1" ref="U114" ca="1">IF(TablaDatosCompletos[[#This Row],[UsarAI]]="NO",0,INDIRECT(CONCATENATE(TablaDatosCompletos[[#This Row],[CodigoProyecto]],"!H",CELL("fila",INDIRECT(TablaDatosCompletos[[#This Row],[Referencia]]))+7)))</f>
        <v>0</v>
      </c>
      <c r="V114" s="126" t="str" cm="1">
        <f t="array" aca="1" ref="V114" ca="1">IF(INDIRECT(CONCATENATE(TablaDatosCompletos[[#This Row],[CodigoProyecto]],"!G",CELL("fila",INDIRECT(TablaDatosCompletos[[#This Row],[Referencia]]))+7))=0,"",INDIRECT(CONCATENATE(TablaDatosCompletos[[#This Row],[CodigoProyecto]],"!G",CELL("fila",INDIRECT(TablaDatosCompletos[[#This Row],[Referencia]]))+7)))</f>
        <v>RCR 52: Hectáreas</v>
      </c>
    </row>
    <row r="115" spans="1:22" ht="116" x14ac:dyDescent="0.35">
      <c r="A115" s="17">
        <f>DatosGenerales!$D$7</f>
        <v>0</v>
      </c>
      <c r="B115" s="17">
        <f>DatosGenerales!$D$11</f>
        <v>0</v>
      </c>
      <c r="C115" s="17" cm="1">
        <f t="array" aca="1" ref="C115" ca="1">INDIRECT(CONCATENATE(TablaDatosCompletos[[#This Row],[CodigoProyecto]],"!$E$3"))</f>
        <v>0</v>
      </c>
      <c r="D115" s="17" t="str">
        <f ca="1">IF(TablaDatosCompletos[[#This Row],[Proyecto]]=0,"NO","SI")</f>
        <v>NO</v>
      </c>
      <c r="E115" s="17" t="s">
        <v>12</v>
      </c>
      <c r="F115" s="17" t="s">
        <v>227</v>
      </c>
      <c r="G115" s="20" t="s">
        <v>74</v>
      </c>
      <c r="H115" s="20" t="s">
        <v>51</v>
      </c>
      <c r="I115" s="19" t="s">
        <v>52</v>
      </c>
      <c r="J115" s="17" t="s">
        <v>127</v>
      </c>
      <c r="K115" s="18" t="s">
        <v>128</v>
      </c>
      <c r="L115" s="18" t="s">
        <v>472</v>
      </c>
      <c r="M115" s="18" t="str" cm="1">
        <f t="array" aca="1" ref="M115" ca="1">IF(INDIRECT(CONCATENATE(TablaDatosCompletos[[#This Row],[CodigoProyecto]],"!B",CELL("fila",INDIRECT(TablaDatosCompletos[[#This Row],[Referencia]]))))="Incluir","SI","NO")</f>
        <v>NO</v>
      </c>
      <c r="N115" s="40" cm="1">
        <f t="array" aca="1" ref="N115" ca="1">IF(TablaDatosCompletos[[#This Row],[UsarAI]]="NO",0,INDIRECT(CONCATENATE(TablaDatosCompletos[[#This Row],[CodigoProyecto]],"!E",CELL("fila",INDIRECT(TablaDatosCompletos[[#This Row],[Referencia]]))+2)))</f>
        <v>0</v>
      </c>
      <c r="O115" s="18" t="str" cm="1">
        <f t="array" aca="1" ref="O115" ca="1">IF(INDIRECT(CONCATENATE(TablaDatosCompletos[[#This Row],[CodigoProyecto]],"!E",CELL("fila",INDIRECT(TablaDatosCompletos[[#This Row],[Referencia]]))+6))=0,"",INDIRECT(CONCATENATE(TablaDatosCompletos[[#This Row],[CodigoProyecto]],"!E",CELL("fila",INDIRECT(TablaDatosCompletos[[#This Row],[Referencia]]))+6)))</f>
        <v>RCO38</v>
      </c>
      <c r="P115" s="18" t="str" cm="1">
        <f t="array" aca="1" ref="P115" ca="1">IF(INDIRECT(CONCATENATE(TablaDatosCompletos[[#This Row],[CodigoProyecto]],"!F",CELL("fila",INDIRECT(TablaDatosCompletos[[#This Row],[Referencia]]))+6))=0,"",INDIRECT(CONCATENATE(TablaDatosCompletos[[#This Row],[CodigoProyecto]],"!F",CELL("fila",INDIRECT(TablaDatosCompletos[[#This Row],[Referencia]]))+6)))</f>
        <v>Superficie de los suelos rehabilitados
apoyados</v>
      </c>
      <c r="Q115" s="18" cm="1">
        <f t="array" aca="1" ref="Q115" ca="1">IF(TablaDatosCompletos[[#This Row],[UsarAI]]="NO",0,INDIRECT(CONCATENATE(TablaDatosCompletos[[#This Row],[CodigoProyecto]],"!H",CELL("fila",INDIRECT(TablaDatosCompletos[[#This Row],[Referencia]]))+6)))</f>
        <v>0</v>
      </c>
      <c r="R115" s="18" t="str" cm="1">
        <f t="array" aca="1" ref="R115" ca="1">IF(INDIRECT(CONCATENATE(TablaDatosCompletos[[#This Row],[CodigoProyecto]],"!G",CELL("fila",INDIRECT(TablaDatosCompletos[[#This Row],[Referencia]]))+6))=0,"",INDIRECT(CONCATENATE(TablaDatosCompletos[[#This Row],[CodigoProyecto]],"!G",CELL("fila",INDIRECT(TablaDatosCompletos[[#This Row],[Referencia]]))+6)))</f>
        <v>RCO 38: Hectáreas</v>
      </c>
      <c r="S115" s="125" t="str" cm="1">
        <f t="array" aca="1" ref="S115" ca="1">IF(INDIRECT(CONCATENATE(TablaDatosCompletos[[#This Row],[CodigoProyecto]],"!E",CELL("fila",INDIRECT(TablaDatosCompletos[[#This Row],[Referencia]]))+7))=0,"",INDIRECT(CONCATENATE(TablaDatosCompletos[[#This Row],[CodigoProyecto]],"!E",CELL("fila",INDIRECT(TablaDatosCompletos[[#This Row],[Referencia]]))+7)))</f>
        <v>RCR52</v>
      </c>
      <c r="T115" s="126" t="str" cm="1">
        <f t="array" aca="1" ref="T115" ca="1">IF(INDIRECT(CONCATENATE(TablaDatosCompletos[[#This Row],[CodigoProyecto]],"!F",CELL("fila",INDIRECT(TablaDatosCompletos[[#This Row],[Referencia]]))+7))=0,"",INDIRECT(CONCATENATE(TablaDatosCompletos[[#This Row],[CodigoProyecto]],"!F",CELL("fila",INDIRECT(TablaDatosCompletos[[#This Row],[Referencia]]))+7)))</f>
        <v>RCR 52: Suelos rehabilitados utilizados para zonas verdes, vivienda social, actividades económicas u otros usos</v>
      </c>
      <c r="U115" s="127" cm="1">
        <f t="array" aca="1" ref="U115" ca="1">IF(TablaDatosCompletos[[#This Row],[UsarAI]]="NO",0,INDIRECT(CONCATENATE(TablaDatosCompletos[[#This Row],[CodigoProyecto]],"!H",CELL("fila",INDIRECT(TablaDatosCompletos[[#This Row],[Referencia]]))+7)))</f>
        <v>0</v>
      </c>
      <c r="V115" s="126" t="str" cm="1">
        <f t="array" aca="1" ref="V115" ca="1">IF(INDIRECT(CONCATENATE(TablaDatosCompletos[[#This Row],[CodigoProyecto]],"!G",CELL("fila",INDIRECT(TablaDatosCompletos[[#This Row],[Referencia]]))+7))=0,"",INDIRECT(CONCATENATE(TablaDatosCompletos[[#This Row],[CodigoProyecto]],"!G",CELL("fila",INDIRECT(TablaDatosCompletos[[#This Row],[Referencia]]))+7)))</f>
        <v>RCR 52: Hectáreas</v>
      </c>
    </row>
    <row r="116" spans="1:22" ht="72.5" x14ac:dyDescent="0.35">
      <c r="A116" s="17">
        <f>DatosGenerales!$D$7</f>
        <v>0</v>
      </c>
      <c r="B116" s="17">
        <f>DatosGenerales!$D$11</f>
        <v>0</v>
      </c>
      <c r="C116" s="17" cm="1">
        <f t="array" aca="1" ref="C116" ca="1">INDIRECT(CONCATENATE(TablaDatosCompletos[[#This Row],[CodigoProyecto]],"!$E$3"))</f>
        <v>0</v>
      </c>
      <c r="D116" s="17" t="str">
        <f ca="1">IF(TablaDatosCompletos[[#This Row],[Proyecto]]=0,"NO","SI")</f>
        <v>NO</v>
      </c>
      <c r="E116" s="17" t="s">
        <v>12</v>
      </c>
      <c r="F116" s="17" t="s">
        <v>227</v>
      </c>
      <c r="G116" s="20" t="s">
        <v>74</v>
      </c>
      <c r="H116" s="20" t="s">
        <v>53</v>
      </c>
      <c r="I116" s="19" t="s">
        <v>54</v>
      </c>
      <c r="J116" s="17" t="s">
        <v>129</v>
      </c>
      <c r="K116" s="18" t="s">
        <v>130</v>
      </c>
      <c r="L116" s="18" t="s">
        <v>473</v>
      </c>
      <c r="M116" s="18" t="str" cm="1">
        <f t="array" aca="1" ref="M116" ca="1">IF(INDIRECT(CONCATENATE(TablaDatosCompletos[[#This Row],[CodigoProyecto]],"!B",CELL("fila",INDIRECT(TablaDatosCompletos[[#This Row],[Referencia]]))))="Incluir","SI","NO")</f>
        <v>NO</v>
      </c>
      <c r="N116" s="40" cm="1">
        <f t="array" aca="1" ref="N116" ca="1">IF(TablaDatosCompletos[[#This Row],[UsarAI]]="NO",0,INDIRECT(CONCATENATE(TablaDatosCompletos[[#This Row],[CodigoProyecto]],"!E",CELL("fila",INDIRECT(TablaDatosCompletos[[#This Row],[Referencia]]))+2)))</f>
        <v>0</v>
      </c>
      <c r="O116" s="18" t="str" cm="1">
        <f t="array" aca="1" ref="O116" ca="1">IF(INDIRECT(CONCATENATE(TablaDatosCompletos[[#This Row],[CodigoProyecto]],"!E",CELL("fila",INDIRECT(TablaDatosCompletos[[#This Row],[Referencia]]))+6))=0,"",INDIRECT(CONCATENATE(TablaDatosCompletos[[#This Row],[CodigoProyecto]],"!E",CELL("fila",INDIRECT(TablaDatosCompletos[[#This Row],[Referencia]]))+6)))</f>
        <v>RCO38</v>
      </c>
      <c r="P116" s="18" t="str" cm="1">
        <f t="array" aca="1" ref="P116" ca="1">IF(INDIRECT(CONCATENATE(TablaDatosCompletos[[#This Row],[CodigoProyecto]],"!F",CELL("fila",INDIRECT(TablaDatosCompletos[[#This Row],[Referencia]]))+6))=0,"",INDIRECT(CONCATENATE(TablaDatosCompletos[[#This Row],[CodigoProyecto]],"!F",CELL("fila",INDIRECT(TablaDatosCompletos[[#This Row],[Referencia]]))+6)))</f>
        <v>Superficie de los suelos rehabilitados
apoyados</v>
      </c>
      <c r="Q116" s="18" cm="1">
        <f t="array" aca="1" ref="Q116" ca="1">IF(TablaDatosCompletos[[#This Row],[UsarAI]]="NO",0,INDIRECT(CONCATENATE(TablaDatosCompletos[[#This Row],[CodigoProyecto]],"!H",CELL("fila",INDIRECT(TablaDatosCompletos[[#This Row],[Referencia]]))+6)))</f>
        <v>0</v>
      </c>
      <c r="R116" s="18" t="str" cm="1">
        <f t="array" aca="1" ref="R116" ca="1">IF(INDIRECT(CONCATENATE(TablaDatosCompletos[[#This Row],[CodigoProyecto]],"!G",CELL("fila",INDIRECT(TablaDatosCompletos[[#This Row],[Referencia]]))+6))=0,"",INDIRECT(CONCATENATE(TablaDatosCompletos[[#This Row],[CodigoProyecto]],"!G",CELL("fila",INDIRECT(TablaDatosCompletos[[#This Row],[Referencia]]))+6)))</f>
        <v>RCO 38: Hectáreas</v>
      </c>
      <c r="S116" s="125" t="str" cm="1">
        <f t="array" aca="1" ref="S116" ca="1">IF(INDIRECT(CONCATENATE(TablaDatosCompletos[[#This Row],[CodigoProyecto]],"!E",CELL("fila",INDIRECT(TablaDatosCompletos[[#This Row],[Referencia]]))+7))=0,"",INDIRECT(CONCATENATE(TablaDatosCompletos[[#This Row],[CodigoProyecto]],"!E",CELL("fila",INDIRECT(TablaDatosCompletos[[#This Row],[Referencia]]))+7)))</f>
        <v>RCR50</v>
      </c>
      <c r="T116" s="126" t="str" cm="1">
        <f t="array" aca="1" ref="T116" ca="1">IF(INDIRECT(CONCATENATE(TablaDatosCompletos[[#This Row],[CodigoProyecto]],"!F",CELL("fila",INDIRECT(TablaDatosCompletos[[#This Row],[Referencia]]))+7))=0,"",INDIRECT(CONCATENATE(TablaDatosCompletos[[#This Row],[CodigoProyecto]],"!F",CELL("fila",INDIRECT(TablaDatosCompletos[[#This Row],[Referencia]]))+7)))</f>
        <v>RCR 50: Población que se beneficia de
medidas en favor de la calidad del aire*</v>
      </c>
      <c r="U116" s="127" cm="1">
        <f t="array" aca="1" ref="U116" ca="1">IF(TablaDatosCompletos[[#This Row],[UsarAI]]="NO",0,INDIRECT(CONCATENATE(TablaDatosCompletos[[#This Row],[CodigoProyecto]],"!H",CELL("fila",INDIRECT(TablaDatosCompletos[[#This Row],[Referencia]]))+7)))</f>
        <v>0</v>
      </c>
      <c r="V116" s="126" t="str" cm="1">
        <f t="array" aca="1" ref="V116" ca="1">IF(INDIRECT(CONCATENATE(TablaDatosCompletos[[#This Row],[CodigoProyecto]],"!G",CELL("fila",INDIRECT(TablaDatosCompletos[[#This Row],[Referencia]]))+7))=0,"",INDIRECT(CONCATENATE(TablaDatosCompletos[[#This Row],[CodigoProyecto]],"!G",CELL("fila",INDIRECT(TablaDatosCompletos[[#This Row],[Referencia]]))+7)))</f>
        <v>RCR 50: Personas</v>
      </c>
    </row>
    <row r="117" spans="1:22" ht="72.5" x14ac:dyDescent="0.35">
      <c r="A117" s="17">
        <f>DatosGenerales!$D$7</f>
        <v>0</v>
      </c>
      <c r="B117" s="17">
        <f>DatosGenerales!$D$11</f>
        <v>0</v>
      </c>
      <c r="C117" s="17" cm="1">
        <f t="array" aca="1" ref="C117" ca="1">INDIRECT(CONCATENATE(TablaDatosCompletos[[#This Row],[CodigoProyecto]],"!$E$3"))</f>
        <v>0</v>
      </c>
      <c r="D117" s="17" t="str">
        <f ca="1">IF(TablaDatosCompletos[[#This Row],[Proyecto]]=0,"NO","SI")</f>
        <v>NO</v>
      </c>
      <c r="E117" s="17" t="s">
        <v>12</v>
      </c>
      <c r="F117" s="17" t="s">
        <v>227</v>
      </c>
      <c r="G117" s="20" t="s">
        <v>74</v>
      </c>
      <c r="H117" s="20" t="s">
        <v>53</v>
      </c>
      <c r="I117" s="19" t="s">
        <v>54</v>
      </c>
      <c r="J117" s="17" t="s">
        <v>131</v>
      </c>
      <c r="K117" s="18" t="s">
        <v>132</v>
      </c>
      <c r="L117" s="18" t="s">
        <v>474</v>
      </c>
      <c r="M117" s="18" t="str" cm="1">
        <f t="array" aca="1" ref="M117" ca="1">IF(INDIRECT(CONCATENATE(TablaDatosCompletos[[#This Row],[CodigoProyecto]],"!B",CELL("fila",INDIRECT(TablaDatosCompletos[[#This Row],[Referencia]]))))="Incluir","SI","NO")</f>
        <v>NO</v>
      </c>
      <c r="N117" s="40" cm="1">
        <f t="array" aca="1" ref="N117" ca="1">IF(TablaDatosCompletos[[#This Row],[UsarAI]]="NO",0,INDIRECT(CONCATENATE(TablaDatosCompletos[[#This Row],[CodigoProyecto]],"!E",CELL("fila",INDIRECT(TablaDatosCompletos[[#This Row],[Referencia]]))+2)))</f>
        <v>0</v>
      </c>
      <c r="O117" s="18" t="str" cm="1">
        <f t="array" aca="1" ref="O117" ca="1">IF(INDIRECT(CONCATENATE(TablaDatosCompletos[[#This Row],[CodigoProyecto]],"!E",CELL("fila",INDIRECT(TablaDatosCompletos[[#This Row],[Referencia]]))+6))=0,"",INDIRECT(CONCATENATE(TablaDatosCompletos[[#This Row],[CodigoProyecto]],"!E",CELL("fila",INDIRECT(TablaDatosCompletos[[#This Row],[Referencia]]))+6)))</f>
        <v>RCO38</v>
      </c>
      <c r="P117" s="18" t="str" cm="1">
        <f t="array" aca="1" ref="P117" ca="1">IF(INDIRECT(CONCATENATE(TablaDatosCompletos[[#This Row],[CodigoProyecto]],"!F",CELL("fila",INDIRECT(TablaDatosCompletos[[#This Row],[Referencia]]))+6))=0,"",INDIRECT(CONCATENATE(TablaDatosCompletos[[#This Row],[CodigoProyecto]],"!F",CELL("fila",INDIRECT(TablaDatosCompletos[[#This Row],[Referencia]]))+6)))</f>
        <v>Superficie de los suelos rehabilitados
apoyados</v>
      </c>
      <c r="Q117" s="18" cm="1">
        <f t="array" aca="1" ref="Q117" ca="1">IF(TablaDatosCompletos[[#This Row],[UsarAI]]="NO",0,INDIRECT(CONCATENATE(TablaDatosCompletos[[#This Row],[CodigoProyecto]],"!H",CELL("fila",INDIRECT(TablaDatosCompletos[[#This Row],[Referencia]]))+6)))</f>
        <v>0</v>
      </c>
      <c r="R117" s="18" t="str" cm="1">
        <f t="array" aca="1" ref="R117" ca="1">IF(INDIRECT(CONCATENATE(TablaDatosCompletos[[#This Row],[CodigoProyecto]],"!G",CELL("fila",INDIRECT(TablaDatosCompletos[[#This Row],[Referencia]]))+6))=0,"",INDIRECT(CONCATENATE(TablaDatosCompletos[[#This Row],[CodigoProyecto]],"!G",CELL("fila",INDIRECT(TablaDatosCompletos[[#This Row],[Referencia]]))+6)))</f>
        <v>RCO 38: Hectáreas</v>
      </c>
      <c r="S117" s="125" t="str" cm="1">
        <f t="array" aca="1" ref="S117" ca="1">IF(INDIRECT(CONCATENATE(TablaDatosCompletos[[#This Row],[CodigoProyecto]],"!E",CELL("fila",INDIRECT(TablaDatosCompletos[[#This Row],[Referencia]]))+7))=0,"",INDIRECT(CONCATENATE(TablaDatosCompletos[[#This Row],[CodigoProyecto]],"!E",CELL("fila",INDIRECT(TablaDatosCompletos[[#This Row],[Referencia]]))+7)))</f>
        <v>RCR95</v>
      </c>
      <c r="T117" s="126" t="str" cm="1">
        <f t="array" aca="1" ref="T117" ca="1">IF(INDIRECT(CONCATENATE(TablaDatosCompletos[[#This Row],[CodigoProyecto]],"!F",CELL("fila",INDIRECT(TablaDatosCompletos[[#This Row],[Referencia]]))+7))=0,"",INDIRECT(CONCATENATE(TablaDatosCompletos[[#This Row],[CodigoProyecto]],"!F",CELL("fila",INDIRECT(TablaDatosCompletos[[#This Row],[Referencia]]))+7)))</f>
        <v>RCR 95: Población que tiene acceso a
infraestructuras verdes nuevas o mejoradas*</v>
      </c>
      <c r="U117" s="127" cm="1">
        <f t="array" aca="1" ref="U117" ca="1">IF(TablaDatosCompletos[[#This Row],[UsarAI]]="NO",0,INDIRECT(CONCATENATE(TablaDatosCompletos[[#This Row],[CodigoProyecto]],"!H",CELL("fila",INDIRECT(TablaDatosCompletos[[#This Row],[Referencia]]))+7)))</f>
        <v>0</v>
      </c>
      <c r="V117" s="126" t="str" cm="1">
        <f t="array" aca="1" ref="V117" ca="1">IF(INDIRECT(CONCATENATE(TablaDatosCompletos[[#This Row],[CodigoProyecto]],"!G",CELL("fila",INDIRECT(TablaDatosCompletos[[#This Row],[Referencia]]))+7))=0,"",INDIRECT(CONCATENATE(TablaDatosCompletos[[#This Row],[CodigoProyecto]],"!G",CELL("fila",INDIRECT(TablaDatosCompletos[[#This Row],[Referencia]]))+7)))</f>
        <v>RCR 95: Personas</v>
      </c>
    </row>
    <row r="118" spans="1:22" ht="145" x14ac:dyDescent="0.35">
      <c r="A118" s="17">
        <f>DatosGenerales!$D$7</f>
        <v>0</v>
      </c>
      <c r="B118" s="17">
        <f>DatosGenerales!$D$11</f>
        <v>0</v>
      </c>
      <c r="C118" s="17" cm="1">
        <f t="array" aca="1" ref="C118" ca="1">INDIRECT(CONCATENATE(TablaDatosCompletos[[#This Row],[CodigoProyecto]],"!$E$3"))</f>
        <v>0</v>
      </c>
      <c r="D118" s="17" t="str">
        <f ca="1">IF(TablaDatosCompletos[[#This Row],[Proyecto]]=0,"NO","SI")</f>
        <v>NO</v>
      </c>
      <c r="E118" s="17" t="s">
        <v>12</v>
      </c>
      <c r="F118" s="17" t="s">
        <v>227</v>
      </c>
      <c r="G118" s="20" t="s">
        <v>74</v>
      </c>
      <c r="H118" s="20" t="s">
        <v>53</v>
      </c>
      <c r="I118" s="19" t="s">
        <v>54</v>
      </c>
      <c r="J118" s="17" t="s">
        <v>133</v>
      </c>
      <c r="K118" s="18" t="s">
        <v>134</v>
      </c>
      <c r="L118" s="18" t="s">
        <v>475</v>
      </c>
      <c r="M118" s="18" t="str" cm="1">
        <f t="array" aca="1" ref="M118" ca="1">IF(INDIRECT(CONCATENATE(TablaDatosCompletos[[#This Row],[CodigoProyecto]],"!B",CELL("fila",INDIRECT(TablaDatosCompletos[[#This Row],[Referencia]]))))="Incluir","SI","NO")</f>
        <v>NO</v>
      </c>
      <c r="N118" s="40" cm="1">
        <f t="array" aca="1" ref="N118" ca="1">IF(TablaDatosCompletos[[#This Row],[UsarAI]]="NO",0,INDIRECT(CONCATENATE(TablaDatosCompletos[[#This Row],[CodigoProyecto]],"!E",CELL("fila",INDIRECT(TablaDatosCompletos[[#This Row],[Referencia]]))+2)))</f>
        <v>0</v>
      </c>
      <c r="O118" s="18" t="str" cm="1">
        <f t="array" aca="1" ref="O118" ca="1">IF(INDIRECT(CONCATENATE(TablaDatosCompletos[[#This Row],[CodigoProyecto]],"!E",CELL("fila",INDIRECT(TablaDatosCompletos[[#This Row],[Referencia]]))+6))=0,"",INDIRECT(CONCATENATE(TablaDatosCompletos[[#This Row],[CodigoProyecto]],"!E",CELL("fila",INDIRECT(TablaDatosCompletos[[#This Row],[Referencia]]))+6)))</f>
        <v>RCO38</v>
      </c>
      <c r="P118" s="18" t="str" cm="1">
        <f t="array" aca="1" ref="P118" ca="1">IF(INDIRECT(CONCATENATE(TablaDatosCompletos[[#This Row],[CodigoProyecto]],"!F",CELL("fila",INDIRECT(TablaDatosCompletos[[#This Row],[Referencia]]))+6))=0,"",INDIRECT(CONCATENATE(TablaDatosCompletos[[#This Row],[CodigoProyecto]],"!F",CELL("fila",INDIRECT(TablaDatosCompletos[[#This Row],[Referencia]]))+6)))</f>
        <v>Superficie de los suelos rehabilitados
apoyados</v>
      </c>
      <c r="Q118" s="18" cm="1">
        <f t="array" aca="1" ref="Q118" ca="1">IF(TablaDatosCompletos[[#This Row],[UsarAI]]="NO",0,INDIRECT(CONCATENATE(TablaDatosCompletos[[#This Row],[CodigoProyecto]],"!H",CELL("fila",INDIRECT(TablaDatosCompletos[[#This Row],[Referencia]]))+6)))</f>
        <v>0</v>
      </c>
      <c r="R118" s="18" t="str" cm="1">
        <f t="array" aca="1" ref="R118" ca="1">IF(INDIRECT(CONCATENATE(TablaDatosCompletos[[#This Row],[CodigoProyecto]],"!G",CELL("fila",INDIRECT(TablaDatosCompletos[[#This Row],[Referencia]]))+6))=0,"",INDIRECT(CONCATENATE(TablaDatosCompletos[[#This Row],[CodigoProyecto]],"!G",CELL("fila",INDIRECT(TablaDatosCompletos[[#This Row],[Referencia]]))+6)))</f>
        <v>RCO 38: Hectáreas</v>
      </c>
      <c r="S118" s="125" t="str" cm="1">
        <f t="array" aca="1" ref="S118" ca="1">IF(INDIRECT(CONCATENATE(TablaDatosCompletos[[#This Row],[CodigoProyecto]],"!E",CELL("fila",INDIRECT(TablaDatosCompletos[[#This Row],[Referencia]]))+7))=0,"",INDIRECT(CONCATENATE(TablaDatosCompletos[[#This Row],[CodigoProyecto]],"!E",CELL("fila",INDIRECT(TablaDatosCompletos[[#This Row],[Referencia]]))+7)))</f>
        <v>RCR95</v>
      </c>
      <c r="T118" s="126" t="str" cm="1">
        <f t="array" aca="1" ref="T118" ca="1">IF(INDIRECT(CONCATENATE(TablaDatosCompletos[[#This Row],[CodigoProyecto]],"!F",CELL("fila",INDIRECT(TablaDatosCompletos[[#This Row],[Referencia]]))+7))=0,"",INDIRECT(CONCATENATE(TablaDatosCompletos[[#This Row],[CodigoProyecto]],"!F",CELL("fila",INDIRECT(TablaDatosCompletos[[#This Row],[Referencia]]))+7)))</f>
        <v>RCR 95: Población que tiene acceso a
infraestructuras verdes nuevas o mejoradas*</v>
      </c>
      <c r="U118" s="127" cm="1">
        <f t="array" aca="1" ref="U118" ca="1">IF(TablaDatosCompletos[[#This Row],[UsarAI]]="NO",0,INDIRECT(CONCATENATE(TablaDatosCompletos[[#This Row],[CodigoProyecto]],"!H",CELL("fila",INDIRECT(TablaDatosCompletos[[#This Row],[Referencia]]))+7)))</f>
        <v>0</v>
      </c>
      <c r="V118" s="126" t="str" cm="1">
        <f t="array" aca="1" ref="V118" ca="1">IF(INDIRECT(CONCATENATE(TablaDatosCompletos[[#This Row],[CodigoProyecto]],"!G",CELL("fila",INDIRECT(TablaDatosCompletos[[#This Row],[Referencia]]))+7))=0,"",INDIRECT(CONCATENATE(TablaDatosCompletos[[#This Row],[CodigoProyecto]],"!G",CELL("fila",INDIRECT(TablaDatosCompletos[[#This Row],[Referencia]]))+7)))</f>
        <v>RCR 95: Personas</v>
      </c>
    </row>
    <row r="119" spans="1:22" ht="72.5" x14ac:dyDescent="0.35">
      <c r="A119" s="17">
        <f>DatosGenerales!$D$7</f>
        <v>0</v>
      </c>
      <c r="B119" s="17">
        <f>DatosGenerales!$D$11</f>
        <v>0</v>
      </c>
      <c r="C119" s="17" cm="1">
        <f t="array" aca="1" ref="C119" ca="1">INDIRECT(CONCATENATE(TablaDatosCompletos[[#This Row],[CodigoProyecto]],"!$E$3"))</f>
        <v>0</v>
      </c>
      <c r="D119" s="17" t="str">
        <f ca="1">IF(TablaDatosCompletos[[#This Row],[Proyecto]]=0,"NO","SI")</f>
        <v>NO</v>
      </c>
      <c r="E119" s="17" t="s">
        <v>12</v>
      </c>
      <c r="F119" s="17" t="s">
        <v>258</v>
      </c>
      <c r="G119" s="20" t="s">
        <v>135</v>
      </c>
      <c r="H119" s="20" t="s">
        <v>55</v>
      </c>
      <c r="I119" s="19" t="s">
        <v>56</v>
      </c>
      <c r="J119" s="17" t="s">
        <v>136</v>
      </c>
      <c r="K119" s="18" t="s">
        <v>137</v>
      </c>
      <c r="L119" s="18" t="s">
        <v>476</v>
      </c>
      <c r="M119" s="18" t="str" cm="1">
        <f t="array" aca="1" ref="M119" ca="1">IF(INDIRECT(CONCATENATE(TablaDatosCompletos[[#This Row],[CodigoProyecto]],"!B",CELL("fila",INDIRECT(TablaDatosCompletos[[#This Row],[Referencia]]))))="Incluir","SI","NO")</f>
        <v>NO</v>
      </c>
      <c r="N119" s="40" cm="1">
        <f t="array" aca="1" ref="N119" ca="1">IF(TablaDatosCompletos[[#This Row],[UsarAI]]="NO",0,INDIRECT(CONCATENATE(TablaDatosCompletos[[#This Row],[CodigoProyecto]],"!E",CELL("fila",INDIRECT(TablaDatosCompletos[[#This Row],[Referencia]]))+2)))</f>
        <v>0</v>
      </c>
      <c r="O119" s="18" t="str" cm="1">
        <f t="array" aca="1" ref="O119" ca="1">IF(INDIRECT(CONCATENATE(TablaDatosCompletos[[#This Row],[CodigoProyecto]],"!E",CELL("fila",INDIRECT(TablaDatosCompletos[[#This Row],[Referencia]]))+6))=0,"",INDIRECT(CONCATENATE(TablaDatosCompletos[[#This Row],[CodigoProyecto]],"!E",CELL("fila",INDIRECT(TablaDatosCompletos[[#This Row],[Referencia]]))+6)))</f>
        <v>RCO65</v>
      </c>
      <c r="P119" s="18" t="str" cm="1">
        <f t="array" aca="1" ref="P119" ca="1">IF(INDIRECT(CONCATENATE(TablaDatosCompletos[[#This Row],[CodigoProyecto]],"!F",CELL("fila",INDIRECT(TablaDatosCompletos[[#This Row],[Referencia]]))+6))=0,"",INDIRECT(CONCATENATE(TablaDatosCompletos[[#This Row],[CodigoProyecto]],"!F",CELL("fila",INDIRECT(TablaDatosCompletos[[#This Row],[Referencia]]))+6)))</f>
        <v>RCO 65: Capacidad de las viviendas sociales nuevas o modernizadas</v>
      </c>
      <c r="Q119" s="18" cm="1">
        <f t="array" aca="1" ref="Q119" ca="1">IF(TablaDatosCompletos[[#This Row],[UsarAI]]="NO",0,INDIRECT(CONCATENATE(TablaDatosCompletos[[#This Row],[CodigoProyecto]],"!H",CELL("fila",INDIRECT(TablaDatosCompletos[[#This Row],[Referencia]]))+6)))</f>
        <v>0</v>
      </c>
      <c r="R119" s="18" t="str" cm="1">
        <f t="array" aca="1" ref="R119" ca="1">IF(INDIRECT(CONCATENATE(TablaDatosCompletos[[#This Row],[CodigoProyecto]],"!G",CELL("fila",INDIRECT(TablaDatosCompletos[[#This Row],[Referencia]]))+6))=0,"",INDIRECT(CONCATENATE(TablaDatosCompletos[[#This Row],[CodigoProyecto]],"!G",CELL("fila",INDIRECT(TablaDatosCompletos[[#This Row],[Referencia]]))+6)))</f>
        <v>RCO 65: Viviendas</v>
      </c>
      <c r="S119" s="125" t="str" cm="1">
        <f t="array" aca="1" ref="S119" ca="1">IF(INDIRECT(CONCATENATE(TablaDatosCompletos[[#This Row],[CodigoProyecto]],"!E",CELL("fila",INDIRECT(TablaDatosCompletos[[#This Row],[Referencia]]))+7))=0,"",INDIRECT(CONCATENATE(TablaDatosCompletos[[#This Row],[CodigoProyecto]],"!E",CELL("fila",INDIRECT(TablaDatosCompletos[[#This Row],[Referencia]]))+7)))</f>
        <v>RCR67</v>
      </c>
      <c r="T119" s="126" t="str" cm="1">
        <f t="array" aca="1" ref="T119" ca="1">IF(INDIRECT(CONCATENATE(TablaDatosCompletos[[#This Row],[CodigoProyecto]],"!F",CELL("fila",INDIRECT(TablaDatosCompletos[[#This Row],[Referencia]]))+7))=0,"",INDIRECT(CONCATENATE(TablaDatosCompletos[[#This Row],[CodigoProyecto]],"!F",CELL("fila",INDIRECT(TablaDatosCompletos[[#This Row],[Referencia]]))+7)))</f>
        <v>RCR 67:Usuarios anuales de las viviendas sociales nuevas o modernizadas</v>
      </c>
      <c r="U119" s="127" cm="1">
        <f t="array" aca="1" ref="U119" ca="1">IF(TablaDatosCompletos[[#This Row],[UsarAI]]="NO",0,INDIRECT(CONCATENATE(TablaDatosCompletos[[#This Row],[CodigoProyecto]],"!H",CELL("fila",INDIRECT(TablaDatosCompletos[[#This Row],[Referencia]]))+7)))</f>
        <v>0</v>
      </c>
      <c r="V119" s="126" t="str" cm="1">
        <f t="array" aca="1" ref="V119" ca="1">IF(INDIRECT(CONCATENATE(TablaDatosCompletos[[#This Row],[CodigoProyecto]],"!G",CELL("fila",INDIRECT(TablaDatosCompletos[[#This Row],[Referencia]]))+7))=0,"",INDIRECT(CONCATENATE(TablaDatosCompletos[[#This Row],[CodigoProyecto]],"!G",CELL("fila",INDIRECT(TablaDatosCompletos[[#This Row],[Referencia]]))+7)))</f>
        <v>RCR 67: Usuarios/año</v>
      </c>
    </row>
    <row r="120" spans="1:22" ht="130.5" x14ac:dyDescent="0.35">
      <c r="A120" s="17">
        <f>DatosGenerales!$D$7</f>
        <v>0</v>
      </c>
      <c r="B120" s="17">
        <f>DatosGenerales!$D$11</f>
        <v>0</v>
      </c>
      <c r="C120" s="17" cm="1">
        <f t="array" aca="1" ref="C120" ca="1">INDIRECT(CONCATENATE(TablaDatosCompletos[[#This Row],[CodigoProyecto]],"!$E$3"))</f>
        <v>0</v>
      </c>
      <c r="D120" s="17" t="str">
        <f ca="1">IF(TablaDatosCompletos[[#This Row],[Proyecto]]=0,"NO","SI")</f>
        <v>NO</v>
      </c>
      <c r="E120" s="17" t="s">
        <v>12</v>
      </c>
      <c r="F120" s="17" t="s">
        <v>258</v>
      </c>
      <c r="G120" s="20" t="s">
        <v>135</v>
      </c>
      <c r="H120" s="20" t="s">
        <v>55</v>
      </c>
      <c r="I120" s="40" t="s">
        <v>56</v>
      </c>
      <c r="J120" s="17" t="s">
        <v>138</v>
      </c>
      <c r="K120" s="18" t="s">
        <v>139</v>
      </c>
      <c r="L120" s="18" t="s">
        <v>477</v>
      </c>
      <c r="M120" s="18" t="str" cm="1">
        <f t="array" aca="1" ref="M120" ca="1">IF(INDIRECT(CONCATENATE(TablaDatosCompletos[[#This Row],[CodigoProyecto]],"!B",CELL("fila",INDIRECT(TablaDatosCompletos[[#This Row],[Referencia]]))))="Incluir","SI","NO")</f>
        <v>NO</v>
      </c>
      <c r="N120" s="40" cm="1">
        <f t="array" aca="1" ref="N120" ca="1">IF(TablaDatosCompletos[[#This Row],[UsarAI]]="NO",0,INDIRECT(CONCATENATE(TablaDatosCompletos[[#This Row],[CodigoProyecto]],"!E",CELL("fila",INDIRECT(TablaDatosCompletos[[#This Row],[Referencia]]))+2)))</f>
        <v>0</v>
      </c>
      <c r="O120" s="18" t="str" cm="1">
        <f t="array" aca="1" ref="O120" ca="1">IF(INDIRECT(CONCATENATE(TablaDatosCompletos[[#This Row],[CodigoProyecto]],"!E",CELL("fila",INDIRECT(TablaDatosCompletos[[#This Row],[Referencia]]))+6))=0,"",INDIRECT(CONCATENATE(TablaDatosCompletos[[#This Row],[CodigoProyecto]],"!E",CELL("fila",INDIRECT(TablaDatosCompletos[[#This Row],[Referencia]]))+6)))</f>
        <v>RCO113</v>
      </c>
      <c r="P120" s="18" t="str" cm="1">
        <f t="array" aca="1" ref="P120" ca="1">IF(INDIRECT(CONCATENATE(TablaDatosCompletos[[#This Row],[CodigoProyecto]],"!F",CELL("fila",INDIRECT(TablaDatosCompletos[[#This Row],[Referencia]]))+6))=0,"",INDIRECT(CONCATENATE(TablaDatosCompletos[[#This Row],[CodigoProyecto]],"!F",CELL("fila",INDIRECT(TablaDatosCompletos[[#This Row],[Referencia]]))+6)))</f>
        <v>RCO 113: Población cubierta por proyectos
en el marco de la inclusión socioeconómica
de las comunidades marginadas, las familias
con bajos ingresos y los colectivos menos
favorecidos*</v>
      </c>
      <c r="Q120" s="18" cm="1">
        <f t="array" aca="1" ref="Q120" ca="1">IF(TablaDatosCompletos[[#This Row],[UsarAI]]="NO",0,INDIRECT(CONCATENATE(TablaDatosCompletos[[#This Row],[CodigoProyecto]],"!H",CELL("fila",INDIRECT(TablaDatosCompletos[[#This Row],[Referencia]]))+6)))</f>
        <v>0</v>
      </c>
      <c r="R120" s="18" t="str" cm="1">
        <f t="array" aca="1" ref="R120" ca="1">IF(INDIRECT(CONCATENATE(TablaDatosCompletos[[#This Row],[CodigoProyecto]],"!G",CELL("fila",INDIRECT(TablaDatosCompletos[[#This Row],[Referencia]]))+6))=0,"",INDIRECT(CONCATENATE(TablaDatosCompletos[[#This Row],[CodigoProyecto]],"!G",CELL("fila",INDIRECT(TablaDatosCompletos[[#This Row],[Referencia]]))+6)))</f>
        <v>RCO 113:Personas</v>
      </c>
      <c r="S120" s="125" t="str" cm="1">
        <f t="array" aca="1" ref="S120" ca="1">IF(INDIRECT(CONCATENATE(TablaDatosCompletos[[#This Row],[CodigoProyecto]],"!E",CELL("fila",INDIRECT(TablaDatosCompletos[[#This Row],[Referencia]]))+7))=0,"",INDIRECT(CONCATENATE(TablaDatosCompletos[[#This Row],[CodigoProyecto]],"!E",CELL("fila",INDIRECT(TablaDatosCompletos[[#This Row],[Referencia]]))+7)))</f>
        <v>ESR113</v>
      </c>
      <c r="T120" s="126" t="str" cm="1">
        <f t="array" aca="1" ref="T120" ca="1">IF(INDIRECT(CONCATENATE(TablaDatosCompletos[[#This Row],[CodigoProyecto]],"!F",CELL("fila",INDIRECT(TablaDatosCompletos[[#This Row],[Referencia]]))+7))=0,"",INDIRECT(CONCATENATE(TablaDatosCompletos[[#This Row],[CodigoProyecto]],"!F",CELL("fila",INDIRECT(TablaDatosCompletos[[#This Row],[Referencia]]))+7)))</f>
        <v xml:space="preserve">ESR113: Número de personas beneficiarias de actuaciones de inclusión social </v>
      </c>
      <c r="U120" s="127" cm="1">
        <f t="array" aca="1" ref="U120" ca="1">IF(TablaDatosCompletos[[#This Row],[UsarAI]]="NO",0,INDIRECT(CONCATENATE(TablaDatosCompletos[[#This Row],[CodigoProyecto]],"!H",CELL("fila",INDIRECT(TablaDatosCompletos[[#This Row],[Referencia]]))+7)))</f>
        <v>0</v>
      </c>
      <c r="V120" s="126" t="str" cm="1">
        <f t="array" aca="1" ref="V120" ca="1">IF(INDIRECT(CONCATENATE(TablaDatosCompletos[[#This Row],[CodigoProyecto]],"!G",CELL("fila",INDIRECT(TablaDatosCompletos[[#This Row],[Referencia]]))+7))=0,"",INDIRECT(CONCATENATE(TablaDatosCompletos[[#This Row],[CodigoProyecto]],"!G",CELL("fila",INDIRECT(TablaDatosCompletos[[#This Row],[Referencia]]))+7)))</f>
        <v>ESR113:Personas</v>
      </c>
    </row>
    <row r="121" spans="1:22" ht="130.5" x14ac:dyDescent="0.35">
      <c r="A121" s="17">
        <f>DatosGenerales!$D$7</f>
        <v>0</v>
      </c>
      <c r="B121" s="17">
        <f>DatosGenerales!$D$11</f>
        <v>0</v>
      </c>
      <c r="C121" s="17" cm="1">
        <f t="array" aca="1" ref="C121" ca="1">INDIRECT(CONCATENATE(TablaDatosCompletos[[#This Row],[CodigoProyecto]],"!$E$3"))</f>
        <v>0</v>
      </c>
      <c r="D121" s="17" t="str">
        <f ca="1">IF(TablaDatosCompletos[[#This Row],[Proyecto]]=0,"NO","SI")</f>
        <v>NO</v>
      </c>
      <c r="E121" s="17" t="s">
        <v>12</v>
      </c>
      <c r="F121" s="17" t="s">
        <v>258</v>
      </c>
      <c r="G121" s="20" t="s">
        <v>135</v>
      </c>
      <c r="H121" s="20" t="s">
        <v>55</v>
      </c>
      <c r="I121" s="40" t="s">
        <v>56</v>
      </c>
      <c r="J121" s="17" t="s">
        <v>140</v>
      </c>
      <c r="K121" s="18" t="s">
        <v>141</v>
      </c>
      <c r="L121" s="18" t="s">
        <v>478</v>
      </c>
      <c r="M121" s="18" t="str" cm="1">
        <f t="array" aca="1" ref="M121" ca="1">IF(INDIRECT(CONCATENATE(TablaDatosCompletos[[#This Row],[CodigoProyecto]],"!B",CELL("fila",INDIRECT(TablaDatosCompletos[[#This Row],[Referencia]]))))="Incluir","SI","NO")</f>
        <v>NO</v>
      </c>
      <c r="N121" s="40" cm="1">
        <f t="array" aca="1" ref="N121" ca="1">IF(TablaDatosCompletos[[#This Row],[UsarAI]]="NO",0,INDIRECT(CONCATENATE(TablaDatosCompletos[[#This Row],[CodigoProyecto]],"!E",CELL("fila",INDIRECT(TablaDatosCompletos[[#This Row],[Referencia]]))+2)))</f>
        <v>0</v>
      </c>
      <c r="O121" s="18" t="str" cm="1">
        <f t="array" aca="1" ref="O121" ca="1">IF(INDIRECT(CONCATENATE(TablaDatosCompletos[[#This Row],[CodigoProyecto]],"!E",CELL("fila",INDIRECT(TablaDatosCompletos[[#This Row],[Referencia]]))+6))=0,"",INDIRECT(CONCATENATE(TablaDatosCompletos[[#This Row],[CodigoProyecto]],"!E",CELL("fila",INDIRECT(TablaDatosCompletos[[#This Row],[Referencia]]))+6)))</f>
        <v>RCO113</v>
      </c>
      <c r="P121" s="18" t="str" cm="1">
        <f t="array" aca="1" ref="P121" ca="1">IF(INDIRECT(CONCATENATE(TablaDatosCompletos[[#This Row],[CodigoProyecto]],"!F",CELL("fila",INDIRECT(TablaDatosCompletos[[#This Row],[Referencia]]))+6))=0,"",INDIRECT(CONCATENATE(TablaDatosCompletos[[#This Row],[CodigoProyecto]],"!F",CELL("fila",INDIRECT(TablaDatosCompletos[[#This Row],[Referencia]]))+6)))</f>
        <v>RCO 113: Población cubierta por proyectos
en el marco de la inclusión socioeconómica
de las comunidades marginadas, las familias
con bajos ingresos y los colectivos menos
favorecidos*</v>
      </c>
      <c r="Q121" s="18" cm="1">
        <f t="array" aca="1" ref="Q121" ca="1">IF(TablaDatosCompletos[[#This Row],[UsarAI]]="NO",0,INDIRECT(CONCATENATE(TablaDatosCompletos[[#This Row],[CodigoProyecto]],"!H",CELL("fila",INDIRECT(TablaDatosCompletos[[#This Row],[Referencia]]))+6)))</f>
        <v>0</v>
      </c>
      <c r="R121" s="18" t="str" cm="1">
        <f t="array" aca="1" ref="R121" ca="1">IF(INDIRECT(CONCATENATE(TablaDatosCompletos[[#This Row],[CodigoProyecto]],"!G",CELL("fila",INDIRECT(TablaDatosCompletos[[#This Row],[Referencia]]))+6))=0,"",INDIRECT(CONCATENATE(TablaDatosCompletos[[#This Row],[CodigoProyecto]],"!G",CELL("fila",INDIRECT(TablaDatosCompletos[[#This Row],[Referencia]]))+6)))</f>
        <v>RCO 113:Personas</v>
      </c>
      <c r="S121" s="125" t="str" cm="1">
        <f t="array" aca="1" ref="S121" ca="1">IF(INDIRECT(CONCATENATE(TablaDatosCompletos[[#This Row],[CodigoProyecto]],"!E",CELL("fila",INDIRECT(TablaDatosCompletos[[#This Row],[Referencia]]))+7))=0,"",INDIRECT(CONCATENATE(TablaDatosCompletos[[#This Row],[CodigoProyecto]],"!E",CELL("fila",INDIRECT(TablaDatosCompletos[[#This Row],[Referencia]]))+7)))</f>
        <v>ESR113</v>
      </c>
      <c r="T121" s="126" t="str" cm="1">
        <f t="array" aca="1" ref="T121" ca="1">IF(INDIRECT(CONCATENATE(TablaDatosCompletos[[#This Row],[CodigoProyecto]],"!F",CELL("fila",INDIRECT(TablaDatosCompletos[[#This Row],[Referencia]]))+7))=0,"",INDIRECT(CONCATENATE(TablaDatosCompletos[[#This Row],[CodigoProyecto]],"!F",CELL("fila",INDIRECT(TablaDatosCompletos[[#This Row],[Referencia]]))+7)))</f>
        <v xml:space="preserve">ESR113: Número de personas beneficiarias de actuaciones de inclusión social </v>
      </c>
      <c r="U121" s="127" cm="1">
        <f t="array" aca="1" ref="U121" ca="1">IF(TablaDatosCompletos[[#This Row],[UsarAI]]="NO",0,INDIRECT(CONCATENATE(TablaDatosCompletos[[#This Row],[CodigoProyecto]],"!H",CELL("fila",INDIRECT(TablaDatosCompletos[[#This Row],[Referencia]]))+7)))</f>
        <v>0</v>
      </c>
      <c r="V121" s="126" t="str" cm="1">
        <f t="array" aca="1" ref="V121" ca="1">IF(INDIRECT(CONCATENATE(TablaDatosCompletos[[#This Row],[CodigoProyecto]],"!G",CELL("fila",INDIRECT(TablaDatosCompletos[[#This Row],[Referencia]]))+7))=0,"",INDIRECT(CONCATENATE(TablaDatosCompletos[[#This Row],[CodigoProyecto]],"!G",CELL("fila",INDIRECT(TablaDatosCompletos[[#This Row],[Referencia]]))+7)))</f>
        <v>ESR113:Personas</v>
      </c>
    </row>
    <row r="122" spans="1:22" ht="72.5" x14ac:dyDescent="0.35">
      <c r="A122" s="17">
        <f>DatosGenerales!$D$7</f>
        <v>0</v>
      </c>
      <c r="B122" s="17">
        <f>DatosGenerales!$D$11</f>
        <v>0</v>
      </c>
      <c r="C122" s="17" cm="1">
        <f t="array" aca="1" ref="C122" ca="1">INDIRECT(CONCATENATE(TablaDatosCompletos[[#This Row],[CodigoProyecto]],"!$E$3"))</f>
        <v>0</v>
      </c>
      <c r="D122" s="17" t="str">
        <f ca="1">IF(TablaDatosCompletos[[#This Row],[Proyecto]]=0,"NO","SI")</f>
        <v>NO</v>
      </c>
      <c r="E122" s="17" t="s">
        <v>12</v>
      </c>
      <c r="F122" s="17" t="s">
        <v>262</v>
      </c>
      <c r="G122" s="20" t="s">
        <v>142</v>
      </c>
      <c r="H122" s="20" t="s">
        <v>57</v>
      </c>
      <c r="I122" s="40" t="s">
        <v>58</v>
      </c>
      <c r="J122" s="17" t="s">
        <v>143</v>
      </c>
      <c r="K122" s="18" t="s">
        <v>144</v>
      </c>
      <c r="L122" s="18" t="s">
        <v>479</v>
      </c>
      <c r="M122" s="18" t="str" cm="1">
        <f t="array" aca="1" ref="M122" ca="1">IF(INDIRECT(CONCATENATE(TablaDatosCompletos[[#This Row],[CodigoProyecto]],"!B",CELL("fila",INDIRECT(TablaDatosCompletos[[#This Row],[Referencia]]))))="Incluir","SI","NO")</f>
        <v>NO</v>
      </c>
      <c r="N122" s="40" cm="1">
        <f t="array" aca="1" ref="N122" ca="1">IF(TablaDatosCompletos[[#This Row],[UsarAI]]="NO",0,INDIRECT(CONCATENATE(TablaDatosCompletos[[#This Row],[CodigoProyecto]],"!E",CELL("fila",INDIRECT(TablaDatosCompletos[[#This Row],[Referencia]]))+2)))</f>
        <v>0</v>
      </c>
      <c r="O122" s="18" t="str" cm="1">
        <f t="array" aca="1" ref="O122" ca="1">IF(INDIRECT(CONCATENATE(TablaDatosCompletos[[#This Row],[CodigoProyecto]],"!E",CELL("fila",INDIRECT(TablaDatosCompletos[[#This Row],[Referencia]]))+6))=0,"",INDIRECT(CONCATENATE(TablaDatosCompletos[[#This Row],[CodigoProyecto]],"!E",CELL("fila",INDIRECT(TablaDatosCompletos[[#This Row],[Referencia]]))+6)))</f>
        <v>RCO77</v>
      </c>
      <c r="P122" s="18" t="str" cm="1">
        <f t="array" aca="1" ref="P122" ca="1">IF(INDIRECT(CONCATENATE(TablaDatosCompletos[[#This Row],[CodigoProyecto]],"!F",CELL("fila",INDIRECT(TablaDatosCompletos[[#This Row],[Referencia]]))+6))=0,"",INDIRECT(CONCATENATE(TablaDatosCompletos[[#This Row],[CodigoProyecto]],"!F",CELL("fila",INDIRECT(TablaDatosCompletos[[#This Row],[Referencia]]))+6)))</f>
        <v>RCO 77: Número de infraestructuras
culturales y turísticas apoyadas*</v>
      </c>
      <c r="Q122" s="18" cm="1">
        <f t="array" aca="1" ref="Q122" ca="1">IF(TablaDatosCompletos[[#This Row],[UsarAI]]="NO",0,INDIRECT(CONCATENATE(TablaDatosCompletos[[#This Row],[CodigoProyecto]],"!H",CELL("fila",INDIRECT(TablaDatosCompletos[[#This Row],[Referencia]]))+6)))</f>
        <v>0</v>
      </c>
      <c r="R122" s="18" t="str" cm="1">
        <f t="array" aca="1" ref="R122" ca="1">IF(INDIRECT(CONCATENATE(TablaDatosCompletos[[#This Row],[CodigoProyecto]],"!G",CELL("fila",INDIRECT(TablaDatosCompletos[[#This Row],[Referencia]]))+6))=0,"",INDIRECT(CONCATENATE(TablaDatosCompletos[[#This Row],[CodigoProyecto]],"!G",CELL("fila",INDIRECT(TablaDatosCompletos[[#This Row],[Referencia]]))+6)))</f>
        <v>RCO 77:Sitios culturales y turísticos</v>
      </c>
      <c r="S122" s="125" t="str" cm="1">
        <f t="array" aca="1" ref="S122" ca="1">IF(INDIRECT(CONCATENATE(TablaDatosCompletos[[#This Row],[CodigoProyecto]],"!E",CELL("fila",INDIRECT(TablaDatosCompletos[[#This Row],[Referencia]]))+7))=0,"",INDIRECT(CONCATENATE(TablaDatosCompletos[[#This Row],[CodigoProyecto]],"!E",CELL("fila",INDIRECT(TablaDatosCompletos[[#This Row],[Referencia]]))+7)))</f>
        <v>RCR77</v>
      </c>
      <c r="T122" s="126" t="str" cm="1">
        <f t="array" aca="1" ref="T122" ca="1">IF(INDIRECT(CONCATENATE(TablaDatosCompletos[[#This Row],[CodigoProyecto]],"!F",CELL("fila",INDIRECT(TablaDatosCompletos[[#This Row],[Referencia]]))+7))=0,"",INDIRECT(CONCATENATE(TablaDatosCompletos[[#This Row],[CodigoProyecto]],"!F",CELL("fila",INDIRECT(TablaDatosCompletos[[#This Row],[Referencia]]))+7)))</f>
        <v>RCR 77: Visitantes de instalaciones culturales
y turísticas apoyadas*</v>
      </c>
      <c r="U122" s="127" cm="1">
        <f t="array" aca="1" ref="U122" ca="1">IF(TablaDatosCompletos[[#This Row],[UsarAI]]="NO",0,INDIRECT(CONCATENATE(TablaDatosCompletos[[#This Row],[CodigoProyecto]],"!H",CELL("fila",INDIRECT(TablaDatosCompletos[[#This Row],[Referencia]]))+7)))</f>
        <v>0</v>
      </c>
      <c r="V122" s="126" t="str" cm="1">
        <f t="array" aca="1" ref="V122" ca="1">IF(INDIRECT(CONCATENATE(TablaDatosCompletos[[#This Row],[CodigoProyecto]],"!G",CELL("fila",INDIRECT(TablaDatosCompletos[[#This Row],[Referencia]]))+7))=0,"",INDIRECT(CONCATENATE(TablaDatosCompletos[[#This Row],[CodigoProyecto]],"!G",CELL("fila",INDIRECT(TablaDatosCompletos[[#This Row],[Referencia]]))+7)))</f>
        <v>Visitantes / año</v>
      </c>
    </row>
    <row r="123" spans="1:22" ht="72.5" x14ac:dyDescent="0.35">
      <c r="A123" s="17">
        <f>DatosGenerales!$D$7</f>
        <v>0</v>
      </c>
      <c r="B123" s="17">
        <f>DatosGenerales!$D$11</f>
        <v>0</v>
      </c>
      <c r="C123" s="17" cm="1">
        <f t="array" aca="1" ref="C123" ca="1">INDIRECT(CONCATENATE(TablaDatosCompletos[[#This Row],[CodigoProyecto]],"!$E$3"))</f>
        <v>0</v>
      </c>
      <c r="D123" s="17" t="str">
        <f ca="1">IF(TablaDatosCompletos[[#This Row],[Proyecto]]=0,"NO","SI")</f>
        <v>NO</v>
      </c>
      <c r="E123" s="17" t="s">
        <v>12</v>
      </c>
      <c r="F123" s="17" t="s">
        <v>262</v>
      </c>
      <c r="G123" s="20" t="s">
        <v>142</v>
      </c>
      <c r="H123" s="20" t="s">
        <v>57</v>
      </c>
      <c r="I123" s="40" t="s">
        <v>58</v>
      </c>
      <c r="J123" s="17" t="s">
        <v>145</v>
      </c>
      <c r="K123" s="18" t="s">
        <v>146</v>
      </c>
      <c r="L123" s="18" t="s">
        <v>480</v>
      </c>
      <c r="M123" s="18" t="str" cm="1">
        <f t="array" aca="1" ref="M123" ca="1">IF(INDIRECT(CONCATENATE(TablaDatosCompletos[[#This Row],[CodigoProyecto]],"!B",CELL("fila",INDIRECT(TablaDatosCompletos[[#This Row],[Referencia]]))))="Incluir","SI","NO")</f>
        <v>NO</v>
      </c>
      <c r="N123" s="40" cm="1">
        <f t="array" aca="1" ref="N123" ca="1">IF(TablaDatosCompletos[[#This Row],[UsarAI]]="NO",0,INDIRECT(CONCATENATE(TablaDatosCompletos[[#This Row],[CodigoProyecto]],"!E",CELL("fila",INDIRECT(TablaDatosCompletos[[#This Row],[Referencia]]))+2)))</f>
        <v>0</v>
      </c>
      <c r="O123" s="18" t="str" cm="1">
        <f t="array" aca="1" ref="O123" ca="1">IF(INDIRECT(CONCATENATE(TablaDatosCompletos[[#This Row],[CodigoProyecto]],"!E",CELL("fila",INDIRECT(TablaDatosCompletos[[#This Row],[Referencia]]))+6))=0,"",INDIRECT(CONCATENATE(TablaDatosCompletos[[#This Row],[CodigoProyecto]],"!E",CELL("fila",INDIRECT(TablaDatosCompletos[[#This Row],[Referencia]]))+6)))</f>
        <v>RCO77</v>
      </c>
      <c r="P123" s="18" t="str" cm="1">
        <f t="array" aca="1" ref="P123" ca="1">IF(INDIRECT(CONCATENATE(TablaDatosCompletos[[#This Row],[CodigoProyecto]],"!F",CELL("fila",INDIRECT(TablaDatosCompletos[[#This Row],[Referencia]]))+6))=0,"",INDIRECT(CONCATENATE(TablaDatosCompletos[[#This Row],[CodigoProyecto]],"!F",CELL("fila",INDIRECT(TablaDatosCompletos[[#This Row],[Referencia]]))+6)))</f>
        <v>RCO 77: Número de infraestructuras
culturales y turísticas apoyadas*</v>
      </c>
      <c r="Q123" s="18" cm="1">
        <f t="array" aca="1" ref="Q123" ca="1">IF(TablaDatosCompletos[[#This Row],[UsarAI]]="NO",0,INDIRECT(CONCATENATE(TablaDatosCompletos[[#This Row],[CodigoProyecto]],"!H",CELL("fila",INDIRECT(TablaDatosCompletos[[#This Row],[Referencia]]))+6)))</f>
        <v>0</v>
      </c>
      <c r="R123" s="18" t="str" cm="1">
        <f t="array" aca="1" ref="R123" ca="1">IF(INDIRECT(CONCATENATE(TablaDatosCompletos[[#This Row],[CodigoProyecto]],"!G",CELL("fila",INDIRECT(TablaDatosCompletos[[#This Row],[Referencia]]))+6))=0,"",INDIRECT(CONCATENATE(TablaDatosCompletos[[#This Row],[CodigoProyecto]],"!G",CELL("fila",INDIRECT(TablaDatosCompletos[[#This Row],[Referencia]]))+6)))</f>
        <v>RCO 77:Sitios culturales y turísticos</v>
      </c>
      <c r="S123" s="125" t="str" cm="1">
        <f t="array" aca="1" ref="S123" ca="1">IF(INDIRECT(CONCATENATE(TablaDatosCompletos[[#This Row],[CodigoProyecto]],"!E",CELL("fila",INDIRECT(TablaDatosCompletos[[#This Row],[Referencia]]))+7))=0,"",INDIRECT(CONCATENATE(TablaDatosCompletos[[#This Row],[CodigoProyecto]],"!E",CELL("fila",INDIRECT(TablaDatosCompletos[[#This Row],[Referencia]]))+7)))</f>
        <v>RCR77</v>
      </c>
      <c r="T123" s="48" t="str" cm="1">
        <f t="array" aca="1" ref="T123" ca="1">IF(INDIRECT(CONCATENATE(TablaDatosCompletos[[#This Row],[CodigoProyecto]],"!F",CELL("fila",INDIRECT(TablaDatosCompletos[[#This Row],[Referencia]]))+7))=0,"",INDIRECT(CONCATENATE(TablaDatosCompletos[[#This Row],[CodigoProyecto]],"!F",CELL("fila",INDIRECT(TablaDatosCompletos[[#This Row],[Referencia]]))+7)))</f>
        <v>RCR 77: Visitantes de instalaciones culturales
y turísticas apoyadas*</v>
      </c>
      <c r="U123" s="127" cm="1">
        <f t="array" aca="1" ref="U123" ca="1">IF(TablaDatosCompletos[[#This Row],[UsarAI]]="NO",0,INDIRECT(CONCATENATE(TablaDatosCompletos[[#This Row],[CodigoProyecto]],"!H",CELL("fila",INDIRECT(TablaDatosCompletos[[#This Row],[Referencia]]))+7)))</f>
        <v>0</v>
      </c>
      <c r="V123" s="48" t="str" cm="1">
        <f t="array" aca="1" ref="V123" ca="1">IF(INDIRECT(CONCATENATE(TablaDatosCompletos[[#This Row],[CodigoProyecto]],"!G",CELL("fila",INDIRECT(TablaDatosCompletos[[#This Row],[Referencia]]))+7))=0,"",INDIRECT(CONCATENATE(TablaDatosCompletos[[#This Row],[CodigoProyecto]],"!G",CELL("fila",INDIRECT(TablaDatosCompletos[[#This Row],[Referencia]]))+7)))</f>
        <v>Visitantes / año</v>
      </c>
    </row>
    <row r="124" spans="1:22" ht="72.5" x14ac:dyDescent="0.35">
      <c r="A124" s="17">
        <f>DatosGenerales!$D$7</f>
        <v>0</v>
      </c>
      <c r="B124" s="17">
        <f>DatosGenerales!$D$11</f>
        <v>0</v>
      </c>
      <c r="C124" s="17" cm="1">
        <f t="array" aca="1" ref="C124" ca="1">INDIRECT(CONCATENATE(TablaDatosCompletos[[#This Row],[CodigoProyecto]],"!$E$3"))</f>
        <v>0</v>
      </c>
      <c r="D124" s="17" t="str">
        <f ca="1">IF(TablaDatosCompletos[[#This Row],[Proyecto]]=0,"NO","SI")</f>
        <v>NO</v>
      </c>
      <c r="E124" s="17" t="s">
        <v>12</v>
      </c>
      <c r="F124" s="17" t="s">
        <v>262</v>
      </c>
      <c r="G124" s="20" t="s">
        <v>142</v>
      </c>
      <c r="H124" s="20" t="s">
        <v>57</v>
      </c>
      <c r="I124" s="40" t="s">
        <v>58</v>
      </c>
      <c r="J124" s="17" t="s">
        <v>147</v>
      </c>
      <c r="K124" s="18" t="s">
        <v>148</v>
      </c>
      <c r="L124" s="18" t="s">
        <v>481</v>
      </c>
      <c r="M124" s="18" t="str" cm="1">
        <f t="array" aca="1" ref="M124" ca="1">IF(INDIRECT(CONCATENATE(TablaDatosCompletos[[#This Row],[CodigoProyecto]],"!B",CELL("fila",INDIRECT(TablaDatosCompletos[[#This Row],[Referencia]]))))="Incluir","SI","NO")</f>
        <v>NO</v>
      </c>
      <c r="N124" s="40" cm="1">
        <f t="array" aca="1" ref="N124" ca="1">IF(TablaDatosCompletos[[#This Row],[UsarAI]]="NO",0,INDIRECT(CONCATENATE(TablaDatosCompletos[[#This Row],[CodigoProyecto]],"!E",CELL("fila",INDIRECT(TablaDatosCompletos[[#This Row],[Referencia]]))+2)))</f>
        <v>0</v>
      </c>
      <c r="O124" s="18" t="str" cm="1">
        <f t="array" aca="1" ref="O124" ca="1">IF(INDIRECT(CONCATENATE(TablaDatosCompletos[[#This Row],[CodigoProyecto]],"!E",CELL("fila",INDIRECT(TablaDatosCompletos[[#This Row],[Referencia]]))+6))=0,"",INDIRECT(CONCATENATE(TablaDatosCompletos[[#This Row],[CodigoProyecto]],"!E",CELL("fila",INDIRECT(TablaDatosCompletos[[#This Row],[Referencia]]))+6)))</f>
        <v>RCO114</v>
      </c>
      <c r="P124" s="18" t="str" cm="1">
        <f t="array" aca="1" ref="P124" ca="1">IF(INDIRECT(CONCATENATE(TablaDatosCompletos[[#This Row],[CodigoProyecto]],"!F",CELL("fila",INDIRECT(TablaDatosCompletos[[#This Row],[Referencia]]))+6))=0,"",INDIRECT(CONCATENATE(TablaDatosCompletos[[#This Row],[CodigoProyecto]],"!F",CELL("fila",INDIRECT(TablaDatosCompletos[[#This Row],[Referencia]]))+6)))</f>
        <v>RCO 114: Espacios abiertos creados o rehabilitados en zonas urbanas</v>
      </c>
      <c r="Q124" s="18" cm="1">
        <f t="array" aca="1" ref="Q124" ca="1">IF(TablaDatosCompletos[[#This Row],[UsarAI]]="NO",0,INDIRECT(CONCATENATE(TablaDatosCompletos[[#This Row],[CodigoProyecto]],"!H",CELL("fila",INDIRECT(TablaDatosCompletos[[#This Row],[Referencia]]))+6)))</f>
        <v>0</v>
      </c>
      <c r="R124" s="18" t="str" cm="1">
        <f t="array" aca="1" ref="R124" ca="1">IF(INDIRECT(CONCATENATE(TablaDatosCompletos[[#This Row],[CodigoProyecto]],"!G",CELL("fila",INDIRECT(TablaDatosCompletos[[#This Row],[Referencia]]))+6))=0,"",INDIRECT(CONCATENATE(TablaDatosCompletos[[#This Row],[CodigoProyecto]],"!G",CELL("fila",INDIRECT(TablaDatosCompletos[[#This Row],[Referencia]]))+6)))</f>
        <v>RCO 114: Metros cuadrados</v>
      </c>
      <c r="S124" s="125" t="str" cm="1">
        <f t="array" aca="1" ref="S124" ca="1">IF(INDIRECT(CONCATENATE(TablaDatosCompletos[[#This Row],[CodigoProyecto]],"!E",CELL("fila",INDIRECT(TablaDatosCompletos[[#This Row],[Referencia]]))+7))=0,"",INDIRECT(CONCATENATE(TablaDatosCompletos[[#This Row],[CodigoProyecto]],"!E",CELL("fila",INDIRECT(TablaDatosCompletos[[#This Row],[Referencia]]))+7)))</f>
        <v>RCR77</v>
      </c>
      <c r="T124" s="48" t="str" cm="1">
        <f t="array" aca="1" ref="T124" ca="1">IF(INDIRECT(CONCATENATE(TablaDatosCompletos[[#This Row],[CodigoProyecto]],"!F",CELL("fila",INDIRECT(TablaDatosCompletos[[#This Row],[Referencia]]))+7))=0,"",INDIRECT(CONCATENATE(TablaDatosCompletos[[#This Row],[CodigoProyecto]],"!F",CELL("fila",INDIRECT(TablaDatosCompletos[[#This Row],[Referencia]]))+7)))</f>
        <v>RCR 77: Visitantes de instalaciones culturales
y turísticas apoyadas*</v>
      </c>
      <c r="U124" s="127" cm="1">
        <f t="array" aca="1" ref="U124" ca="1">IF(TablaDatosCompletos[[#This Row],[UsarAI]]="NO",0,INDIRECT(CONCATENATE(TablaDatosCompletos[[#This Row],[CodigoProyecto]],"!H",CELL("fila",INDIRECT(TablaDatosCompletos[[#This Row],[Referencia]]))+7)))</f>
        <v>0</v>
      </c>
      <c r="V124" s="48" t="str" cm="1">
        <f t="array" aca="1" ref="V124" ca="1">IF(INDIRECT(CONCATENATE(TablaDatosCompletos[[#This Row],[CodigoProyecto]],"!G",CELL("fila",INDIRECT(TablaDatosCompletos[[#This Row],[Referencia]]))+7))=0,"",INDIRECT(CONCATENATE(TablaDatosCompletos[[#This Row],[CodigoProyecto]],"!G",CELL("fila",INDIRECT(TablaDatosCompletos[[#This Row],[Referencia]]))+7)))</f>
        <v>Visitantes / año</v>
      </c>
    </row>
    <row r="125" spans="1:22" ht="72.5" x14ac:dyDescent="0.35">
      <c r="A125" s="17">
        <f>DatosGenerales!$D$7</f>
        <v>0</v>
      </c>
      <c r="B125" s="17">
        <f>DatosGenerales!$D$11</f>
        <v>0</v>
      </c>
      <c r="C125" s="17" cm="1">
        <f t="array" aca="1" ref="C125" ca="1">INDIRECT(CONCATENATE(TablaDatosCompletos[[#This Row],[CodigoProyecto]],"!$E$3"))</f>
        <v>0</v>
      </c>
      <c r="D125" s="17" t="str">
        <f ca="1">IF(TablaDatosCompletos[[#This Row],[Proyecto]]=0,"NO","SI")</f>
        <v>NO</v>
      </c>
      <c r="E125" s="17" t="s">
        <v>12</v>
      </c>
      <c r="F125" s="17" t="s">
        <v>262</v>
      </c>
      <c r="G125" s="20" t="s">
        <v>142</v>
      </c>
      <c r="H125" s="20" t="s">
        <v>57</v>
      </c>
      <c r="I125" s="40" t="s">
        <v>58</v>
      </c>
      <c r="J125" s="17" t="s">
        <v>149</v>
      </c>
      <c r="K125" s="18" t="s">
        <v>150</v>
      </c>
      <c r="L125" s="18" t="s">
        <v>482</v>
      </c>
      <c r="M125" s="18" t="str" cm="1">
        <f t="array" aca="1" ref="M125" ca="1">IF(INDIRECT(CONCATENATE(TablaDatosCompletos[[#This Row],[CodigoProyecto]],"!B",CELL("fila",INDIRECT(TablaDatosCompletos[[#This Row],[Referencia]]))))="Incluir","SI","NO")</f>
        <v>NO</v>
      </c>
      <c r="N125" s="40" cm="1">
        <f t="array" aca="1" ref="N125" ca="1">IF(TablaDatosCompletos[[#This Row],[UsarAI]]="NO",0,INDIRECT(CONCATENATE(TablaDatosCompletos[[#This Row],[CodigoProyecto]],"!E",CELL("fila",INDIRECT(TablaDatosCompletos[[#This Row],[Referencia]]))+2)))</f>
        <v>0</v>
      </c>
      <c r="O125" s="18" t="str" cm="1">
        <f t="array" aca="1" ref="O125" ca="1">IF(INDIRECT(CONCATENATE(TablaDatosCompletos[[#This Row],[CodigoProyecto]],"!E",CELL("fila",INDIRECT(TablaDatosCompletos[[#This Row],[Referencia]]))+6))=0,"",INDIRECT(CONCATENATE(TablaDatosCompletos[[#This Row],[CodigoProyecto]],"!E",CELL("fila",INDIRECT(TablaDatosCompletos[[#This Row],[Referencia]]))+6)))</f>
        <v>RCO77</v>
      </c>
      <c r="P125" s="18" t="str" cm="1">
        <f t="array" aca="1" ref="P125" ca="1">IF(INDIRECT(CONCATENATE(TablaDatosCompletos[[#This Row],[CodigoProyecto]],"!F",CELL("fila",INDIRECT(TablaDatosCompletos[[#This Row],[Referencia]]))+6))=0,"",INDIRECT(CONCATENATE(TablaDatosCompletos[[#This Row],[CodigoProyecto]],"!F",CELL("fila",INDIRECT(TablaDatosCompletos[[#This Row],[Referencia]]))+6)))</f>
        <v>RCO 77: Número de infraestructuras
culturales y turísticas apoyadas*</v>
      </c>
      <c r="Q125" s="18" cm="1">
        <f t="array" aca="1" ref="Q125" ca="1">IF(TablaDatosCompletos[[#This Row],[UsarAI]]="NO",0,INDIRECT(CONCATENATE(TablaDatosCompletos[[#This Row],[CodigoProyecto]],"!H",CELL("fila",INDIRECT(TablaDatosCompletos[[#This Row],[Referencia]]))+6)))</f>
        <v>0</v>
      </c>
      <c r="R125" s="18" t="str" cm="1">
        <f t="array" aca="1" ref="R125" ca="1">IF(INDIRECT(CONCATENATE(TablaDatosCompletos[[#This Row],[CodigoProyecto]],"!G",CELL("fila",INDIRECT(TablaDatosCompletos[[#This Row],[Referencia]]))+6))=0,"",INDIRECT(CONCATENATE(TablaDatosCompletos[[#This Row],[CodigoProyecto]],"!G",CELL("fila",INDIRECT(TablaDatosCompletos[[#This Row],[Referencia]]))+6)))</f>
        <v>RCO 77:Sitios culturales y turísticos</v>
      </c>
      <c r="S125" s="125" t="str" cm="1">
        <f t="array" aca="1" ref="S125" ca="1">IF(INDIRECT(CONCATENATE(TablaDatosCompletos[[#This Row],[CodigoProyecto]],"!E",CELL("fila",INDIRECT(TablaDatosCompletos[[#This Row],[Referencia]]))+7))=0,"",INDIRECT(CONCATENATE(TablaDatosCompletos[[#This Row],[CodigoProyecto]],"!E",CELL("fila",INDIRECT(TablaDatosCompletos[[#This Row],[Referencia]]))+7)))</f>
        <v>RCR77</v>
      </c>
      <c r="T125" s="48" t="str" cm="1">
        <f t="array" aca="1" ref="T125" ca="1">IF(INDIRECT(CONCATENATE(TablaDatosCompletos[[#This Row],[CodigoProyecto]],"!F",CELL("fila",INDIRECT(TablaDatosCompletos[[#This Row],[Referencia]]))+7))=0,"",INDIRECT(CONCATENATE(TablaDatosCompletos[[#This Row],[CodigoProyecto]],"!F",CELL("fila",INDIRECT(TablaDatosCompletos[[#This Row],[Referencia]]))+7)))</f>
        <v>RCR 77: Visitantes de instalaciones culturales
y turísticas apoyadas*</v>
      </c>
      <c r="U125" s="127" cm="1">
        <f t="array" aca="1" ref="U125" ca="1">IF(TablaDatosCompletos[[#This Row],[UsarAI]]="NO",0,INDIRECT(CONCATENATE(TablaDatosCompletos[[#This Row],[CodigoProyecto]],"!H",CELL("fila",INDIRECT(TablaDatosCompletos[[#This Row],[Referencia]]))+7)))</f>
        <v>0</v>
      </c>
      <c r="V125" s="48" t="str" cm="1">
        <f t="array" aca="1" ref="V125" ca="1">IF(INDIRECT(CONCATENATE(TablaDatosCompletos[[#This Row],[CodigoProyecto]],"!G",CELL("fila",INDIRECT(TablaDatosCompletos[[#This Row],[Referencia]]))+7))=0,"",INDIRECT(CONCATENATE(TablaDatosCompletos[[#This Row],[CodigoProyecto]],"!G",CELL("fila",INDIRECT(TablaDatosCompletos[[#This Row],[Referencia]]))+7)))</f>
        <v>Visitantes / año</v>
      </c>
    </row>
    <row r="126" spans="1:22" ht="87" x14ac:dyDescent="0.35">
      <c r="A126" s="128">
        <f>DatosGenerales!$D$7</f>
        <v>0</v>
      </c>
      <c r="B126" s="128">
        <f>DatosGenerales!$D$11</f>
        <v>0</v>
      </c>
      <c r="C126" s="128" cm="1">
        <f t="array" aca="1" ref="C126" ca="1">INDIRECT(CONCATENATE(TablaDatosCompletos[[#This Row],[CodigoProyecto]],"!$E$3"))</f>
        <v>0</v>
      </c>
      <c r="D126" s="128" t="str">
        <f ca="1">IF(TablaDatosCompletos[[#This Row],[Proyecto]]=0,"NO","SI")</f>
        <v>NO</v>
      </c>
      <c r="E126" s="129" t="s">
        <v>14</v>
      </c>
      <c r="F126" s="130" t="s">
        <v>221</v>
      </c>
      <c r="G126" s="131" t="s">
        <v>222</v>
      </c>
      <c r="H126" s="132" t="s">
        <v>37</v>
      </c>
      <c r="I126" s="133" t="s">
        <v>38</v>
      </c>
      <c r="J126" s="129" t="s">
        <v>65</v>
      </c>
      <c r="K126" s="134" t="s">
        <v>66</v>
      </c>
      <c r="L126" s="134" t="s">
        <v>483</v>
      </c>
      <c r="M126" s="135" t="str" cm="1">
        <f t="array" aca="1" ref="M126" ca="1">IF(INDIRECT(CONCATENATE(TablaDatosCompletos[[#This Row],[CodigoProyecto]],"!B",CELL("fila",INDIRECT(TablaDatosCompletos[[#This Row],[Referencia]]))))="Incluir","SI","NO")</f>
        <v>NO</v>
      </c>
      <c r="N126" s="136" cm="1">
        <f t="array" aca="1" ref="N126" ca="1">IF(TablaDatosCompletos[[#This Row],[UsarAI]]="NO",0,INDIRECT(CONCATENATE(TablaDatosCompletos[[#This Row],[CodigoProyecto]],"!E",CELL("fila",INDIRECT(TablaDatosCompletos[[#This Row],[Referencia]]))+2)))</f>
        <v>0</v>
      </c>
      <c r="O126" s="134" t="str" cm="1">
        <f t="array" aca="1" ref="O126" ca="1">IF(INDIRECT(CONCATENATE(TablaDatosCompletos[[#This Row],[CodigoProyecto]],"!E",CELL("fila",INDIRECT(TablaDatosCompletos[[#This Row],[Referencia]]))+6))=0,"",INDIRECT(CONCATENATE(TablaDatosCompletos[[#This Row],[CodigoProyecto]],"!E",CELL("fila",INDIRECT(TablaDatosCompletos[[#This Row],[Referencia]]))+6)))</f>
        <v>RCO14</v>
      </c>
      <c r="P126" s="134" t="str" cm="1">
        <f t="array" aca="1" ref="P126" ca="1">IF(INDIRECT(CONCATENATE(TablaDatosCompletos[[#This Row],[CodigoProyecto]],"!F",CELL("fila",INDIRECT(TablaDatosCompletos[[#This Row],[Referencia]]))+6))=0,"",INDIRECT(CONCATENATE(TablaDatosCompletos[[#This Row],[CodigoProyecto]],"!F",CELL("fila",INDIRECT(TablaDatosCompletos[[#This Row],[Referencia]]))+6)))</f>
        <v>Centros públicos apoyados para desarrollar servicios, productos y procesos digitales</v>
      </c>
      <c r="Q126" s="134" cm="1">
        <f t="array" aca="1" ref="Q126" ca="1">IF(TablaDatosCompletos[[#This Row],[UsarAI]]="NO",0,INDIRECT(CONCATENATE(TablaDatosCompletos[[#This Row],[CodigoProyecto]],"!H",CELL("fila",INDIRECT(TablaDatosCompletos[[#This Row],[Referencia]]))+6)))</f>
        <v>0</v>
      </c>
      <c r="R126" s="134" t="str" cm="1">
        <f t="array" aca="1" ref="R126" ca="1">IF(INDIRECT(CONCATENATE(TablaDatosCompletos[[#This Row],[CodigoProyecto]],"!G",CELL("fila",INDIRECT(TablaDatosCompletos[[#This Row],[Referencia]]))+6))=0,"",INDIRECT(CONCATENATE(TablaDatosCompletos[[#This Row],[CodigoProyecto]],"!G",CELL("fila",INDIRECT(TablaDatosCompletos[[#This Row],[Referencia]]))+6)))</f>
        <v xml:space="preserve">Centros públicos </v>
      </c>
      <c r="S126" s="137" t="str" cm="1">
        <f t="array" aca="1" ref="S126" ca="1">IF(INDIRECT(CONCATENATE(TablaDatosCompletos[[#This Row],[CodigoProyecto]],"!E",CELL("fila",INDIRECT(TablaDatosCompletos[[#This Row],[Referencia]]))+7))=0,"",INDIRECT(CONCATENATE(TablaDatosCompletos[[#This Row],[CodigoProyecto]],"!E",CELL("fila",INDIRECT(TablaDatosCompletos[[#This Row],[Referencia]]))+7)))</f>
        <v>RCR11</v>
      </c>
      <c r="T126" s="135" t="str" cm="1">
        <f t="array" aca="1" ref="T126" ca="1">IF(INDIRECT(CONCATENATE(TablaDatosCompletos[[#This Row],[CodigoProyecto]],"!F",CELL("fila",INDIRECT(TablaDatosCompletos[[#This Row],[Referencia]]))+7))=0,"",INDIRECT(CONCATENATE(TablaDatosCompletos[[#This Row],[CodigoProyecto]],"!F",CELL("fila",INDIRECT(TablaDatosCompletos[[#This Row],[Referencia]]))+7)))</f>
        <v>RCR 11: Usuarios de servicios, productos y
procesos digitales públicos nuevos y
mejorados*</v>
      </c>
      <c r="U126" s="135" cm="1">
        <f t="array" aca="1" ref="U126" ca="1">IF(TablaDatosCompletos[[#This Row],[UsarAI]]="NO",0,INDIRECT(CONCATENATE(TablaDatosCompletos[[#This Row],[CodigoProyecto]],"!H",CELL("fila",INDIRECT(TablaDatosCompletos[[#This Row],[Referencia]]))+7)))</f>
        <v>0</v>
      </c>
      <c r="V126" s="135" t="str" cm="1">
        <f t="array" aca="1" ref="V126" ca="1">IF(INDIRECT(CONCATENATE(TablaDatosCompletos[[#This Row],[CodigoProyecto]],"!G",CELL("fila",INDIRECT(TablaDatosCompletos[[#This Row],[Referencia]]))+7))=0,"",INDIRECT(CONCATENATE(TablaDatosCompletos[[#This Row],[CodigoProyecto]],"!G",CELL("fila",INDIRECT(TablaDatosCompletos[[#This Row],[Referencia]]))+7)))</f>
        <v>Usuarios / año</v>
      </c>
    </row>
    <row r="127" spans="1:22" ht="87" x14ac:dyDescent="0.35">
      <c r="A127" s="128">
        <f>DatosGenerales!$D$7</f>
        <v>0</v>
      </c>
      <c r="B127" s="128">
        <f>DatosGenerales!$D$11</f>
        <v>0</v>
      </c>
      <c r="C127" s="128" cm="1">
        <f t="array" aca="1" ref="C127" ca="1">INDIRECT(CONCATENATE(TablaDatosCompletos[[#This Row],[CodigoProyecto]],"!$E$3"))</f>
        <v>0</v>
      </c>
      <c r="D127" s="128" t="str">
        <f ca="1">IF(TablaDatosCompletos[[#This Row],[Proyecto]]=0,"NO","SI")</f>
        <v>NO</v>
      </c>
      <c r="E127" s="129" t="s">
        <v>14</v>
      </c>
      <c r="F127" s="130" t="s">
        <v>221</v>
      </c>
      <c r="G127" s="131" t="s">
        <v>222</v>
      </c>
      <c r="H127" s="132" t="s">
        <v>37</v>
      </c>
      <c r="I127" s="133" t="s">
        <v>38</v>
      </c>
      <c r="J127" s="129" t="s">
        <v>68</v>
      </c>
      <c r="K127" s="134" t="s">
        <v>69</v>
      </c>
      <c r="L127" s="134" t="s">
        <v>484</v>
      </c>
      <c r="M127" s="135" t="str" cm="1">
        <f t="array" aca="1" ref="M127" ca="1">IF(INDIRECT(CONCATENATE(TablaDatosCompletos[[#This Row],[CodigoProyecto]],"!B",CELL("fila",INDIRECT(TablaDatosCompletos[[#This Row],[Referencia]]))))="Incluir","SI","NO")</f>
        <v>NO</v>
      </c>
      <c r="N127" s="136" cm="1">
        <f t="array" aca="1" ref="N127" ca="1">IF(TablaDatosCompletos[[#This Row],[UsarAI]]="NO",0,INDIRECT(CONCATENATE(TablaDatosCompletos[[#This Row],[CodigoProyecto]],"!E",CELL("fila",INDIRECT(TablaDatosCompletos[[#This Row],[Referencia]]))+2)))</f>
        <v>0</v>
      </c>
      <c r="O127" s="134" t="str" cm="1">
        <f t="array" aca="1" ref="O127" ca="1">IF(INDIRECT(CONCATENATE(TablaDatosCompletos[[#This Row],[CodigoProyecto]],"!E",CELL("fila",INDIRECT(TablaDatosCompletos[[#This Row],[Referencia]]))+6))=0,"",INDIRECT(CONCATENATE(TablaDatosCompletos[[#This Row],[CodigoProyecto]],"!E",CELL("fila",INDIRECT(TablaDatosCompletos[[#This Row],[Referencia]]))+6)))</f>
        <v>RCO14</v>
      </c>
      <c r="P127" s="134" t="str" cm="1">
        <f t="array" aca="1" ref="P127" ca="1">IF(INDIRECT(CONCATENATE(TablaDatosCompletos[[#This Row],[CodigoProyecto]],"!F",CELL("fila",INDIRECT(TablaDatosCompletos[[#This Row],[Referencia]]))+6))=0,"",INDIRECT(CONCATENATE(TablaDatosCompletos[[#This Row],[CodigoProyecto]],"!F",CELL("fila",INDIRECT(TablaDatosCompletos[[#This Row],[Referencia]]))+6)))</f>
        <v>Centros públicos apoyados para desarrollar servicios, productos y procesos digitales</v>
      </c>
      <c r="Q127" s="134" cm="1">
        <f t="array" aca="1" ref="Q127" ca="1">IF(TablaDatosCompletos[[#This Row],[UsarAI]]="NO",0,INDIRECT(CONCATENATE(TablaDatosCompletos[[#This Row],[CodigoProyecto]],"!H",CELL("fila",INDIRECT(TablaDatosCompletos[[#This Row],[Referencia]]))+6)))</f>
        <v>0</v>
      </c>
      <c r="R127" s="134" t="str" cm="1">
        <f t="array" aca="1" ref="R127" ca="1">IF(INDIRECT(CONCATENATE(TablaDatosCompletos[[#This Row],[CodigoProyecto]],"!G",CELL("fila",INDIRECT(TablaDatosCompletos[[#This Row],[Referencia]]))+6))=0,"",INDIRECT(CONCATENATE(TablaDatosCompletos[[#This Row],[CodigoProyecto]],"!G",CELL("fila",INDIRECT(TablaDatosCompletos[[#This Row],[Referencia]]))+6)))</f>
        <v xml:space="preserve">Centros públicos </v>
      </c>
      <c r="S127" s="137" t="str" cm="1">
        <f t="array" aca="1" ref="S127" ca="1">IF(INDIRECT(CONCATENATE(TablaDatosCompletos[[#This Row],[CodigoProyecto]],"!E",CELL("fila",INDIRECT(TablaDatosCompletos[[#This Row],[Referencia]]))+7))=0,"",INDIRECT(CONCATENATE(TablaDatosCompletos[[#This Row],[CodigoProyecto]],"!E",CELL("fila",INDIRECT(TablaDatosCompletos[[#This Row],[Referencia]]))+7)))</f>
        <v>RCR11</v>
      </c>
      <c r="T127" s="135" t="str" cm="1">
        <f t="array" aca="1" ref="T127" ca="1">IF(INDIRECT(CONCATENATE(TablaDatosCompletos[[#This Row],[CodigoProyecto]],"!F",CELL("fila",INDIRECT(TablaDatosCompletos[[#This Row],[Referencia]]))+7))=0,"",INDIRECT(CONCATENATE(TablaDatosCompletos[[#This Row],[CodigoProyecto]],"!F",CELL("fila",INDIRECT(TablaDatosCompletos[[#This Row],[Referencia]]))+7)))</f>
        <v>RCR 11: Usuarios de servicios, productos y
procesos digitales públicos nuevos y
mejorados*</v>
      </c>
      <c r="U127" s="135" cm="1">
        <f t="array" aca="1" ref="U127" ca="1">IF(TablaDatosCompletos[[#This Row],[UsarAI]]="NO",0,INDIRECT(CONCATENATE(TablaDatosCompletos[[#This Row],[CodigoProyecto]],"!H",CELL("fila",INDIRECT(TablaDatosCompletos[[#This Row],[Referencia]]))+7)))</f>
        <v>0</v>
      </c>
      <c r="V127" s="135" t="str" cm="1">
        <f t="array" aca="1" ref="V127" ca="1">IF(INDIRECT(CONCATENATE(TablaDatosCompletos[[#This Row],[CodigoProyecto]],"!G",CELL("fila",INDIRECT(TablaDatosCompletos[[#This Row],[Referencia]]))+7))=0,"",INDIRECT(CONCATENATE(TablaDatosCompletos[[#This Row],[CodigoProyecto]],"!G",CELL("fila",INDIRECT(TablaDatosCompletos[[#This Row],[Referencia]]))+7)))</f>
        <v>Usuarios / año</v>
      </c>
    </row>
    <row r="128" spans="1:22" ht="130.5" x14ac:dyDescent="0.35">
      <c r="A128" s="128">
        <f>DatosGenerales!$D$7</f>
        <v>0</v>
      </c>
      <c r="B128" s="128">
        <f>DatosGenerales!$D$11</f>
        <v>0</v>
      </c>
      <c r="C128" s="128" cm="1">
        <f t="array" aca="1" ref="C128" ca="1">INDIRECT(CONCATENATE(TablaDatosCompletos[[#This Row],[CodigoProyecto]],"!$E$3"))</f>
        <v>0</v>
      </c>
      <c r="D128" s="128" t="str">
        <f ca="1">IF(TablaDatosCompletos[[#This Row],[Proyecto]]=0,"NO","SI")</f>
        <v>NO</v>
      </c>
      <c r="E128" s="129" t="s">
        <v>14</v>
      </c>
      <c r="F128" s="130" t="s">
        <v>221</v>
      </c>
      <c r="G128" s="131" t="s">
        <v>222</v>
      </c>
      <c r="H128" s="132" t="s">
        <v>39</v>
      </c>
      <c r="I128" s="133" t="s">
        <v>40</v>
      </c>
      <c r="J128" s="129" t="s">
        <v>70</v>
      </c>
      <c r="K128" s="134" t="s">
        <v>71</v>
      </c>
      <c r="L128" s="134" t="s">
        <v>485</v>
      </c>
      <c r="M128" s="135" t="str" cm="1">
        <f t="array" aca="1" ref="M128" ca="1">IF(INDIRECT(CONCATENATE(TablaDatosCompletos[[#This Row],[CodigoProyecto]],"!B",CELL("fila",INDIRECT(TablaDatosCompletos[[#This Row],[Referencia]]))))="Incluir","SI","NO")</f>
        <v>NO</v>
      </c>
      <c r="N128" s="136" cm="1">
        <f t="array" aca="1" ref="N128" ca="1">IF(TablaDatosCompletos[[#This Row],[UsarAI]]="NO",0,INDIRECT(CONCATENATE(TablaDatosCompletos[[#This Row],[CodigoProyecto]],"!E",CELL("fila",INDIRECT(TablaDatosCompletos[[#This Row],[Referencia]]))+2)))</f>
        <v>0</v>
      </c>
      <c r="O128" s="134" t="str" cm="1">
        <f t="array" aca="1" ref="O128" ca="1">IF(INDIRECT(CONCATENATE(TablaDatosCompletos[[#This Row],[CodigoProyecto]],"!E",CELL("fila",INDIRECT(TablaDatosCompletos[[#This Row],[Referencia]]))+6))=0,"",INDIRECT(CONCATENATE(TablaDatosCompletos[[#This Row],[CodigoProyecto]],"!E",CELL("fila",INDIRECT(TablaDatosCompletos[[#This Row],[Referencia]]))+6)))</f>
        <v>RCO01</v>
      </c>
      <c r="P128" s="134" t="str" cm="1">
        <f t="array" aca="1" ref="P128" ca="1">IF(INDIRECT(CONCATENATE(TablaDatosCompletos[[#This Row],[CodigoProyecto]],"!F",CELL("fila",INDIRECT(TablaDatosCompletos[[#This Row],[Referencia]]))+6))=0,"",INDIRECT(CONCATENATE(TablaDatosCompletos[[#This Row],[CodigoProyecto]],"!F",CELL("fila",INDIRECT(TablaDatosCompletos[[#This Row],[Referencia]]))+6)))</f>
        <v>Empresas apoyadas (de las cuales: microempresas,pequeñas, medianas, grandes)</v>
      </c>
      <c r="Q128" s="134" cm="1">
        <f t="array" aca="1" ref="Q128" ca="1">IF(TablaDatosCompletos[[#This Row],[UsarAI]]="NO",0,INDIRECT(CONCATENATE(TablaDatosCompletos[[#This Row],[CodigoProyecto]],"!H",CELL("fila",INDIRECT(TablaDatosCompletos[[#This Row],[Referencia]]))+6)))</f>
        <v>0</v>
      </c>
      <c r="R128" s="134" t="str" cm="1">
        <f t="array" aca="1" ref="R128" ca="1">IF(INDIRECT(CONCATENATE(TablaDatosCompletos[[#This Row],[CodigoProyecto]],"!G",CELL("fila",INDIRECT(TablaDatosCompletos[[#This Row],[Referencia]]))+6))=0,"",INDIRECT(CONCATENATE(TablaDatosCompletos[[#This Row],[CodigoProyecto]],"!G",CELL("fila",INDIRECT(TablaDatosCompletos[[#This Row],[Referencia]]))+6)))</f>
        <v>Empresas</v>
      </c>
      <c r="S128" s="137" t="str" cm="1">
        <f t="array" aca="1" ref="S128" ca="1">IF(INDIRECT(CONCATENATE(TablaDatosCompletos[[#This Row],[CodigoProyecto]],"!E",CELL("fila",INDIRECT(TablaDatosCompletos[[#This Row],[Referencia]]))+7))=0,"",INDIRECT(CONCATENATE(TablaDatosCompletos[[#This Row],[CodigoProyecto]],"!E",CELL("fila",INDIRECT(TablaDatosCompletos[[#This Row],[Referencia]]))+7)))</f>
        <v>RCR19</v>
      </c>
      <c r="T128" s="135" t="str" cm="1">
        <f t="array" aca="1" ref="T128" ca="1">IF(INDIRECT(CONCATENATE(TablaDatosCompletos[[#This Row],[CodigoProyecto]],"!F",CELL("fila",INDIRECT(TablaDatosCompletos[[#This Row],[Referencia]]))+7))=0,"",INDIRECT(CONCATENATE(TablaDatosCompletos[[#This Row],[CodigoProyecto]],"!F",CELL("fila",INDIRECT(TablaDatosCompletos[[#This Row],[Referencia]]))+7)))</f>
        <v>RCR 19:Empresas con mayor volumen de negocios</v>
      </c>
      <c r="U128" s="135" cm="1">
        <f t="array" aca="1" ref="U128" ca="1">IF(TablaDatosCompletos[[#This Row],[UsarAI]]="NO",0,INDIRECT(CONCATENATE(TablaDatosCompletos[[#This Row],[CodigoProyecto]],"!H",CELL("fila",INDIRECT(TablaDatosCompletos[[#This Row],[Referencia]]))+7)))</f>
        <v>0</v>
      </c>
      <c r="V128" s="135" t="str" cm="1">
        <f t="array" aca="1" ref="V128" ca="1">IF(INDIRECT(CONCATENATE(TablaDatosCompletos[[#This Row],[CodigoProyecto]],"!G",CELL("fila",INDIRECT(TablaDatosCompletos[[#This Row],[Referencia]]))+7))=0,"",INDIRECT(CONCATENATE(TablaDatosCompletos[[#This Row],[CodigoProyecto]],"!G",CELL("fila",INDIRECT(TablaDatosCompletos[[#This Row],[Referencia]]))+7)))</f>
        <v>Empresas</v>
      </c>
    </row>
    <row r="129" spans="1:22" ht="58" x14ac:dyDescent="0.35">
      <c r="A129" s="128">
        <f>DatosGenerales!$D$7</f>
        <v>0</v>
      </c>
      <c r="B129" s="128">
        <f>DatosGenerales!$D$11</f>
        <v>0</v>
      </c>
      <c r="C129" s="128" cm="1">
        <f t="array" aca="1" ref="C129" ca="1">INDIRECT(CONCATENATE(TablaDatosCompletos[[#This Row],[CodigoProyecto]],"!$E$3"))</f>
        <v>0</v>
      </c>
      <c r="D129" s="128" t="str">
        <f ca="1">IF(TablaDatosCompletos[[#This Row],[Proyecto]]=0,"NO","SI")</f>
        <v>NO</v>
      </c>
      <c r="E129" s="129" t="s">
        <v>14</v>
      </c>
      <c r="F129" s="130" t="s">
        <v>221</v>
      </c>
      <c r="G129" s="131" t="s">
        <v>222</v>
      </c>
      <c r="H129" s="132" t="s">
        <v>39</v>
      </c>
      <c r="I129" s="133" t="s">
        <v>40</v>
      </c>
      <c r="J129" s="129" t="s">
        <v>72</v>
      </c>
      <c r="K129" s="134" t="s">
        <v>73</v>
      </c>
      <c r="L129" s="134" t="s">
        <v>486</v>
      </c>
      <c r="M129" s="135" t="str" cm="1">
        <f t="array" aca="1" ref="M129" ca="1">IF(INDIRECT(CONCATENATE(TablaDatosCompletos[[#This Row],[CodigoProyecto]],"!B",CELL("fila",INDIRECT(TablaDatosCompletos[[#This Row],[Referencia]]))))="Incluir","SI","NO")</f>
        <v>NO</v>
      </c>
      <c r="N129" s="136" cm="1">
        <f t="array" aca="1" ref="N129" ca="1">IF(TablaDatosCompletos[[#This Row],[UsarAI]]="NO",0,INDIRECT(CONCATENATE(TablaDatosCompletos[[#This Row],[CodigoProyecto]],"!E",CELL("fila",INDIRECT(TablaDatosCompletos[[#This Row],[Referencia]]))+2)))</f>
        <v>0</v>
      </c>
      <c r="O129" s="134" t="str" cm="1">
        <f t="array" aca="1" ref="O129" ca="1">IF(INDIRECT(CONCATENATE(TablaDatosCompletos[[#This Row],[CodigoProyecto]],"!E",CELL("fila",INDIRECT(TablaDatosCompletos[[#This Row],[Referencia]]))+6))=0,"",INDIRECT(CONCATENATE(TablaDatosCompletos[[#This Row],[CodigoProyecto]],"!E",CELL("fila",INDIRECT(TablaDatosCompletos[[#This Row],[Referencia]]))+6)))</f>
        <v>RCO01</v>
      </c>
      <c r="P129" s="134" t="str" cm="1">
        <f t="array" aca="1" ref="P129" ca="1">IF(INDIRECT(CONCATENATE(TablaDatosCompletos[[#This Row],[CodigoProyecto]],"!F",CELL("fila",INDIRECT(TablaDatosCompletos[[#This Row],[Referencia]]))+6))=0,"",INDIRECT(CONCATENATE(TablaDatosCompletos[[#This Row],[CodigoProyecto]],"!F",CELL("fila",INDIRECT(TablaDatosCompletos[[#This Row],[Referencia]]))+6)))</f>
        <v>Empresas apoyadas (de las cuales: microempresas,pequeñas, medianas, grandes)</v>
      </c>
      <c r="Q129" s="134" cm="1">
        <f t="array" aca="1" ref="Q129" ca="1">IF(TablaDatosCompletos[[#This Row],[UsarAI]]="NO",0,INDIRECT(CONCATENATE(TablaDatosCompletos[[#This Row],[CodigoProyecto]],"!H",CELL("fila",INDIRECT(TablaDatosCompletos[[#This Row],[Referencia]]))+6)))</f>
        <v>0</v>
      </c>
      <c r="R129" s="134" t="str" cm="1">
        <f t="array" aca="1" ref="R129" ca="1">IF(INDIRECT(CONCATENATE(TablaDatosCompletos[[#This Row],[CodigoProyecto]],"!G",CELL("fila",INDIRECT(TablaDatosCompletos[[#This Row],[Referencia]]))+6))=0,"",INDIRECT(CONCATENATE(TablaDatosCompletos[[#This Row],[CodigoProyecto]],"!G",CELL("fila",INDIRECT(TablaDatosCompletos[[#This Row],[Referencia]]))+6)))</f>
        <v>Empresas</v>
      </c>
      <c r="S129" s="137" t="str" cm="1">
        <f t="array" aca="1" ref="S129" ca="1">IF(INDIRECT(CONCATENATE(TablaDatosCompletos[[#This Row],[CodigoProyecto]],"!E",CELL("fila",INDIRECT(TablaDatosCompletos[[#This Row],[Referencia]]))+7))=0,"",INDIRECT(CONCATENATE(TablaDatosCompletos[[#This Row],[CodigoProyecto]],"!E",CELL("fila",INDIRECT(TablaDatosCompletos[[#This Row],[Referencia]]))+7)))</f>
        <v>RCR19</v>
      </c>
      <c r="T129" s="135" t="str" cm="1">
        <f t="array" aca="1" ref="T129" ca="1">IF(INDIRECT(CONCATENATE(TablaDatosCompletos[[#This Row],[CodigoProyecto]],"!F",CELL("fila",INDIRECT(TablaDatosCompletos[[#This Row],[Referencia]]))+7))=0,"",INDIRECT(CONCATENATE(TablaDatosCompletos[[#This Row],[CodigoProyecto]],"!F",CELL("fila",INDIRECT(TablaDatosCompletos[[#This Row],[Referencia]]))+7)))</f>
        <v>RCR 19:Empresas con mayor volumen de negocios</v>
      </c>
      <c r="U129" s="135" cm="1">
        <f t="array" aca="1" ref="U129" ca="1">IF(TablaDatosCompletos[[#This Row],[UsarAI]]="NO",0,INDIRECT(CONCATENATE(TablaDatosCompletos[[#This Row],[CodigoProyecto]],"!H",CELL("fila",INDIRECT(TablaDatosCompletos[[#This Row],[Referencia]]))+7)))</f>
        <v>0</v>
      </c>
      <c r="V129" s="135" t="str" cm="1">
        <f t="array" aca="1" ref="V129" ca="1">IF(INDIRECT(CONCATENATE(TablaDatosCompletos[[#This Row],[CodigoProyecto]],"!G",CELL("fila",INDIRECT(TablaDatosCompletos[[#This Row],[Referencia]]))+7))=0,"",INDIRECT(CONCATENATE(TablaDatosCompletos[[#This Row],[CodigoProyecto]],"!G",CELL("fila",INDIRECT(TablaDatosCompletos[[#This Row],[Referencia]]))+7)))</f>
        <v>Empresas</v>
      </c>
    </row>
    <row r="130" spans="1:22" ht="87" x14ac:dyDescent="0.35">
      <c r="A130" s="128">
        <f>DatosGenerales!$D$7</f>
        <v>0</v>
      </c>
      <c r="B130" s="128">
        <f>DatosGenerales!$D$11</f>
        <v>0</v>
      </c>
      <c r="C130" s="128" cm="1">
        <f t="array" aca="1" ref="C130" ca="1">INDIRECT(CONCATENATE(TablaDatosCompletos[[#This Row],[CodigoProyecto]],"!$E$3"))</f>
        <v>0</v>
      </c>
      <c r="D130" s="128" t="str">
        <f ca="1">IF(TablaDatosCompletos[[#This Row],[Proyecto]]=0,"NO","SI")</f>
        <v>NO</v>
      </c>
      <c r="E130" s="129" t="s">
        <v>14</v>
      </c>
      <c r="F130" s="130" t="s">
        <v>227</v>
      </c>
      <c r="G130" s="131" t="s">
        <v>74</v>
      </c>
      <c r="H130" s="132" t="s">
        <v>41</v>
      </c>
      <c r="I130" s="133" t="s">
        <v>42</v>
      </c>
      <c r="J130" s="129" t="s">
        <v>75</v>
      </c>
      <c r="K130" s="134" t="s">
        <v>76</v>
      </c>
      <c r="L130" s="134" t="s">
        <v>487</v>
      </c>
      <c r="M130" s="135" t="str" cm="1">
        <f t="array" aca="1" ref="M130" ca="1">IF(INDIRECT(CONCATENATE(TablaDatosCompletos[[#This Row],[CodigoProyecto]],"!B",CELL("fila",INDIRECT(TablaDatosCompletos[[#This Row],[Referencia]]))))="Incluir","SI","NO")</f>
        <v>NO</v>
      </c>
      <c r="N130" s="136" cm="1">
        <f t="array" aca="1" ref="N130" ca="1">IF(TablaDatosCompletos[[#This Row],[UsarAI]]="NO",0,INDIRECT(CONCATENATE(TablaDatosCompletos[[#This Row],[CodigoProyecto]],"!E",CELL("fila",INDIRECT(TablaDatosCompletos[[#This Row],[Referencia]]))+2)))</f>
        <v>0</v>
      </c>
      <c r="O130" s="134" t="str" cm="1">
        <f t="array" aca="1" ref="O130" ca="1">IF(INDIRECT(CONCATENATE(TablaDatosCompletos[[#This Row],[CodigoProyecto]],"!E",CELL("fila",INDIRECT(TablaDatosCompletos[[#This Row],[Referencia]]))+6))=0,"",INDIRECT(CONCATENATE(TablaDatosCompletos[[#This Row],[CodigoProyecto]],"!E",CELL("fila",INDIRECT(TablaDatosCompletos[[#This Row],[Referencia]]))+6)))</f>
        <v>RCO19</v>
      </c>
      <c r="P130" s="134" t="str" cm="1">
        <f t="array" aca="1" ref="P130" ca="1">IF(INDIRECT(CONCATENATE(TablaDatosCompletos[[#This Row],[CodigoProyecto]],"!F",CELL("fila",INDIRECT(TablaDatosCompletos[[#This Row],[Referencia]]))+6))=0,"",INDIRECT(CONCATENATE(TablaDatosCompletos[[#This Row],[CodigoProyecto]],"!F",CELL("fila",INDIRECT(TablaDatosCompletos[[#This Row],[Referencia]]))+6)))</f>
        <v>Edificios públicos con rendimiento
energético mejorado</v>
      </c>
      <c r="Q130" s="134" cm="1">
        <f t="array" aca="1" ref="Q130" ca="1">IF(TablaDatosCompletos[[#This Row],[UsarAI]]="NO",0,INDIRECT(CONCATENATE(TablaDatosCompletos[[#This Row],[CodigoProyecto]],"!H",CELL("fila",INDIRECT(TablaDatosCompletos[[#This Row],[Referencia]]))+6)))</f>
        <v>0</v>
      </c>
      <c r="R130" s="134" t="str" cm="1">
        <f t="array" aca="1" ref="R130" ca="1">IF(INDIRECT(CONCATENATE(TablaDatosCompletos[[#This Row],[CodigoProyecto]],"!G",CELL("fila",INDIRECT(TablaDatosCompletos[[#This Row],[Referencia]]))+6))=0,"",INDIRECT(CONCATENATE(TablaDatosCompletos[[#This Row],[CodigoProyecto]],"!G",CELL("fila",INDIRECT(TablaDatosCompletos[[#This Row],[Referencia]]))+6)))</f>
        <v>Metros cuadrados (m2)</v>
      </c>
      <c r="S130" s="137" t="str" cm="1">
        <f t="array" aca="1" ref="S130" ca="1">IF(INDIRECT(CONCATENATE(TablaDatosCompletos[[#This Row],[CodigoProyecto]],"!E",CELL("fila",INDIRECT(TablaDatosCompletos[[#This Row],[Referencia]]))+7))=0,"",INDIRECT(CONCATENATE(TablaDatosCompletos[[#This Row],[CodigoProyecto]],"!E",CELL("fila",INDIRECT(TablaDatosCompletos[[#This Row],[Referencia]]))+7)))</f>
        <v>RCR26</v>
      </c>
      <c r="T130" s="135" t="str" cm="1">
        <f t="array" aca="1" ref="T130" ca="1">IF(INDIRECT(CONCATENATE(TablaDatosCompletos[[#This Row],[CodigoProyecto]],"!F",CELL("fila",INDIRECT(TablaDatosCompletos[[#This Row],[Referencia]]))+7))=0,"",INDIRECT(CONCATENATE(TablaDatosCompletos[[#This Row],[CodigoProyecto]],"!F",CELL("fila",INDIRECT(TablaDatosCompletos[[#This Row],[Referencia]]))+7)))</f>
        <v>RCR 26: Consumo anual primario de energía
(del cual: viviendas, edificios públicos, empresas, otros)</v>
      </c>
      <c r="U130" s="135" cm="1">
        <f t="array" aca="1" ref="U130" ca="1">IF(TablaDatosCompletos[[#This Row],[UsarAI]]="NO",0,INDIRECT(CONCATENATE(TablaDatosCompletos[[#This Row],[CodigoProyecto]],"!H",CELL("fila",INDIRECT(TablaDatosCompletos[[#This Row],[Referencia]]))+7)))</f>
        <v>0</v>
      </c>
      <c r="V130" s="135" t="str" cm="1">
        <f t="array" aca="1" ref="V130" ca="1">IF(INDIRECT(CONCATENATE(TablaDatosCompletos[[#This Row],[CodigoProyecto]],"!G",CELL("fila",INDIRECT(TablaDatosCompletos[[#This Row],[Referencia]]))+7))=0,"",INDIRECT(CONCATENATE(TablaDatosCompletos[[#This Row],[CodigoProyecto]],"!G",CELL("fila",INDIRECT(TablaDatosCompletos[[#This Row],[Referencia]]))+7)))</f>
        <v>MWh/año</v>
      </c>
    </row>
    <row r="131" spans="1:22" ht="101.5" x14ac:dyDescent="0.35">
      <c r="A131" s="128">
        <f>DatosGenerales!$D$7</f>
        <v>0</v>
      </c>
      <c r="B131" s="128">
        <f>DatosGenerales!$D$11</f>
        <v>0</v>
      </c>
      <c r="C131" s="128" cm="1">
        <f t="array" aca="1" ref="C131" ca="1">INDIRECT(CONCATENATE(TablaDatosCompletos[[#This Row],[CodigoProyecto]],"!$E$3"))</f>
        <v>0</v>
      </c>
      <c r="D131" s="128" t="str">
        <f ca="1">IF(TablaDatosCompletos[[#This Row],[Proyecto]]=0,"NO","SI")</f>
        <v>NO</v>
      </c>
      <c r="E131" s="129" t="s">
        <v>14</v>
      </c>
      <c r="F131" s="130" t="s">
        <v>227</v>
      </c>
      <c r="G131" s="131" t="s">
        <v>74</v>
      </c>
      <c r="H131" s="132" t="s">
        <v>41</v>
      </c>
      <c r="I131" s="133" t="s">
        <v>42</v>
      </c>
      <c r="J131" s="129" t="s">
        <v>77</v>
      </c>
      <c r="K131" s="134" t="s">
        <v>78</v>
      </c>
      <c r="L131" s="134" t="s">
        <v>488</v>
      </c>
      <c r="M131" s="135" t="str" cm="1">
        <f t="array" aca="1" ref="M131" ca="1">IF(INDIRECT(CONCATENATE(TablaDatosCompletos[[#This Row],[CodigoProyecto]],"!B",CELL("fila",INDIRECT(TablaDatosCompletos[[#This Row],[Referencia]]))))="Incluir","SI","NO")</f>
        <v>NO</v>
      </c>
      <c r="N131" s="136" cm="1">
        <f t="array" aca="1" ref="N131" ca="1">IF(TablaDatosCompletos[[#This Row],[UsarAI]]="NO",0,INDIRECT(CONCATENATE(TablaDatosCompletos[[#This Row],[CodigoProyecto]],"!E",CELL("fila",INDIRECT(TablaDatosCompletos[[#This Row],[Referencia]]))+2)))</f>
        <v>0</v>
      </c>
      <c r="O131" s="134" t="str" cm="1">
        <f t="array" aca="1" ref="O131" ca="1">IF(INDIRECT(CONCATENATE(TablaDatosCompletos[[#This Row],[CodigoProyecto]],"!E",CELL("fila",INDIRECT(TablaDatosCompletos[[#This Row],[Referencia]]))+6))=0,"",INDIRECT(CONCATENATE(TablaDatosCompletos[[#This Row],[CodigoProyecto]],"!E",CELL("fila",INDIRECT(TablaDatosCompletos[[#This Row],[Referencia]]))+6)))</f>
        <v>RCO19</v>
      </c>
      <c r="P131" s="134" t="str" cm="1">
        <f t="array" aca="1" ref="P131" ca="1">IF(INDIRECT(CONCATENATE(TablaDatosCompletos[[#This Row],[CodigoProyecto]],"!F",CELL("fila",INDIRECT(TablaDatosCompletos[[#This Row],[Referencia]]))+6))=0,"",INDIRECT(CONCATENATE(TablaDatosCompletos[[#This Row],[CodigoProyecto]],"!F",CELL("fila",INDIRECT(TablaDatosCompletos[[#This Row],[Referencia]]))+6)))</f>
        <v>Edificios públicos con rendimiento
energético mejorado</v>
      </c>
      <c r="Q131" s="134" cm="1">
        <f t="array" aca="1" ref="Q131" ca="1">IF(TablaDatosCompletos[[#This Row],[UsarAI]]="NO",0,INDIRECT(CONCATENATE(TablaDatosCompletos[[#This Row],[CodigoProyecto]],"!H",CELL("fila",INDIRECT(TablaDatosCompletos[[#This Row],[Referencia]]))+6)))</f>
        <v>0</v>
      </c>
      <c r="R131" s="134" t="str" cm="1">
        <f t="array" aca="1" ref="R131" ca="1">IF(INDIRECT(CONCATENATE(TablaDatosCompletos[[#This Row],[CodigoProyecto]],"!G",CELL("fila",INDIRECT(TablaDatosCompletos[[#This Row],[Referencia]]))+6))=0,"",INDIRECT(CONCATENATE(TablaDatosCompletos[[#This Row],[CodigoProyecto]],"!G",CELL("fila",INDIRECT(TablaDatosCompletos[[#This Row],[Referencia]]))+6)))</f>
        <v>Metros cuadrados (m2)</v>
      </c>
      <c r="S131" s="137" t="str" cm="1">
        <f t="array" aca="1" ref="S131" ca="1">IF(INDIRECT(CONCATENATE(TablaDatosCompletos[[#This Row],[CodigoProyecto]],"!E",CELL("fila",INDIRECT(TablaDatosCompletos[[#This Row],[Referencia]]))+7))=0,"",INDIRECT(CONCATENATE(TablaDatosCompletos[[#This Row],[CodigoProyecto]],"!E",CELL("fila",INDIRECT(TablaDatosCompletos[[#This Row],[Referencia]]))+7)))</f>
        <v>RCR26</v>
      </c>
      <c r="T131" s="135" t="str" cm="1">
        <f t="array" aca="1" ref="T131" ca="1">IF(INDIRECT(CONCATENATE(TablaDatosCompletos[[#This Row],[CodigoProyecto]],"!F",CELL("fila",INDIRECT(TablaDatosCompletos[[#This Row],[Referencia]]))+7))=0,"",INDIRECT(CONCATENATE(TablaDatosCompletos[[#This Row],[CodigoProyecto]],"!F",CELL("fila",INDIRECT(TablaDatosCompletos[[#This Row],[Referencia]]))+7)))</f>
        <v>RCR 26: Consumo anual primario de energía
(del cual: viviendas, edificios públicos, empresas, otros)</v>
      </c>
      <c r="U131" s="135" cm="1">
        <f t="array" aca="1" ref="U131" ca="1">IF(TablaDatosCompletos[[#This Row],[UsarAI]]="NO",0,INDIRECT(CONCATENATE(TablaDatosCompletos[[#This Row],[CodigoProyecto]],"!H",CELL("fila",INDIRECT(TablaDatosCompletos[[#This Row],[Referencia]]))+7)))</f>
        <v>0</v>
      </c>
      <c r="V131" s="135" t="str" cm="1">
        <f t="array" aca="1" ref="V131" ca="1">IF(INDIRECT(CONCATENATE(TablaDatosCompletos[[#This Row],[CodigoProyecto]],"!G",CELL("fila",INDIRECT(TablaDatosCompletos[[#This Row],[Referencia]]))+7))=0,"",INDIRECT(CONCATENATE(TablaDatosCompletos[[#This Row],[CodigoProyecto]],"!G",CELL("fila",INDIRECT(TablaDatosCompletos[[#This Row],[Referencia]]))+7)))</f>
        <v>MWh/año</v>
      </c>
    </row>
    <row r="132" spans="1:22" ht="72.5" x14ac:dyDescent="0.35">
      <c r="A132" s="128">
        <f>DatosGenerales!$D$7</f>
        <v>0</v>
      </c>
      <c r="B132" s="128">
        <f>DatosGenerales!$D$11</f>
        <v>0</v>
      </c>
      <c r="C132" s="128" cm="1">
        <f t="array" aca="1" ref="C132" ca="1">INDIRECT(CONCATENATE(TablaDatosCompletos[[#This Row],[CodigoProyecto]],"!$E$3"))</f>
        <v>0</v>
      </c>
      <c r="D132" s="128" t="str">
        <f ca="1">IF(TablaDatosCompletos[[#This Row],[Proyecto]]=0,"NO","SI")</f>
        <v>NO</v>
      </c>
      <c r="E132" s="129" t="s">
        <v>14</v>
      </c>
      <c r="F132" s="130" t="s">
        <v>227</v>
      </c>
      <c r="G132" s="131" t="s">
        <v>74</v>
      </c>
      <c r="H132" s="132" t="s">
        <v>43</v>
      </c>
      <c r="I132" s="133" t="s">
        <v>44</v>
      </c>
      <c r="J132" s="129" t="s">
        <v>79</v>
      </c>
      <c r="K132" s="134" t="s">
        <v>80</v>
      </c>
      <c r="L132" s="134" t="s">
        <v>489</v>
      </c>
      <c r="M132" s="135" t="str" cm="1">
        <f t="array" aca="1" ref="M132" ca="1">IF(INDIRECT(CONCATENATE(TablaDatosCompletos[[#This Row],[CodigoProyecto]],"!B",CELL("fila",INDIRECT(TablaDatosCompletos[[#This Row],[Referencia]]))))="Incluir","SI","NO")</f>
        <v>NO</v>
      </c>
      <c r="N132" s="136" cm="1">
        <f t="array" aca="1" ref="N132" ca="1">IF(TablaDatosCompletos[[#This Row],[UsarAI]]="NO",0,INDIRECT(CONCATENATE(TablaDatosCompletos[[#This Row],[CodigoProyecto]],"!E",CELL("fila",INDIRECT(TablaDatosCompletos[[#This Row],[Referencia]]))+2)))</f>
        <v>0</v>
      </c>
      <c r="O132" s="134" t="str" cm="1">
        <f t="array" aca="1" ref="O132" ca="1">IF(INDIRECT(CONCATENATE(TablaDatosCompletos[[#This Row],[CodigoProyecto]],"!E",CELL("fila",INDIRECT(TablaDatosCompletos[[#This Row],[Referencia]]))+6))=0,"",INDIRECT(CONCATENATE(TablaDatosCompletos[[#This Row],[CodigoProyecto]],"!E",CELL("fila",INDIRECT(TablaDatosCompletos[[#This Row],[Referencia]]))+6)))</f>
        <v>RCO22</v>
      </c>
      <c r="P132" s="134" t="str" cm="1">
        <f t="array" aca="1" ref="P132" ca="1">IF(INDIRECT(CONCATENATE(TablaDatosCompletos[[#This Row],[CodigoProyecto]],"!F",CELL("fila",INDIRECT(TablaDatosCompletos[[#This Row],[Referencia]]))+6))=0,"",INDIRECT(CONCATENATE(TablaDatosCompletos[[#This Row],[CodigoProyecto]],"!F",CELL("fila",INDIRECT(TablaDatosCompletos[[#This Row],[Referencia]]))+6)))</f>
        <v>Capacidad de producción adicional
de energía renovable (de la cual: electricidad,
térmica)*</v>
      </c>
      <c r="Q132" s="134" cm="1">
        <f t="array" aca="1" ref="Q132" ca="1">IF(TablaDatosCompletos[[#This Row],[UsarAI]]="NO",0,INDIRECT(CONCATENATE(TablaDatosCompletos[[#This Row],[CodigoProyecto]],"!H",CELL("fila",INDIRECT(TablaDatosCompletos[[#This Row],[Referencia]]))+6)))</f>
        <v>0</v>
      </c>
      <c r="R132" s="134" t="str" cm="1">
        <f t="array" aca="1" ref="R132" ca="1">IF(INDIRECT(CONCATENATE(TablaDatosCompletos[[#This Row],[CodigoProyecto]],"!G",CELL("fila",INDIRECT(TablaDatosCompletos[[#This Row],[Referencia]]))+6))=0,"",INDIRECT(CONCATENATE(TablaDatosCompletos[[#This Row],[CodigoProyecto]],"!G",CELL("fila",INDIRECT(TablaDatosCompletos[[#This Row],[Referencia]]))+6)))</f>
        <v>KW  </v>
      </c>
      <c r="S132" s="137" t="str" cm="1">
        <f t="array" aca="1" ref="S132" ca="1">IF(INDIRECT(CONCATENATE(TablaDatosCompletos[[#This Row],[CodigoProyecto]],"!E",CELL("fila",INDIRECT(TablaDatosCompletos[[#This Row],[Referencia]]))+7))=0,"",INDIRECT(CONCATENATE(TablaDatosCompletos[[#This Row],[CodigoProyecto]],"!E",CELL("fila",INDIRECT(TablaDatosCompletos[[#This Row],[Referencia]]))+7)))</f>
        <v>RCR32</v>
      </c>
      <c r="T132" s="135" t="str" cm="1">
        <f t="array" aca="1" ref="T132" ca="1">IF(INDIRECT(CONCATENATE(TablaDatosCompletos[[#This Row],[CodigoProyecto]],"!F",CELL("fila",INDIRECT(TablaDatosCompletos[[#This Row],[Referencia]]))+7))=0,"",INDIRECT(CONCATENATE(TablaDatosCompletos[[#This Row],[CodigoProyecto]],"!F",CELL("fila",INDIRECT(TablaDatosCompletos[[#This Row],[Referencia]]))+7)))</f>
        <v>RCR 32: Capacidad operativa adicional instalada para energía renovable*</v>
      </c>
      <c r="U132" s="135" cm="1">
        <f t="array" aca="1" ref="U132" ca="1">IF(TablaDatosCompletos[[#This Row],[UsarAI]]="NO",0,INDIRECT(CONCATENATE(TablaDatosCompletos[[#This Row],[CodigoProyecto]],"!H",CELL("fila",INDIRECT(TablaDatosCompletos[[#This Row],[Referencia]]))+7)))</f>
        <v>0</v>
      </c>
      <c r="V132" s="135" t="str" cm="1">
        <f t="array" aca="1" ref="V132" ca="1">IF(INDIRECT(CONCATENATE(TablaDatosCompletos[[#This Row],[CodigoProyecto]],"!G",CELL("fila",INDIRECT(TablaDatosCompletos[[#This Row],[Referencia]]))+7))=0,"",INDIRECT(CONCATENATE(TablaDatosCompletos[[#This Row],[CodigoProyecto]],"!G",CELL("fila",INDIRECT(TablaDatosCompletos[[#This Row],[Referencia]]))+7)))</f>
        <v>MW</v>
      </c>
    </row>
    <row r="133" spans="1:22" ht="72.5" x14ac:dyDescent="0.35">
      <c r="A133" s="128">
        <f>DatosGenerales!$D$7</f>
        <v>0</v>
      </c>
      <c r="B133" s="128">
        <f>DatosGenerales!$D$11</f>
        <v>0</v>
      </c>
      <c r="C133" s="128" cm="1">
        <f t="array" aca="1" ref="C133" ca="1">INDIRECT(CONCATENATE(TablaDatosCompletos[[#This Row],[CodigoProyecto]],"!$E$3"))</f>
        <v>0</v>
      </c>
      <c r="D133" s="128" t="str">
        <f ca="1">IF(TablaDatosCompletos[[#This Row],[Proyecto]]=0,"NO","SI")</f>
        <v>NO</v>
      </c>
      <c r="E133" s="129" t="s">
        <v>14</v>
      </c>
      <c r="F133" s="130" t="s">
        <v>227</v>
      </c>
      <c r="G133" s="131" t="s">
        <v>74</v>
      </c>
      <c r="H133" s="132" t="s">
        <v>43</v>
      </c>
      <c r="I133" s="133" t="s">
        <v>44</v>
      </c>
      <c r="J133" s="129" t="s">
        <v>81</v>
      </c>
      <c r="K133" s="134" t="s">
        <v>82</v>
      </c>
      <c r="L133" s="134" t="s">
        <v>490</v>
      </c>
      <c r="M133" s="135" t="str" cm="1">
        <f t="array" aca="1" ref="M133" ca="1">IF(INDIRECT(CONCATENATE(TablaDatosCompletos[[#This Row],[CodigoProyecto]],"!B",CELL("fila",INDIRECT(TablaDatosCompletos[[#This Row],[Referencia]]))))="Incluir","SI","NO")</f>
        <v>NO</v>
      </c>
      <c r="N133" s="136" cm="1">
        <f t="array" aca="1" ref="N133" ca="1">IF(TablaDatosCompletos[[#This Row],[UsarAI]]="NO",0,INDIRECT(CONCATENATE(TablaDatosCompletos[[#This Row],[CodigoProyecto]],"!E",CELL("fila",INDIRECT(TablaDatosCompletos[[#This Row],[Referencia]]))+2)))</f>
        <v>0</v>
      </c>
      <c r="O133" s="134" t="str" cm="1">
        <f t="array" aca="1" ref="O133" ca="1">IF(INDIRECT(CONCATENATE(TablaDatosCompletos[[#This Row],[CodigoProyecto]],"!E",CELL("fila",INDIRECT(TablaDatosCompletos[[#This Row],[Referencia]]))+6))=0,"",INDIRECT(CONCATENATE(TablaDatosCompletos[[#This Row],[CodigoProyecto]],"!E",CELL("fila",INDIRECT(TablaDatosCompletos[[#This Row],[Referencia]]))+6)))</f>
        <v>RCO22</v>
      </c>
      <c r="P133" s="134" t="str" cm="1">
        <f t="array" aca="1" ref="P133" ca="1">IF(INDIRECT(CONCATENATE(TablaDatosCompletos[[#This Row],[CodigoProyecto]],"!F",CELL("fila",INDIRECT(TablaDatosCompletos[[#This Row],[Referencia]]))+6))=0,"",INDIRECT(CONCATENATE(TablaDatosCompletos[[#This Row],[CodigoProyecto]],"!F",CELL("fila",INDIRECT(TablaDatosCompletos[[#This Row],[Referencia]]))+6)))</f>
        <v>Capacidad de producción adicional
de energía renovable (de la cual: electricidad,
térmica)*</v>
      </c>
      <c r="Q133" s="134" cm="1">
        <f t="array" aca="1" ref="Q133" ca="1">IF(TablaDatosCompletos[[#This Row],[UsarAI]]="NO",0,INDIRECT(CONCATENATE(TablaDatosCompletos[[#This Row],[CodigoProyecto]],"!H",CELL("fila",INDIRECT(TablaDatosCompletos[[#This Row],[Referencia]]))+6)))</f>
        <v>0</v>
      </c>
      <c r="R133" s="134" t="str" cm="1">
        <f t="array" aca="1" ref="R133" ca="1">IF(INDIRECT(CONCATENATE(TablaDatosCompletos[[#This Row],[CodigoProyecto]],"!G",CELL("fila",INDIRECT(TablaDatosCompletos[[#This Row],[Referencia]]))+6))=0,"",INDIRECT(CONCATENATE(TablaDatosCompletos[[#This Row],[CodigoProyecto]],"!G",CELL("fila",INDIRECT(TablaDatosCompletos[[#This Row],[Referencia]]))+6)))</f>
        <v>KW  </v>
      </c>
      <c r="S133" s="137" t="str" cm="1">
        <f t="array" aca="1" ref="S133" ca="1">IF(INDIRECT(CONCATENATE(TablaDatosCompletos[[#This Row],[CodigoProyecto]],"!E",CELL("fila",INDIRECT(TablaDatosCompletos[[#This Row],[Referencia]]))+7))=0,"",INDIRECT(CONCATENATE(TablaDatosCompletos[[#This Row],[CodigoProyecto]],"!E",CELL("fila",INDIRECT(TablaDatosCompletos[[#This Row],[Referencia]]))+7)))</f>
        <v>RCR32</v>
      </c>
      <c r="T133" s="135" t="str" cm="1">
        <f t="array" aca="1" ref="T133" ca="1">IF(INDIRECT(CONCATENATE(TablaDatosCompletos[[#This Row],[CodigoProyecto]],"!F",CELL("fila",INDIRECT(TablaDatosCompletos[[#This Row],[Referencia]]))+7))=0,"",INDIRECT(CONCATENATE(TablaDatosCompletos[[#This Row],[CodigoProyecto]],"!F",CELL("fila",INDIRECT(TablaDatosCompletos[[#This Row],[Referencia]]))+7)))</f>
        <v>RCR 32: Capacidad operativa adicional instalada para energía renovable*</v>
      </c>
      <c r="U133" s="135" cm="1">
        <f t="array" aca="1" ref="U133" ca="1">IF(TablaDatosCompletos[[#This Row],[UsarAI]]="NO",0,INDIRECT(CONCATENATE(TablaDatosCompletos[[#This Row],[CodigoProyecto]],"!H",CELL("fila",INDIRECT(TablaDatosCompletos[[#This Row],[Referencia]]))+7)))</f>
        <v>0</v>
      </c>
      <c r="V133" s="135" t="str" cm="1">
        <f t="array" aca="1" ref="V133" ca="1">IF(INDIRECT(CONCATENATE(TablaDatosCompletos[[#This Row],[CodigoProyecto]],"!G",CELL("fila",INDIRECT(TablaDatosCompletos[[#This Row],[Referencia]]))+7))=0,"",INDIRECT(CONCATENATE(TablaDatosCompletos[[#This Row],[CodigoProyecto]],"!G",CELL("fila",INDIRECT(TablaDatosCompletos[[#This Row],[Referencia]]))+7)))</f>
        <v>MW</v>
      </c>
    </row>
    <row r="134" spans="1:22" ht="72.5" x14ac:dyDescent="0.35">
      <c r="A134" s="128">
        <f>DatosGenerales!$D$7</f>
        <v>0</v>
      </c>
      <c r="B134" s="128">
        <f>DatosGenerales!$D$11</f>
        <v>0</v>
      </c>
      <c r="C134" s="128" cm="1">
        <f t="array" aca="1" ref="C134" ca="1">INDIRECT(CONCATENATE(TablaDatosCompletos[[#This Row],[CodigoProyecto]],"!$E$3"))</f>
        <v>0</v>
      </c>
      <c r="D134" s="128" t="str">
        <f ca="1">IF(TablaDatosCompletos[[#This Row],[Proyecto]]=0,"NO","SI")</f>
        <v>NO</v>
      </c>
      <c r="E134" s="129" t="s">
        <v>14</v>
      </c>
      <c r="F134" s="130" t="s">
        <v>227</v>
      </c>
      <c r="G134" s="131" t="s">
        <v>74</v>
      </c>
      <c r="H134" s="132" t="s">
        <v>43</v>
      </c>
      <c r="I134" s="133" t="s">
        <v>44</v>
      </c>
      <c r="J134" s="129" t="s">
        <v>83</v>
      </c>
      <c r="K134" s="134" t="s">
        <v>84</v>
      </c>
      <c r="L134" s="134" t="s">
        <v>491</v>
      </c>
      <c r="M134" s="135" t="str" cm="1">
        <f t="array" aca="1" ref="M134" ca="1">IF(INDIRECT(CONCATENATE(TablaDatosCompletos[[#This Row],[CodigoProyecto]],"!B",CELL("fila",INDIRECT(TablaDatosCompletos[[#This Row],[Referencia]]))))="Incluir","SI","NO")</f>
        <v>NO</v>
      </c>
      <c r="N134" s="136" cm="1">
        <f t="array" aca="1" ref="N134" ca="1">IF(TablaDatosCompletos[[#This Row],[UsarAI]]="NO",0,INDIRECT(CONCATENATE(TablaDatosCompletos[[#This Row],[CodigoProyecto]],"!E",CELL("fila",INDIRECT(TablaDatosCompletos[[#This Row],[Referencia]]))+2)))</f>
        <v>0</v>
      </c>
      <c r="O134" s="134" t="str" cm="1">
        <f t="array" aca="1" ref="O134" ca="1">IF(INDIRECT(CONCATENATE(TablaDatosCompletos[[#This Row],[CodigoProyecto]],"!E",CELL("fila",INDIRECT(TablaDatosCompletos[[#This Row],[Referencia]]))+6))=0,"",INDIRECT(CONCATENATE(TablaDatosCompletos[[#This Row],[CodigoProyecto]],"!E",CELL("fila",INDIRECT(TablaDatosCompletos[[#This Row],[Referencia]]))+6)))</f>
        <v>RCO22</v>
      </c>
      <c r="P134" s="134" t="str" cm="1">
        <f t="array" aca="1" ref="P134" ca="1">IF(INDIRECT(CONCATENATE(TablaDatosCompletos[[#This Row],[CodigoProyecto]],"!F",CELL("fila",INDIRECT(TablaDatosCompletos[[#This Row],[Referencia]]))+6))=0,"",INDIRECT(CONCATENATE(TablaDatosCompletos[[#This Row],[CodigoProyecto]],"!F",CELL("fila",INDIRECT(TablaDatosCompletos[[#This Row],[Referencia]]))+6)))</f>
        <v>Capacidad de producción adicional
de energía renovable (de la cual: electricidad,
térmica)*</v>
      </c>
      <c r="Q134" s="134" cm="1">
        <f t="array" aca="1" ref="Q134" ca="1">IF(TablaDatosCompletos[[#This Row],[UsarAI]]="NO",0,INDIRECT(CONCATENATE(TablaDatosCompletos[[#This Row],[CodigoProyecto]],"!H",CELL("fila",INDIRECT(TablaDatosCompletos[[#This Row],[Referencia]]))+6)))</f>
        <v>0</v>
      </c>
      <c r="R134" s="134" t="str" cm="1">
        <f t="array" aca="1" ref="R134" ca="1">IF(INDIRECT(CONCATENATE(TablaDatosCompletos[[#This Row],[CodigoProyecto]],"!G",CELL("fila",INDIRECT(TablaDatosCompletos[[#This Row],[Referencia]]))+6))=0,"",INDIRECT(CONCATENATE(TablaDatosCompletos[[#This Row],[CodigoProyecto]],"!G",CELL("fila",INDIRECT(TablaDatosCompletos[[#This Row],[Referencia]]))+6)))</f>
        <v>KW  </v>
      </c>
      <c r="S134" s="137" t="str" cm="1">
        <f t="array" aca="1" ref="S134" ca="1">IF(INDIRECT(CONCATENATE(TablaDatosCompletos[[#This Row],[CodigoProyecto]],"!E",CELL("fila",INDIRECT(TablaDatosCompletos[[#This Row],[Referencia]]))+7))=0,"",INDIRECT(CONCATENATE(TablaDatosCompletos[[#This Row],[CodigoProyecto]],"!E",CELL("fila",INDIRECT(TablaDatosCompletos[[#This Row],[Referencia]]))+7)))</f>
        <v>RCR32</v>
      </c>
      <c r="T134" s="135" t="str" cm="1">
        <f t="array" aca="1" ref="T134" ca="1">IF(INDIRECT(CONCATENATE(TablaDatosCompletos[[#This Row],[CodigoProyecto]],"!F",CELL("fila",INDIRECT(TablaDatosCompletos[[#This Row],[Referencia]]))+7))=0,"",INDIRECT(CONCATENATE(TablaDatosCompletos[[#This Row],[CodigoProyecto]],"!F",CELL("fila",INDIRECT(TablaDatosCompletos[[#This Row],[Referencia]]))+7)))</f>
        <v>RCR 32: Capacidad operativa adicional instalada para energía renovable*</v>
      </c>
      <c r="U134" s="135" cm="1">
        <f t="array" aca="1" ref="U134" ca="1">IF(TablaDatosCompletos[[#This Row],[UsarAI]]="NO",0,INDIRECT(CONCATENATE(TablaDatosCompletos[[#This Row],[CodigoProyecto]],"!H",CELL("fila",INDIRECT(TablaDatosCompletos[[#This Row],[Referencia]]))+7)))</f>
        <v>0</v>
      </c>
      <c r="V134" s="135" t="str" cm="1">
        <f t="array" aca="1" ref="V134" ca="1">IF(INDIRECT(CONCATENATE(TablaDatosCompletos[[#This Row],[CodigoProyecto]],"!G",CELL("fila",INDIRECT(TablaDatosCompletos[[#This Row],[Referencia]]))+7))=0,"",INDIRECT(CONCATENATE(TablaDatosCompletos[[#This Row],[CodigoProyecto]],"!G",CELL("fila",INDIRECT(TablaDatosCompletos[[#This Row],[Referencia]]))+7)))</f>
        <v>MW</v>
      </c>
    </row>
    <row r="135" spans="1:22" ht="72.5" x14ac:dyDescent="0.35">
      <c r="A135" s="128">
        <f>DatosGenerales!$D$7</f>
        <v>0</v>
      </c>
      <c r="B135" s="128">
        <f>DatosGenerales!$D$11</f>
        <v>0</v>
      </c>
      <c r="C135" s="128" cm="1">
        <f t="array" aca="1" ref="C135" ca="1">INDIRECT(CONCATENATE(TablaDatosCompletos[[#This Row],[CodigoProyecto]],"!$E$3"))</f>
        <v>0</v>
      </c>
      <c r="D135" s="128" t="str">
        <f ca="1">IF(TablaDatosCompletos[[#This Row],[Proyecto]]=0,"NO","SI")</f>
        <v>NO</v>
      </c>
      <c r="E135" s="129" t="s">
        <v>14</v>
      </c>
      <c r="F135" s="130" t="s">
        <v>227</v>
      </c>
      <c r="G135" s="131" t="s">
        <v>74</v>
      </c>
      <c r="H135" s="132" t="s">
        <v>43</v>
      </c>
      <c r="I135" s="133" t="s">
        <v>44</v>
      </c>
      <c r="J135" s="129" t="s">
        <v>85</v>
      </c>
      <c r="K135" s="134" t="s">
        <v>86</v>
      </c>
      <c r="L135" s="134" t="s">
        <v>492</v>
      </c>
      <c r="M135" s="135" t="str" cm="1">
        <f t="array" aca="1" ref="M135" ca="1">IF(INDIRECT(CONCATENATE(TablaDatosCompletos[[#This Row],[CodigoProyecto]],"!B",CELL("fila",INDIRECT(TablaDatosCompletos[[#This Row],[Referencia]]))))="Incluir","SI","NO")</f>
        <v>NO</v>
      </c>
      <c r="N135" s="136" cm="1">
        <f t="array" aca="1" ref="N135" ca="1">IF(TablaDatosCompletos[[#This Row],[UsarAI]]="NO",0,INDIRECT(CONCATENATE(TablaDatosCompletos[[#This Row],[CodigoProyecto]],"!E",CELL("fila",INDIRECT(TablaDatosCompletos[[#This Row],[Referencia]]))+2)))</f>
        <v>0</v>
      </c>
      <c r="O135" s="134" t="str" cm="1">
        <f t="array" aca="1" ref="O135" ca="1">IF(INDIRECT(CONCATENATE(TablaDatosCompletos[[#This Row],[CodigoProyecto]],"!E",CELL("fila",INDIRECT(TablaDatosCompletos[[#This Row],[Referencia]]))+6))=0,"",INDIRECT(CONCATENATE(TablaDatosCompletos[[#This Row],[CodigoProyecto]],"!E",CELL("fila",INDIRECT(TablaDatosCompletos[[#This Row],[Referencia]]))+6)))</f>
        <v>RCO22</v>
      </c>
      <c r="P135" s="134" t="str" cm="1">
        <f t="array" aca="1" ref="P135" ca="1">IF(INDIRECT(CONCATENATE(TablaDatosCompletos[[#This Row],[CodigoProyecto]],"!F",CELL("fila",INDIRECT(TablaDatosCompletos[[#This Row],[Referencia]]))+6))=0,"",INDIRECT(CONCATENATE(TablaDatosCompletos[[#This Row],[CodigoProyecto]],"!F",CELL("fila",INDIRECT(TablaDatosCompletos[[#This Row],[Referencia]]))+6)))</f>
        <v>Capacidad de producción adicional
de energía renovable (de la cual: electricidad,
térmica)*</v>
      </c>
      <c r="Q135" s="134" cm="1">
        <f t="array" aca="1" ref="Q135" ca="1">IF(TablaDatosCompletos[[#This Row],[UsarAI]]="NO",0,INDIRECT(CONCATENATE(TablaDatosCompletos[[#This Row],[CodigoProyecto]],"!H",CELL("fila",INDIRECT(TablaDatosCompletos[[#This Row],[Referencia]]))+6)))</f>
        <v>0</v>
      </c>
      <c r="R135" s="134" t="str" cm="1">
        <f t="array" aca="1" ref="R135" ca="1">IF(INDIRECT(CONCATENATE(TablaDatosCompletos[[#This Row],[CodigoProyecto]],"!G",CELL("fila",INDIRECT(TablaDatosCompletos[[#This Row],[Referencia]]))+6))=0,"",INDIRECT(CONCATENATE(TablaDatosCompletos[[#This Row],[CodigoProyecto]],"!G",CELL("fila",INDIRECT(TablaDatosCompletos[[#This Row],[Referencia]]))+6)))</f>
        <v>KW  </v>
      </c>
      <c r="S135" s="137" t="str" cm="1">
        <f t="array" aca="1" ref="S135" ca="1">IF(INDIRECT(CONCATENATE(TablaDatosCompletos[[#This Row],[CodigoProyecto]],"!E",CELL("fila",INDIRECT(TablaDatosCompletos[[#This Row],[Referencia]]))+7))=0,"",INDIRECT(CONCATENATE(TablaDatosCompletos[[#This Row],[CodigoProyecto]],"!E",CELL("fila",INDIRECT(TablaDatosCompletos[[#This Row],[Referencia]]))+7)))</f>
        <v>RCR32</v>
      </c>
      <c r="T135" s="135" t="str" cm="1">
        <f t="array" aca="1" ref="T135" ca="1">IF(INDIRECT(CONCATENATE(TablaDatosCompletos[[#This Row],[CodigoProyecto]],"!F",CELL("fila",INDIRECT(TablaDatosCompletos[[#This Row],[Referencia]]))+7))=0,"",INDIRECT(CONCATENATE(TablaDatosCompletos[[#This Row],[CodigoProyecto]],"!F",CELL("fila",INDIRECT(TablaDatosCompletos[[#This Row],[Referencia]]))+7)))</f>
        <v>RCR 32: Capacidad operativa adicional instalada para energía renovable*</v>
      </c>
      <c r="U135" s="135" cm="1">
        <f t="array" aca="1" ref="U135" ca="1">IF(TablaDatosCompletos[[#This Row],[UsarAI]]="NO",0,INDIRECT(CONCATENATE(TablaDatosCompletos[[#This Row],[CodigoProyecto]],"!H",CELL("fila",INDIRECT(TablaDatosCompletos[[#This Row],[Referencia]]))+7)))</f>
        <v>0</v>
      </c>
      <c r="V135" s="135" t="str" cm="1">
        <f t="array" aca="1" ref="V135" ca="1">IF(INDIRECT(CONCATENATE(TablaDatosCompletos[[#This Row],[CodigoProyecto]],"!G",CELL("fila",INDIRECT(TablaDatosCompletos[[#This Row],[Referencia]]))+7))=0,"",INDIRECT(CONCATENATE(TablaDatosCompletos[[#This Row],[CodigoProyecto]],"!G",CELL("fila",INDIRECT(TablaDatosCompletos[[#This Row],[Referencia]]))+7)))</f>
        <v>MW</v>
      </c>
    </row>
    <row r="136" spans="1:22" ht="72.5" x14ac:dyDescent="0.35">
      <c r="A136" s="128">
        <f>DatosGenerales!$D$7</f>
        <v>0</v>
      </c>
      <c r="B136" s="128">
        <f>DatosGenerales!$D$11</f>
        <v>0</v>
      </c>
      <c r="C136" s="128" cm="1">
        <f t="array" aca="1" ref="C136" ca="1">INDIRECT(CONCATENATE(TablaDatosCompletos[[#This Row],[CodigoProyecto]],"!$E$3"))</f>
        <v>0</v>
      </c>
      <c r="D136" s="128" t="str">
        <f ca="1">IF(TablaDatosCompletos[[#This Row],[Proyecto]]=0,"NO","SI")</f>
        <v>NO</v>
      </c>
      <c r="E136" s="129" t="s">
        <v>14</v>
      </c>
      <c r="F136" s="130" t="s">
        <v>227</v>
      </c>
      <c r="G136" s="131" t="s">
        <v>74</v>
      </c>
      <c r="H136" s="132" t="s">
        <v>43</v>
      </c>
      <c r="I136" s="133" t="s">
        <v>44</v>
      </c>
      <c r="J136" s="129" t="s">
        <v>87</v>
      </c>
      <c r="K136" s="134" t="s">
        <v>88</v>
      </c>
      <c r="L136" s="134" t="s">
        <v>493</v>
      </c>
      <c r="M136" s="135" t="str" cm="1">
        <f t="array" aca="1" ref="M136" ca="1">IF(INDIRECT(CONCATENATE(TablaDatosCompletos[[#This Row],[CodigoProyecto]],"!B",CELL("fila",INDIRECT(TablaDatosCompletos[[#This Row],[Referencia]]))))="Incluir","SI","NO")</f>
        <v>NO</v>
      </c>
      <c r="N136" s="136" cm="1">
        <f t="array" aca="1" ref="N136" ca="1">IF(TablaDatosCompletos[[#This Row],[UsarAI]]="NO",0,INDIRECT(CONCATENATE(TablaDatosCompletos[[#This Row],[CodigoProyecto]],"!E",CELL("fila",INDIRECT(TablaDatosCompletos[[#This Row],[Referencia]]))+2)))</f>
        <v>0</v>
      </c>
      <c r="O136" s="134" t="str" cm="1">
        <f t="array" aca="1" ref="O136" ca="1">IF(INDIRECT(CONCATENATE(TablaDatosCompletos[[#This Row],[CodigoProyecto]],"!E",CELL("fila",INDIRECT(TablaDatosCompletos[[#This Row],[Referencia]]))+6))=0,"",INDIRECT(CONCATENATE(TablaDatosCompletos[[#This Row],[CodigoProyecto]],"!E",CELL("fila",INDIRECT(TablaDatosCompletos[[#This Row],[Referencia]]))+6)))</f>
        <v>RCO22</v>
      </c>
      <c r="P136" s="134" t="str" cm="1">
        <f t="array" aca="1" ref="P136" ca="1">IF(INDIRECT(CONCATENATE(TablaDatosCompletos[[#This Row],[CodigoProyecto]],"!F",CELL("fila",INDIRECT(TablaDatosCompletos[[#This Row],[Referencia]]))+6))=0,"",INDIRECT(CONCATENATE(TablaDatosCompletos[[#This Row],[CodigoProyecto]],"!F",CELL("fila",INDIRECT(TablaDatosCompletos[[#This Row],[Referencia]]))+6)))</f>
        <v>Capacidad de producción adicional
de energía renovable (de la cual: electricidad,
térmica)*</v>
      </c>
      <c r="Q136" s="134" cm="1">
        <f t="array" aca="1" ref="Q136" ca="1">IF(TablaDatosCompletos[[#This Row],[UsarAI]]="NO",0,INDIRECT(CONCATENATE(TablaDatosCompletos[[#This Row],[CodigoProyecto]],"!H",CELL("fila",INDIRECT(TablaDatosCompletos[[#This Row],[Referencia]]))+6)))</f>
        <v>0</v>
      </c>
      <c r="R136" s="134" t="str" cm="1">
        <f t="array" aca="1" ref="R136" ca="1">IF(INDIRECT(CONCATENATE(TablaDatosCompletos[[#This Row],[CodigoProyecto]],"!G",CELL("fila",INDIRECT(TablaDatosCompletos[[#This Row],[Referencia]]))+6))=0,"",INDIRECT(CONCATENATE(TablaDatosCompletos[[#This Row],[CodigoProyecto]],"!G",CELL("fila",INDIRECT(TablaDatosCompletos[[#This Row],[Referencia]]))+6)))</f>
        <v>KW  </v>
      </c>
      <c r="S136" s="137" t="str" cm="1">
        <f t="array" aca="1" ref="S136" ca="1">IF(INDIRECT(CONCATENATE(TablaDatosCompletos[[#This Row],[CodigoProyecto]],"!E",CELL("fila",INDIRECT(TablaDatosCompletos[[#This Row],[Referencia]]))+7))=0,"",INDIRECT(CONCATENATE(TablaDatosCompletos[[#This Row],[CodigoProyecto]],"!E",CELL("fila",INDIRECT(TablaDatosCompletos[[#This Row],[Referencia]]))+7)))</f>
        <v>RCR32</v>
      </c>
      <c r="T136" s="135" t="str" cm="1">
        <f t="array" aca="1" ref="T136" ca="1">IF(INDIRECT(CONCATENATE(TablaDatosCompletos[[#This Row],[CodigoProyecto]],"!F",CELL("fila",INDIRECT(TablaDatosCompletos[[#This Row],[Referencia]]))+7))=0,"",INDIRECT(CONCATENATE(TablaDatosCompletos[[#This Row],[CodigoProyecto]],"!F",CELL("fila",INDIRECT(TablaDatosCompletos[[#This Row],[Referencia]]))+7)))</f>
        <v>RCR 32: Capacidad operativa adicional instalada para energía renovable*</v>
      </c>
      <c r="U136" s="135" cm="1">
        <f t="array" aca="1" ref="U136" ca="1">IF(TablaDatosCompletos[[#This Row],[UsarAI]]="NO",0,INDIRECT(CONCATENATE(TablaDatosCompletos[[#This Row],[CodigoProyecto]],"!H",CELL("fila",INDIRECT(TablaDatosCompletos[[#This Row],[Referencia]]))+7)))</f>
        <v>0</v>
      </c>
      <c r="V136" s="135" t="str" cm="1">
        <f t="array" aca="1" ref="V136" ca="1">IF(INDIRECT(CONCATENATE(TablaDatosCompletos[[#This Row],[CodigoProyecto]],"!G",CELL("fila",INDIRECT(TablaDatosCompletos[[#This Row],[Referencia]]))+7))=0,"",INDIRECT(CONCATENATE(TablaDatosCompletos[[#This Row],[CodigoProyecto]],"!G",CELL("fila",INDIRECT(TablaDatosCompletos[[#This Row],[Referencia]]))+7)))</f>
        <v>MW</v>
      </c>
    </row>
    <row r="137" spans="1:22" ht="72.5" x14ac:dyDescent="0.35">
      <c r="A137" s="128">
        <f>DatosGenerales!$D$7</f>
        <v>0</v>
      </c>
      <c r="B137" s="128">
        <f>DatosGenerales!$D$11</f>
        <v>0</v>
      </c>
      <c r="C137" s="128" cm="1">
        <f t="array" aca="1" ref="C137" ca="1">INDIRECT(CONCATENATE(TablaDatosCompletos[[#This Row],[CodigoProyecto]],"!$E$3"))</f>
        <v>0</v>
      </c>
      <c r="D137" s="128" t="str">
        <f ca="1">IF(TablaDatosCompletos[[#This Row],[Proyecto]]=0,"NO","SI")</f>
        <v>NO</v>
      </c>
      <c r="E137" s="129" t="s">
        <v>14</v>
      </c>
      <c r="F137" s="130" t="s">
        <v>227</v>
      </c>
      <c r="G137" s="131" t="s">
        <v>74</v>
      </c>
      <c r="H137" s="132" t="s">
        <v>43</v>
      </c>
      <c r="I137" s="133" t="s">
        <v>44</v>
      </c>
      <c r="J137" s="129" t="s">
        <v>89</v>
      </c>
      <c r="K137" s="134" t="s">
        <v>90</v>
      </c>
      <c r="L137" s="134" t="s">
        <v>494</v>
      </c>
      <c r="M137" s="135" t="str" cm="1">
        <f t="array" aca="1" ref="M137" ca="1">IF(INDIRECT(CONCATENATE(TablaDatosCompletos[[#This Row],[CodigoProyecto]],"!B",CELL("fila",INDIRECT(TablaDatosCompletos[[#This Row],[Referencia]]))))="Incluir","SI","NO")</f>
        <v>NO</v>
      </c>
      <c r="N137" s="136" cm="1">
        <f t="array" aca="1" ref="N137" ca="1">IF(TablaDatosCompletos[[#This Row],[UsarAI]]="NO",0,INDIRECT(CONCATENATE(TablaDatosCompletos[[#This Row],[CodigoProyecto]],"!E",CELL("fila",INDIRECT(TablaDatosCompletos[[#This Row],[Referencia]]))+2)))</f>
        <v>0</v>
      </c>
      <c r="O137" s="134" t="str" cm="1">
        <f t="array" aca="1" ref="O137" ca="1">IF(INDIRECT(CONCATENATE(TablaDatosCompletos[[#This Row],[CodigoProyecto]],"!E",CELL("fila",INDIRECT(TablaDatosCompletos[[#This Row],[Referencia]]))+6))=0,"",INDIRECT(CONCATENATE(TablaDatosCompletos[[#This Row],[CodigoProyecto]],"!E",CELL("fila",INDIRECT(TablaDatosCompletos[[#This Row],[Referencia]]))+6)))</f>
        <v>RCO22</v>
      </c>
      <c r="P137" s="134" t="str" cm="1">
        <f t="array" aca="1" ref="P137" ca="1">IF(INDIRECT(CONCATENATE(TablaDatosCompletos[[#This Row],[CodigoProyecto]],"!F",CELL("fila",INDIRECT(TablaDatosCompletos[[#This Row],[Referencia]]))+6))=0,"",INDIRECT(CONCATENATE(TablaDatosCompletos[[#This Row],[CodigoProyecto]],"!F",CELL("fila",INDIRECT(TablaDatosCompletos[[#This Row],[Referencia]]))+6)))</f>
        <v>Capacidad de producción adicional
de energía renovable (de la cual: electricidad,
térmica)*</v>
      </c>
      <c r="Q137" s="134" cm="1">
        <f t="array" aca="1" ref="Q137" ca="1">IF(TablaDatosCompletos[[#This Row],[UsarAI]]="NO",0,INDIRECT(CONCATENATE(TablaDatosCompletos[[#This Row],[CodigoProyecto]],"!H",CELL("fila",INDIRECT(TablaDatosCompletos[[#This Row],[Referencia]]))+6)))</f>
        <v>0</v>
      </c>
      <c r="R137" s="134" t="str" cm="1">
        <f t="array" aca="1" ref="R137" ca="1">IF(INDIRECT(CONCATENATE(TablaDatosCompletos[[#This Row],[CodigoProyecto]],"!G",CELL("fila",INDIRECT(TablaDatosCompletos[[#This Row],[Referencia]]))+6))=0,"",INDIRECT(CONCATENATE(TablaDatosCompletos[[#This Row],[CodigoProyecto]],"!G",CELL("fila",INDIRECT(TablaDatosCompletos[[#This Row],[Referencia]]))+6)))</f>
        <v>KW  </v>
      </c>
      <c r="S137" s="137" t="str" cm="1">
        <f t="array" aca="1" ref="S137" ca="1">IF(INDIRECT(CONCATENATE(TablaDatosCompletos[[#This Row],[CodigoProyecto]],"!E",CELL("fila",INDIRECT(TablaDatosCompletos[[#This Row],[Referencia]]))+7))=0,"",INDIRECT(CONCATENATE(TablaDatosCompletos[[#This Row],[CodigoProyecto]],"!E",CELL("fila",INDIRECT(TablaDatosCompletos[[#This Row],[Referencia]]))+7)))</f>
        <v>RCR32</v>
      </c>
      <c r="T137" s="135" t="str" cm="1">
        <f t="array" aca="1" ref="T137" ca="1">IF(INDIRECT(CONCATENATE(TablaDatosCompletos[[#This Row],[CodigoProyecto]],"!F",CELL("fila",INDIRECT(TablaDatosCompletos[[#This Row],[Referencia]]))+7))=0,"",INDIRECT(CONCATENATE(TablaDatosCompletos[[#This Row],[CodigoProyecto]],"!F",CELL("fila",INDIRECT(TablaDatosCompletos[[#This Row],[Referencia]]))+7)))</f>
        <v>RCR 32: Capacidad operativa adicional instalada para energía renovable*</v>
      </c>
      <c r="U137" s="135" cm="1">
        <f t="array" aca="1" ref="U137" ca="1">IF(TablaDatosCompletos[[#This Row],[UsarAI]]="NO",0,INDIRECT(CONCATENATE(TablaDatosCompletos[[#This Row],[CodigoProyecto]],"!H",CELL("fila",INDIRECT(TablaDatosCompletos[[#This Row],[Referencia]]))+7)))</f>
        <v>0</v>
      </c>
      <c r="V137" s="135" t="str" cm="1">
        <f t="array" aca="1" ref="V137" ca="1">IF(INDIRECT(CONCATENATE(TablaDatosCompletos[[#This Row],[CodigoProyecto]],"!G",CELL("fila",INDIRECT(TablaDatosCompletos[[#This Row],[Referencia]]))+7))=0,"",INDIRECT(CONCATENATE(TablaDatosCompletos[[#This Row],[CodigoProyecto]],"!G",CELL("fila",INDIRECT(TablaDatosCompletos[[#This Row],[Referencia]]))+7)))</f>
        <v>MW</v>
      </c>
    </row>
    <row r="138" spans="1:22" ht="72.5" x14ac:dyDescent="0.35">
      <c r="A138" s="128">
        <f>DatosGenerales!$D$7</f>
        <v>0</v>
      </c>
      <c r="B138" s="128">
        <f>DatosGenerales!$D$11</f>
        <v>0</v>
      </c>
      <c r="C138" s="128" cm="1">
        <f t="array" aca="1" ref="C138" ca="1">INDIRECT(CONCATENATE(TablaDatosCompletos[[#This Row],[CodigoProyecto]],"!$E$3"))</f>
        <v>0</v>
      </c>
      <c r="D138" s="128" t="str">
        <f ca="1">IF(TablaDatosCompletos[[#This Row],[Proyecto]]=0,"NO","SI")</f>
        <v>NO</v>
      </c>
      <c r="E138" s="129" t="s">
        <v>14</v>
      </c>
      <c r="F138" s="130" t="s">
        <v>227</v>
      </c>
      <c r="G138" s="131" t="s">
        <v>74</v>
      </c>
      <c r="H138" s="132" t="s">
        <v>43</v>
      </c>
      <c r="I138" s="133" t="s">
        <v>44</v>
      </c>
      <c r="J138" s="129" t="s">
        <v>91</v>
      </c>
      <c r="K138" s="134" t="s">
        <v>92</v>
      </c>
      <c r="L138" s="134" t="s">
        <v>495</v>
      </c>
      <c r="M138" s="135" t="str" cm="1">
        <f t="array" aca="1" ref="M138" ca="1">IF(INDIRECT(CONCATENATE(TablaDatosCompletos[[#This Row],[CodigoProyecto]],"!B",CELL("fila",INDIRECT(TablaDatosCompletos[[#This Row],[Referencia]]))))="Incluir","SI","NO")</f>
        <v>NO</v>
      </c>
      <c r="N138" s="136" cm="1">
        <f t="array" aca="1" ref="N138" ca="1">IF(TablaDatosCompletos[[#This Row],[UsarAI]]="NO",0,INDIRECT(CONCATENATE(TablaDatosCompletos[[#This Row],[CodigoProyecto]],"!E",CELL("fila",INDIRECT(TablaDatosCompletos[[#This Row],[Referencia]]))+2)))</f>
        <v>0</v>
      </c>
      <c r="O138" s="134" t="str" cm="1">
        <f t="array" aca="1" ref="O138" ca="1">IF(INDIRECT(CONCATENATE(TablaDatosCompletos[[#This Row],[CodigoProyecto]],"!E",CELL("fila",INDIRECT(TablaDatosCompletos[[#This Row],[Referencia]]))+6))=0,"",INDIRECT(CONCATENATE(TablaDatosCompletos[[#This Row],[CodigoProyecto]],"!E",CELL("fila",INDIRECT(TablaDatosCompletos[[#This Row],[Referencia]]))+6)))</f>
        <v>RCO22</v>
      </c>
      <c r="P138" s="134" t="str" cm="1">
        <f t="array" aca="1" ref="P138" ca="1">IF(INDIRECT(CONCATENATE(TablaDatosCompletos[[#This Row],[CodigoProyecto]],"!F",CELL("fila",INDIRECT(TablaDatosCompletos[[#This Row],[Referencia]]))+6))=0,"",INDIRECT(CONCATENATE(TablaDatosCompletos[[#This Row],[CodigoProyecto]],"!F",CELL("fila",INDIRECT(TablaDatosCompletos[[#This Row],[Referencia]]))+6)))</f>
        <v>Capacidad de producción adicional
de energía renovable (de la cual: electricidad,
térmica)*</v>
      </c>
      <c r="Q138" s="134" cm="1">
        <f t="array" aca="1" ref="Q138" ca="1">IF(TablaDatosCompletos[[#This Row],[UsarAI]]="NO",0,INDIRECT(CONCATENATE(TablaDatosCompletos[[#This Row],[CodigoProyecto]],"!H",CELL("fila",INDIRECT(TablaDatosCompletos[[#This Row],[Referencia]]))+6)))</f>
        <v>0</v>
      </c>
      <c r="R138" s="134" t="str" cm="1">
        <f t="array" aca="1" ref="R138" ca="1">IF(INDIRECT(CONCATENATE(TablaDatosCompletos[[#This Row],[CodigoProyecto]],"!G",CELL("fila",INDIRECT(TablaDatosCompletos[[#This Row],[Referencia]]))+6))=0,"",INDIRECT(CONCATENATE(TablaDatosCompletos[[#This Row],[CodigoProyecto]],"!G",CELL("fila",INDIRECT(TablaDatosCompletos[[#This Row],[Referencia]]))+6)))</f>
        <v>KW  </v>
      </c>
      <c r="S138" s="137" t="str" cm="1">
        <f t="array" aca="1" ref="S138" ca="1">IF(INDIRECT(CONCATENATE(TablaDatosCompletos[[#This Row],[CodigoProyecto]],"!E",CELL("fila",INDIRECT(TablaDatosCompletos[[#This Row],[Referencia]]))+7))=0,"",INDIRECT(CONCATENATE(TablaDatosCompletos[[#This Row],[CodigoProyecto]],"!E",CELL("fila",INDIRECT(TablaDatosCompletos[[#This Row],[Referencia]]))+7)))</f>
        <v>RCR32</v>
      </c>
      <c r="T138" s="135" t="str" cm="1">
        <f t="array" aca="1" ref="T138" ca="1">IF(INDIRECT(CONCATENATE(TablaDatosCompletos[[#This Row],[CodigoProyecto]],"!F",CELL("fila",INDIRECT(TablaDatosCompletos[[#This Row],[Referencia]]))+7))=0,"",INDIRECT(CONCATENATE(TablaDatosCompletos[[#This Row],[CodigoProyecto]],"!F",CELL("fila",INDIRECT(TablaDatosCompletos[[#This Row],[Referencia]]))+7)))</f>
        <v>RCR 32: Capacidad operativa adicional instalada para energía renovable*</v>
      </c>
      <c r="U138" s="135" cm="1">
        <f t="array" aca="1" ref="U138" ca="1">IF(TablaDatosCompletos[[#This Row],[UsarAI]]="NO",0,INDIRECT(CONCATENATE(TablaDatosCompletos[[#This Row],[CodigoProyecto]],"!H",CELL("fila",INDIRECT(TablaDatosCompletos[[#This Row],[Referencia]]))+7)))</f>
        <v>0</v>
      </c>
      <c r="V138" s="135" t="str" cm="1">
        <f t="array" aca="1" ref="V138" ca="1">IF(INDIRECT(CONCATENATE(TablaDatosCompletos[[#This Row],[CodigoProyecto]],"!G",CELL("fila",INDIRECT(TablaDatosCompletos[[#This Row],[Referencia]]))+7))=0,"",INDIRECT(CONCATENATE(TablaDatosCompletos[[#This Row],[CodigoProyecto]],"!G",CELL("fila",INDIRECT(TablaDatosCompletos[[#This Row],[Referencia]]))+7)))</f>
        <v>MW</v>
      </c>
    </row>
    <row r="139" spans="1:22" ht="72.5" x14ac:dyDescent="0.35">
      <c r="A139" s="128">
        <f>DatosGenerales!$D$7</f>
        <v>0</v>
      </c>
      <c r="B139" s="128">
        <f>DatosGenerales!$D$11</f>
        <v>0</v>
      </c>
      <c r="C139" s="128" cm="1">
        <f t="array" aca="1" ref="C139" ca="1">INDIRECT(CONCATENATE(TablaDatosCompletos[[#This Row],[CodigoProyecto]],"!$E$3"))</f>
        <v>0</v>
      </c>
      <c r="D139" s="128" t="str">
        <f ca="1">IF(TablaDatosCompletos[[#This Row],[Proyecto]]=0,"NO","SI")</f>
        <v>NO</v>
      </c>
      <c r="E139" s="129" t="s">
        <v>14</v>
      </c>
      <c r="F139" s="130" t="s">
        <v>227</v>
      </c>
      <c r="G139" s="131" t="s">
        <v>74</v>
      </c>
      <c r="H139" s="132" t="s">
        <v>45</v>
      </c>
      <c r="I139" s="133" t="s">
        <v>46</v>
      </c>
      <c r="J139" s="129" t="s">
        <v>93</v>
      </c>
      <c r="K139" s="134" t="s">
        <v>94</v>
      </c>
      <c r="L139" s="134" t="s">
        <v>496</v>
      </c>
      <c r="M139" s="135" t="str" cm="1">
        <f t="array" aca="1" ref="M139" ca="1">IF(INDIRECT(CONCATENATE(TablaDatosCompletos[[#This Row],[CodigoProyecto]],"!B",CELL("fila",INDIRECT(TablaDatosCompletos[[#This Row],[Referencia]]))))="Incluir","SI","NO")</f>
        <v>NO</v>
      </c>
      <c r="N139" s="136" cm="1">
        <f t="array" aca="1" ref="N139" ca="1">IF(TablaDatosCompletos[[#This Row],[UsarAI]]="NO",0,INDIRECT(CONCATENATE(TablaDatosCompletos[[#This Row],[CodigoProyecto]],"!E",CELL("fila",INDIRECT(TablaDatosCompletos[[#This Row],[Referencia]]))+2)))</f>
        <v>0</v>
      </c>
      <c r="O139" s="134" t="str" cm="1">
        <f t="array" aca="1" ref="O139" ca="1">IF(INDIRECT(CONCATENATE(TablaDatosCompletos[[#This Row],[CodigoProyecto]],"!E",CELL("fila",INDIRECT(TablaDatosCompletos[[#This Row],[Referencia]]))+6))=0,"",INDIRECT(CONCATENATE(TablaDatosCompletos[[#This Row],[CodigoProyecto]],"!E",CELL("fila",INDIRECT(TablaDatosCompletos[[#This Row],[Referencia]]))+6)))</f>
        <v>RCO54</v>
      </c>
      <c r="P139" s="134" t="str" cm="1">
        <f t="array" aca="1" ref="P139" ca="1">IF(INDIRECT(CONCATENATE(TablaDatosCompletos[[#This Row],[CodigoProyecto]],"!F",CELL("fila",INDIRECT(TablaDatosCompletos[[#This Row],[Referencia]]))+6))=0,"",INDIRECT(CONCATENATE(TablaDatosCompletos[[#This Row],[CodigoProyecto]],"!F",CELL("fila",INDIRECT(TablaDatosCompletos[[#This Row],[Referencia]]))+6)))</f>
        <v>RCO54 Intermodal</v>
      </c>
      <c r="Q139" s="134" cm="1">
        <f t="array" aca="1" ref="Q139" ca="1">IF(TablaDatosCompletos[[#This Row],[UsarAI]]="NO",0,INDIRECT(CONCATENATE(TablaDatosCompletos[[#This Row],[CodigoProyecto]],"!H",CELL("fila",INDIRECT(TablaDatosCompletos[[#This Row],[Referencia]]))+6)))</f>
        <v>0</v>
      </c>
      <c r="R139" s="134" t="str" cm="1">
        <f t="array" aca="1" ref="R139" ca="1">IF(INDIRECT(CONCATENATE(TablaDatosCompletos[[#This Row],[CodigoProyecto]],"!G",CELL("fila",INDIRECT(TablaDatosCompletos[[#This Row],[Referencia]]))+6))=0,"",INDIRECT(CONCATENATE(TablaDatosCompletos[[#This Row],[CodigoProyecto]],"!G",CELL("fila",INDIRECT(TablaDatosCompletos[[#This Row],[Referencia]]))+6)))</f>
        <v>RCO54:Conexiones intermodales</v>
      </c>
      <c r="S139" s="137" t="str" cm="1">
        <f t="array" aca="1" ref="S139" ca="1">IF(INDIRECT(CONCATENATE(TablaDatosCompletos[[#This Row],[CodigoProyecto]],"!E",CELL("fila",INDIRECT(TablaDatosCompletos[[#This Row],[Referencia]]))+7))=0,"",INDIRECT(CONCATENATE(TablaDatosCompletos[[#This Row],[CodigoProyecto]],"!E",CELL("fila",INDIRECT(TablaDatosCompletos[[#This Row],[Referencia]]))+7)))</f>
        <v>RCR62</v>
      </c>
      <c r="T139" s="135" t="str" cm="1">
        <f t="array" aca="1" ref="T139" ca="1">IF(INDIRECT(CONCATENATE(TablaDatosCompletos[[#This Row],[CodigoProyecto]],"!F",CELL("fila",INDIRECT(TablaDatosCompletos[[#This Row],[Referencia]]))+7))=0,"",INDIRECT(CONCATENATE(TablaDatosCompletos[[#This Row],[CodigoProyecto]],"!F",CELL("fila",INDIRECT(TablaDatosCompletos[[#This Row],[Referencia]]))+7)))</f>
        <v>RCR 62: Pasajeros anuales de transporte
público nuevo o modernizado</v>
      </c>
      <c r="U139" s="135" cm="1">
        <f t="array" aca="1" ref="U139" ca="1">IF(TablaDatosCompletos[[#This Row],[UsarAI]]="NO",0,INDIRECT(CONCATENATE(TablaDatosCompletos[[#This Row],[CodigoProyecto]],"!H",CELL("fila",INDIRECT(TablaDatosCompletos[[#This Row],[Referencia]]))+7)))</f>
        <v>0</v>
      </c>
      <c r="V139" s="135" t="str" cm="1">
        <f t="array" aca="1" ref="V139" ca="1">IF(INDIRECT(CONCATENATE(TablaDatosCompletos[[#This Row],[CodigoProyecto]],"!G",CELL("fila",INDIRECT(TablaDatosCompletos[[#This Row],[Referencia]]))+7))=0,"",INDIRECT(CONCATENATE(TablaDatosCompletos[[#This Row],[CodigoProyecto]],"!G",CELL("fila",INDIRECT(TablaDatosCompletos[[#This Row],[Referencia]]))+7)))</f>
        <v>RCR 62: Usuarios / año</v>
      </c>
    </row>
    <row r="140" spans="1:22" ht="72.5" x14ac:dyDescent="0.35">
      <c r="A140" s="128">
        <f>DatosGenerales!$D$7</f>
        <v>0</v>
      </c>
      <c r="B140" s="128">
        <f>DatosGenerales!$D$11</f>
        <v>0</v>
      </c>
      <c r="C140" s="128" cm="1">
        <f t="array" aca="1" ref="C140" ca="1">INDIRECT(CONCATENATE(TablaDatosCompletos[[#This Row],[CodigoProyecto]],"!$E$3"))</f>
        <v>0</v>
      </c>
      <c r="D140" s="128" t="str">
        <f ca="1">IF(TablaDatosCompletos[[#This Row],[Proyecto]]=0,"NO","SI")</f>
        <v>NO</v>
      </c>
      <c r="E140" s="129" t="s">
        <v>14</v>
      </c>
      <c r="F140" s="130" t="s">
        <v>227</v>
      </c>
      <c r="G140" s="131" t="s">
        <v>74</v>
      </c>
      <c r="H140" s="132" t="s">
        <v>45</v>
      </c>
      <c r="I140" s="133" t="s">
        <v>46</v>
      </c>
      <c r="J140" s="129" t="s">
        <v>95</v>
      </c>
      <c r="K140" s="134" t="s">
        <v>96</v>
      </c>
      <c r="L140" s="134" t="s">
        <v>497</v>
      </c>
      <c r="M140" s="135" t="str" cm="1">
        <f t="array" aca="1" ref="M140" ca="1">IF(INDIRECT(CONCATENATE(TablaDatosCompletos[[#This Row],[CodigoProyecto]],"!B",CELL("fila",INDIRECT(TablaDatosCompletos[[#This Row],[Referencia]]))))="Incluir","SI","NO")</f>
        <v>NO</v>
      </c>
      <c r="N140" s="136" cm="1">
        <f t="array" aca="1" ref="N140" ca="1">IF(TablaDatosCompletos[[#This Row],[UsarAI]]="NO",0,INDIRECT(CONCATENATE(TablaDatosCompletos[[#This Row],[CodigoProyecto]],"!E",CELL("fila",INDIRECT(TablaDatosCompletos[[#This Row],[Referencia]]))+2)))</f>
        <v>0</v>
      </c>
      <c r="O140" s="134" t="str" cm="1">
        <f t="array" aca="1" ref="O140" ca="1">IF(INDIRECT(CONCATENATE(TablaDatosCompletos[[#This Row],[CodigoProyecto]],"!E",CELL("fila",INDIRECT(TablaDatosCompletos[[#This Row],[Referencia]]))+6))=0,"",INDIRECT(CONCATENATE(TablaDatosCompletos[[#This Row],[CodigoProyecto]],"!E",CELL("fila",INDIRECT(TablaDatosCompletos[[#This Row],[Referencia]]))+6)))</f>
        <v>RCO57</v>
      </c>
      <c r="P140" s="134" t="str" cm="1">
        <f t="array" aca="1" ref="P140" ca="1">IF(INDIRECT(CONCATENATE(TablaDatosCompletos[[#This Row],[CodigoProyecto]],"!F",CELL("fila",INDIRECT(TablaDatosCompletos[[#This Row],[Referencia]]))+6))=0,"",INDIRECT(CONCATENATE(TablaDatosCompletos[[#This Row],[CodigoProyecto]],"!F",CELL("fila",INDIRECT(TablaDatosCompletos[[#This Row],[Referencia]]))+6)))</f>
        <v>RCO 57: Capacidad del material rodante respetuoso con el medio ambiente para el transporte público colectivo*</v>
      </c>
      <c r="Q140" s="134" cm="1">
        <f t="array" aca="1" ref="Q140" ca="1">IF(TablaDatosCompletos[[#This Row],[UsarAI]]="NO",0,INDIRECT(CONCATENATE(TablaDatosCompletos[[#This Row],[CodigoProyecto]],"!H",CELL("fila",INDIRECT(TablaDatosCompletos[[#This Row],[Referencia]]))+6)))</f>
        <v>0</v>
      </c>
      <c r="R140" s="134" t="str" cm="1">
        <f t="array" aca="1" ref="R140" ca="1">IF(INDIRECT(CONCATENATE(TablaDatosCompletos[[#This Row],[CodigoProyecto]],"!G",CELL("fila",INDIRECT(TablaDatosCompletos[[#This Row],[Referencia]]))+6))=0,"",INDIRECT(CONCATENATE(TablaDatosCompletos[[#This Row],[CodigoProyecto]],"!G",CELL("fila",INDIRECT(TablaDatosCompletos[[#This Row],[Referencia]]))+6)))</f>
        <v>RCO 57:Pasajeros</v>
      </c>
      <c r="S140" s="137" t="str" cm="1">
        <f t="array" aca="1" ref="S140" ca="1">IF(INDIRECT(CONCATENATE(TablaDatosCompletos[[#This Row],[CodigoProyecto]],"!E",CELL("fila",INDIRECT(TablaDatosCompletos[[#This Row],[Referencia]]))+7))=0,"",INDIRECT(CONCATENATE(TablaDatosCompletos[[#This Row],[CodigoProyecto]],"!E",CELL("fila",INDIRECT(TablaDatosCompletos[[#This Row],[Referencia]]))+7)))</f>
        <v>RCR62</v>
      </c>
      <c r="T140" s="135" t="str" cm="1">
        <f t="array" aca="1" ref="T140" ca="1">IF(INDIRECT(CONCATENATE(TablaDatosCompletos[[#This Row],[CodigoProyecto]],"!F",CELL("fila",INDIRECT(TablaDatosCompletos[[#This Row],[Referencia]]))+7))=0,"",INDIRECT(CONCATENATE(TablaDatosCompletos[[#This Row],[CodigoProyecto]],"!F",CELL("fila",INDIRECT(TablaDatosCompletos[[#This Row],[Referencia]]))+7)))</f>
        <v>RCR 62: Pasajeros anuales de transporte
público nuevo o modernizado</v>
      </c>
      <c r="U140" s="135" cm="1">
        <f t="array" aca="1" ref="U140" ca="1">IF(TablaDatosCompletos[[#This Row],[UsarAI]]="NO",0,INDIRECT(CONCATENATE(TablaDatosCompletos[[#This Row],[CodigoProyecto]],"!H",CELL("fila",INDIRECT(TablaDatosCompletos[[#This Row],[Referencia]]))+7)))</f>
        <v>0</v>
      </c>
      <c r="V140" s="135" t="str" cm="1">
        <f t="array" aca="1" ref="V140" ca="1">IF(INDIRECT(CONCATENATE(TablaDatosCompletos[[#This Row],[CodigoProyecto]],"!G",CELL("fila",INDIRECT(TablaDatosCompletos[[#This Row],[Referencia]]))+7))=0,"",INDIRECT(CONCATENATE(TablaDatosCompletos[[#This Row],[CodigoProyecto]],"!G",CELL("fila",INDIRECT(TablaDatosCompletos[[#This Row],[Referencia]]))+7)))</f>
        <v>RCR 62: Usuarios / año</v>
      </c>
    </row>
    <row r="141" spans="1:22" ht="72.5" x14ac:dyDescent="0.35">
      <c r="A141" s="128">
        <f>DatosGenerales!$D$7</f>
        <v>0</v>
      </c>
      <c r="B141" s="128">
        <f>DatosGenerales!$D$11</f>
        <v>0</v>
      </c>
      <c r="C141" s="128" cm="1">
        <f t="array" aca="1" ref="C141" ca="1">INDIRECT(CONCATENATE(TablaDatosCompletos[[#This Row],[CodigoProyecto]],"!$E$3"))</f>
        <v>0</v>
      </c>
      <c r="D141" s="128" t="str">
        <f ca="1">IF(TablaDatosCompletos[[#This Row],[Proyecto]]=0,"NO","SI")</f>
        <v>NO</v>
      </c>
      <c r="E141" s="129" t="s">
        <v>14</v>
      </c>
      <c r="F141" s="130" t="s">
        <v>227</v>
      </c>
      <c r="G141" s="131" t="s">
        <v>74</v>
      </c>
      <c r="H141" s="132" t="s">
        <v>45</v>
      </c>
      <c r="I141" s="133" t="s">
        <v>46</v>
      </c>
      <c r="J141" s="129" t="s">
        <v>97</v>
      </c>
      <c r="K141" s="134" t="s">
        <v>98</v>
      </c>
      <c r="L141" s="134" t="s">
        <v>498</v>
      </c>
      <c r="M141" s="135" t="str" cm="1">
        <f t="array" aca="1" ref="M141" ca="1">IF(INDIRECT(CONCATENATE(TablaDatosCompletos[[#This Row],[CodigoProyecto]],"!B",CELL("fila",INDIRECT(TablaDatosCompletos[[#This Row],[Referencia]]))))="Incluir","SI","NO")</f>
        <v>NO</v>
      </c>
      <c r="N141" s="136" cm="1">
        <f t="array" aca="1" ref="N141" ca="1">IF(TablaDatosCompletos[[#This Row],[UsarAI]]="NO",0,INDIRECT(CONCATENATE(TablaDatosCompletos[[#This Row],[CodigoProyecto]],"!E",CELL("fila",INDIRECT(TablaDatosCompletos[[#This Row],[Referencia]]))+2)))</f>
        <v>0</v>
      </c>
      <c r="O141" s="134" t="str" cm="1">
        <f t="array" aca="1" ref="O141" ca="1">IF(INDIRECT(CONCATENATE(TablaDatosCompletos[[#This Row],[CodigoProyecto]],"!E",CELL("fila",INDIRECT(TablaDatosCompletos[[#This Row],[Referencia]]))+6))=0,"",INDIRECT(CONCATENATE(TablaDatosCompletos[[#This Row],[CodigoProyecto]],"!E",CELL("fila",INDIRECT(TablaDatosCompletos[[#This Row],[Referencia]]))+6)))</f>
        <v>RCO58</v>
      </c>
      <c r="P141" s="134" t="str" cm="1">
        <f t="array" aca="1" ref="P141" ca="1">IF(INDIRECT(CONCATENATE(TablaDatosCompletos[[#This Row],[CodigoProyecto]],"!F",CELL("fila",INDIRECT(TablaDatosCompletos[[#This Row],[Referencia]]))+6))=0,"",INDIRECT(CONCATENATE(TablaDatosCompletos[[#This Row],[CodigoProyecto]],"!F",CELL("fila",INDIRECT(TablaDatosCompletos[[#This Row],[Referencia]]))+6)))</f>
        <v>RCO 58: Infraestructuras específicamente para ciclistas apoyadas*</v>
      </c>
      <c r="Q141" s="134" cm="1">
        <f t="array" aca="1" ref="Q141" ca="1">IF(TablaDatosCompletos[[#This Row],[UsarAI]]="NO",0,INDIRECT(CONCATENATE(TablaDatosCompletos[[#This Row],[CodigoProyecto]],"!H",CELL("fila",INDIRECT(TablaDatosCompletos[[#This Row],[Referencia]]))+6)))</f>
        <v>0</v>
      </c>
      <c r="R141" s="134" t="str" cm="1">
        <f t="array" aca="1" ref="R141" ca="1">IF(INDIRECT(CONCATENATE(TablaDatosCompletos[[#This Row],[CodigoProyecto]],"!G",CELL("fila",INDIRECT(TablaDatosCompletos[[#This Row],[Referencia]]))+6))=0,"",INDIRECT(CONCATENATE(TablaDatosCompletos[[#This Row],[CodigoProyecto]],"!G",CELL("fila",INDIRECT(TablaDatosCompletos[[#This Row],[Referencia]]))+6)))</f>
        <v>RCO 58:  Km</v>
      </c>
      <c r="S141" s="137" t="str" cm="1">
        <f t="array" aca="1" ref="S141" ca="1">IF(INDIRECT(CONCATENATE(TablaDatosCompletos[[#This Row],[CodigoProyecto]],"!E",CELL("fila",INDIRECT(TablaDatosCompletos[[#This Row],[Referencia]]))+7))=0,"",INDIRECT(CONCATENATE(TablaDatosCompletos[[#This Row],[CodigoProyecto]],"!E",CELL("fila",INDIRECT(TablaDatosCompletos[[#This Row],[Referencia]]))+7)))</f>
        <v>RCR64</v>
      </c>
      <c r="T141" s="135" t="str" cm="1">
        <f t="array" aca="1" ref="T141" ca="1">IF(INDIRECT(CONCATENATE(TablaDatosCompletos[[#This Row],[CodigoProyecto]],"!F",CELL("fila",INDIRECT(TablaDatosCompletos[[#This Row],[Referencia]]))+7))=0,"",INDIRECT(CONCATENATE(TablaDatosCompletos[[#This Row],[CodigoProyecto]],"!F",CELL("fila",INDIRECT(TablaDatosCompletos[[#This Row],[Referencia]]))+7)))</f>
        <v>RCR 64: Usuarios anuales de infraestructuras
específicas para ciclistas</v>
      </c>
      <c r="U141" s="135" cm="1">
        <f t="array" aca="1" ref="U141" ca="1">IF(TablaDatosCompletos[[#This Row],[UsarAI]]="NO",0,INDIRECT(CONCATENATE(TablaDatosCompletos[[#This Row],[CodigoProyecto]],"!H",CELL("fila",INDIRECT(TablaDatosCompletos[[#This Row],[Referencia]]))+7)))</f>
        <v>0</v>
      </c>
      <c r="V141" s="135" t="str" cm="1">
        <f t="array" aca="1" ref="V141" ca="1">IF(INDIRECT(CONCATENATE(TablaDatosCompletos[[#This Row],[CodigoProyecto]],"!G",CELL("fila",INDIRECT(TablaDatosCompletos[[#This Row],[Referencia]]))+7))=0,"",INDIRECT(CONCATENATE(TablaDatosCompletos[[#This Row],[CodigoProyecto]],"!G",CELL("fila",INDIRECT(TablaDatosCompletos[[#This Row],[Referencia]]))+7)))</f>
        <v>RCR 64: Usuarios /año</v>
      </c>
    </row>
    <row r="142" spans="1:22" ht="72.5" x14ac:dyDescent="0.35">
      <c r="A142" s="128">
        <f>DatosGenerales!$D$7</f>
        <v>0</v>
      </c>
      <c r="B142" s="128">
        <f>DatosGenerales!$D$11</f>
        <v>0</v>
      </c>
      <c r="C142" s="128" cm="1">
        <f t="array" aca="1" ref="C142" ca="1">INDIRECT(CONCATENATE(TablaDatosCompletos[[#This Row],[CodigoProyecto]],"!$E$3"))</f>
        <v>0</v>
      </c>
      <c r="D142" s="128" t="str">
        <f ca="1">IF(TablaDatosCompletos[[#This Row],[Proyecto]]=0,"NO","SI")</f>
        <v>NO</v>
      </c>
      <c r="E142" s="129" t="s">
        <v>14</v>
      </c>
      <c r="F142" s="130" t="s">
        <v>227</v>
      </c>
      <c r="G142" s="131" t="s">
        <v>74</v>
      </c>
      <c r="H142" s="132" t="s">
        <v>45</v>
      </c>
      <c r="I142" s="136" t="s">
        <v>46</v>
      </c>
      <c r="J142" s="129" t="s">
        <v>99</v>
      </c>
      <c r="K142" s="134" t="s">
        <v>100</v>
      </c>
      <c r="L142" s="134" t="s">
        <v>499</v>
      </c>
      <c r="M142" s="135" t="str" cm="1">
        <f t="array" aca="1" ref="M142" ca="1">IF(INDIRECT(CONCATENATE(TablaDatosCompletos[[#This Row],[CodigoProyecto]],"!B",CELL("fila",INDIRECT(TablaDatosCompletos[[#This Row],[Referencia]]))))="Incluir","SI","NO")</f>
        <v>NO</v>
      </c>
      <c r="N142" s="136" cm="1">
        <f t="array" aca="1" ref="N142" ca="1">IF(TablaDatosCompletos[[#This Row],[UsarAI]]="NO",0,INDIRECT(CONCATENATE(TablaDatosCompletos[[#This Row],[CodigoProyecto]],"!E",CELL("fila",INDIRECT(TablaDatosCompletos[[#This Row],[Referencia]]))+2)))</f>
        <v>0</v>
      </c>
      <c r="O142" s="134" t="str" cm="1">
        <f t="array" aca="1" ref="O142" ca="1">IF(INDIRECT(CONCATENATE(TablaDatosCompletos[[#This Row],[CodigoProyecto]],"!E",CELL("fila",INDIRECT(TablaDatosCompletos[[#This Row],[Referencia]]))+6))=0,"",INDIRECT(CONCATENATE(TablaDatosCompletos[[#This Row],[CodigoProyecto]],"!E",CELL("fila",INDIRECT(TablaDatosCompletos[[#This Row],[Referencia]]))+6)))</f>
        <v>RCO54</v>
      </c>
      <c r="P142" s="134" t="str" cm="1">
        <f t="array" aca="1" ref="P142" ca="1">IF(INDIRECT(CONCATENATE(TablaDatosCompletos[[#This Row],[CodigoProyecto]],"!F",CELL("fila",INDIRECT(TablaDatosCompletos[[#This Row],[Referencia]]))+6))=0,"",INDIRECT(CONCATENATE(TablaDatosCompletos[[#This Row],[CodigoProyecto]],"!F",CELL("fila",INDIRECT(TablaDatosCompletos[[#This Row],[Referencia]]))+6)))</f>
        <v>RCO54 Intermodal</v>
      </c>
      <c r="Q142" s="134" cm="1">
        <f t="array" aca="1" ref="Q142" ca="1">IF(TablaDatosCompletos[[#This Row],[UsarAI]]="NO",0,INDIRECT(CONCATENATE(TablaDatosCompletos[[#This Row],[CodigoProyecto]],"!H",CELL("fila",INDIRECT(TablaDatosCompletos[[#This Row],[Referencia]]))+6)))</f>
        <v>0</v>
      </c>
      <c r="R142" s="134" t="str" cm="1">
        <f t="array" aca="1" ref="R142" ca="1">IF(INDIRECT(CONCATENATE(TablaDatosCompletos[[#This Row],[CodigoProyecto]],"!G",CELL("fila",INDIRECT(TablaDatosCompletos[[#This Row],[Referencia]]))+6))=0,"",INDIRECT(CONCATENATE(TablaDatosCompletos[[#This Row],[CodigoProyecto]],"!G",CELL("fila",INDIRECT(TablaDatosCompletos[[#This Row],[Referencia]]))+6)))</f>
        <v>RCO54:Conexiones intermodales</v>
      </c>
      <c r="S142" s="137" t="str" cm="1">
        <f t="array" aca="1" ref="S142" ca="1">IF(INDIRECT(CONCATENATE(TablaDatosCompletos[[#This Row],[CodigoProyecto]],"!E",CELL("fila",INDIRECT(TablaDatosCompletos[[#This Row],[Referencia]]))+7))=0,"",INDIRECT(CONCATENATE(TablaDatosCompletos[[#This Row],[CodigoProyecto]],"!E",CELL("fila",INDIRECT(TablaDatosCompletos[[#This Row],[Referencia]]))+7)))</f>
        <v>RCR62</v>
      </c>
      <c r="T142" s="135" t="str" cm="1">
        <f t="array" aca="1" ref="T142" ca="1">IF(INDIRECT(CONCATENATE(TablaDatosCompletos[[#This Row],[CodigoProyecto]],"!F",CELL("fila",INDIRECT(TablaDatosCompletos[[#This Row],[Referencia]]))+7))=0,"",INDIRECT(CONCATENATE(TablaDatosCompletos[[#This Row],[CodigoProyecto]],"!F",CELL("fila",INDIRECT(TablaDatosCompletos[[#This Row],[Referencia]]))+7)))</f>
        <v>RCR 62: Pasajeros anuales de transporte
público nuevo o modernizado</v>
      </c>
      <c r="U142" s="135" cm="1">
        <f t="array" aca="1" ref="U142" ca="1">IF(TablaDatosCompletos[[#This Row],[UsarAI]]="NO",0,INDIRECT(CONCATENATE(TablaDatosCompletos[[#This Row],[CodigoProyecto]],"!H",CELL("fila",INDIRECT(TablaDatosCompletos[[#This Row],[Referencia]]))+7)))</f>
        <v>0</v>
      </c>
      <c r="V142" s="135" t="str" cm="1">
        <f t="array" aca="1" ref="V142" ca="1">IF(INDIRECT(CONCATENATE(TablaDatosCompletos[[#This Row],[CodigoProyecto]],"!G",CELL("fila",INDIRECT(TablaDatosCompletos[[#This Row],[Referencia]]))+7))=0,"",INDIRECT(CONCATENATE(TablaDatosCompletos[[#This Row],[CodigoProyecto]],"!G",CELL("fila",INDIRECT(TablaDatosCompletos[[#This Row],[Referencia]]))+7)))</f>
        <v>RCR 62: Usuarios / año</v>
      </c>
    </row>
    <row r="143" spans="1:22" ht="72.5" x14ac:dyDescent="0.35">
      <c r="A143" s="128">
        <f>DatosGenerales!$D$7</f>
        <v>0</v>
      </c>
      <c r="B143" s="128">
        <f>DatosGenerales!$D$11</f>
        <v>0</v>
      </c>
      <c r="C143" s="128" cm="1">
        <f t="array" aca="1" ref="C143" ca="1">INDIRECT(CONCATENATE(TablaDatosCompletos[[#This Row],[CodigoProyecto]],"!$E$3"))</f>
        <v>0</v>
      </c>
      <c r="D143" s="128" t="str">
        <f ca="1">IF(TablaDatosCompletos[[#This Row],[Proyecto]]=0,"NO","SI")</f>
        <v>NO</v>
      </c>
      <c r="E143" s="129" t="s">
        <v>14</v>
      </c>
      <c r="F143" s="130" t="s">
        <v>227</v>
      </c>
      <c r="G143" s="131" t="s">
        <v>74</v>
      </c>
      <c r="H143" s="132" t="s">
        <v>45</v>
      </c>
      <c r="I143" s="136" t="s">
        <v>46</v>
      </c>
      <c r="J143" s="129" t="s">
        <v>101</v>
      </c>
      <c r="K143" s="134" t="s">
        <v>102</v>
      </c>
      <c r="L143" s="134" t="s">
        <v>500</v>
      </c>
      <c r="M143" s="135" t="str" cm="1">
        <f t="array" aca="1" ref="M143" ca="1">IF(INDIRECT(CONCATENATE(TablaDatosCompletos[[#This Row],[CodigoProyecto]],"!B",CELL("fila",INDIRECT(TablaDatosCompletos[[#This Row],[Referencia]]))))="Incluir","SI","NO")</f>
        <v>NO</v>
      </c>
      <c r="N143" s="136" cm="1">
        <f t="array" aca="1" ref="N143" ca="1">IF(TablaDatosCompletos[[#This Row],[UsarAI]]="NO",0,INDIRECT(CONCATENATE(TablaDatosCompletos[[#This Row],[CodigoProyecto]],"!E",CELL("fila",INDIRECT(TablaDatosCompletos[[#This Row],[Referencia]]))+2)))</f>
        <v>0</v>
      </c>
      <c r="O143" s="134" t="str" cm="1">
        <f t="array" aca="1" ref="O143" ca="1">IF(INDIRECT(CONCATENATE(TablaDatosCompletos[[#This Row],[CodigoProyecto]],"!E",CELL("fila",INDIRECT(TablaDatosCompletos[[#This Row],[Referencia]]))+6))=0,"",INDIRECT(CONCATENATE(TablaDatosCompletos[[#This Row],[CodigoProyecto]],"!E",CELL("fila",INDIRECT(TablaDatosCompletos[[#This Row],[Referencia]]))+6)))</f>
        <v>RCO57</v>
      </c>
      <c r="P143" s="134" t="str" cm="1">
        <f t="array" aca="1" ref="P143" ca="1">IF(INDIRECT(CONCATENATE(TablaDatosCompletos[[#This Row],[CodigoProyecto]],"!F",CELL("fila",INDIRECT(TablaDatosCompletos[[#This Row],[Referencia]]))+6))=0,"",INDIRECT(CONCATENATE(TablaDatosCompletos[[#This Row],[CodigoProyecto]],"!F",CELL("fila",INDIRECT(TablaDatosCompletos[[#This Row],[Referencia]]))+6)))</f>
        <v>RCO 57: Capacidad del material rodante respetuoso con el medio ambiente para el transporte público colectivo*</v>
      </c>
      <c r="Q143" s="134" cm="1">
        <f t="array" aca="1" ref="Q143" ca="1">IF(TablaDatosCompletos[[#This Row],[UsarAI]]="NO",0,INDIRECT(CONCATENATE(TablaDatosCompletos[[#This Row],[CodigoProyecto]],"!H",CELL("fila",INDIRECT(TablaDatosCompletos[[#This Row],[Referencia]]))+6)))</f>
        <v>0</v>
      </c>
      <c r="R143" s="134" t="str" cm="1">
        <f t="array" aca="1" ref="R143" ca="1">IF(INDIRECT(CONCATENATE(TablaDatosCompletos[[#This Row],[CodigoProyecto]],"!G",CELL("fila",INDIRECT(TablaDatosCompletos[[#This Row],[Referencia]]))+6))=0,"",INDIRECT(CONCATENATE(TablaDatosCompletos[[#This Row],[CodigoProyecto]],"!G",CELL("fila",INDIRECT(TablaDatosCompletos[[#This Row],[Referencia]]))+6)))</f>
        <v>RCO 57:Pasajeros</v>
      </c>
      <c r="S143" s="137" t="str" cm="1">
        <f t="array" aca="1" ref="S143" ca="1">IF(INDIRECT(CONCATENATE(TablaDatosCompletos[[#This Row],[CodigoProyecto]],"!E",CELL("fila",INDIRECT(TablaDatosCompletos[[#This Row],[Referencia]]))+7))=0,"",INDIRECT(CONCATENATE(TablaDatosCompletos[[#This Row],[CodigoProyecto]],"!E",CELL("fila",INDIRECT(TablaDatosCompletos[[#This Row],[Referencia]]))+7)))</f>
        <v>RCR62</v>
      </c>
      <c r="T143" s="135" t="str" cm="1">
        <f t="array" aca="1" ref="T143" ca="1">IF(INDIRECT(CONCATENATE(TablaDatosCompletos[[#This Row],[CodigoProyecto]],"!F",CELL("fila",INDIRECT(TablaDatosCompletos[[#This Row],[Referencia]]))+7))=0,"",INDIRECT(CONCATENATE(TablaDatosCompletos[[#This Row],[CodigoProyecto]],"!F",CELL("fila",INDIRECT(TablaDatosCompletos[[#This Row],[Referencia]]))+7)))</f>
        <v>RCR 62: Pasajeros anuales de transporte
público nuevo o modernizado</v>
      </c>
      <c r="U143" s="135" cm="1">
        <f t="array" aca="1" ref="U143" ca="1">IF(TablaDatosCompletos[[#This Row],[UsarAI]]="NO",0,INDIRECT(CONCATENATE(TablaDatosCompletos[[#This Row],[CodigoProyecto]],"!H",CELL("fila",INDIRECT(TablaDatosCompletos[[#This Row],[Referencia]]))+7)))</f>
        <v>0</v>
      </c>
      <c r="V143" s="135" t="str" cm="1">
        <f t="array" aca="1" ref="V143" ca="1">IF(INDIRECT(CONCATENATE(TablaDatosCompletos[[#This Row],[CodigoProyecto]],"!G",CELL("fila",INDIRECT(TablaDatosCompletos[[#This Row],[Referencia]]))+7))=0,"",INDIRECT(CONCATENATE(TablaDatosCompletos[[#This Row],[CodigoProyecto]],"!G",CELL("fila",INDIRECT(TablaDatosCompletos[[#This Row],[Referencia]]))+7)))</f>
        <v>RCR 62: Usuarios / año</v>
      </c>
    </row>
    <row r="144" spans="1:22" ht="130.5" x14ac:dyDescent="0.35">
      <c r="A144" s="128">
        <f>DatosGenerales!$D$7</f>
        <v>0</v>
      </c>
      <c r="B144" s="128">
        <f>DatosGenerales!$D$11</f>
        <v>0</v>
      </c>
      <c r="C144" s="128" cm="1">
        <f t="array" aca="1" ref="C144" ca="1">INDIRECT(CONCATENATE(TablaDatosCompletos[[#This Row],[CodigoProyecto]],"!$E$3"))</f>
        <v>0</v>
      </c>
      <c r="D144" s="128" t="str">
        <f ca="1">IF(TablaDatosCompletos[[#This Row],[Proyecto]]=0,"NO","SI")</f>
        <v>NO</v>
      </c>
      <c r="E144" s="129" t="s">
        <v>14</v>
      </c>
      <c r="F144" s="130" t="s">
        <v>227</v>
      </c>
      <c r="G144" s="131" t="s">
        <v>74</v>
      </c>
      <c r="H144" s="132" t="s">
        <v>47</v>
      </c>
      <c r="I144" s="136" t="s">
        <v>48</v>
      </c>
      <c r="J144" s="129" t="s">
        <v>103</v>
      </c>
      <c r="K144" s="134" t="s">
        <v>104</v>
      </c>
      <c r="L144" s="134" t="s">
        <v>501</v>
      </c>
      <c r="M144" s="135" t="str" cm="1">
        <f t="array" aca="1" ref="M144" ca="1">IF(INDIRECT(CONCATENATE(TablaDatosCompletos[[#This Row],[CodigoProyecto]],"!B",CELL("fila",INDIRECT(TablaDatosCompletos[[#This Row],[Referencia]]))))="Incluir","SI","NO")</f>
        <v>NO</v>
      </c>
      <c r="N144" s="136" cm="1">
        <f t="array" aca="1" ref="N144" ca="1">IF(TablaDatosCompletos[[#This Row],[UsarAI]]="NO",0,INDIRECT(CONCATENATE(TablaDatosCompletos[[#This Row],[CodigoProyecto]],"!E",CELL("fila",INDIRECT(TablaDatosCompletos[[#This Row],[Referencia]]))+2)))</f>
        <v>0</v>
      </c>
      <c r="O144" s="134" t="str" cm="1">
        <f t="array" aca="1" ref="O144" ca="1">IF(INDIRECT(CONCATENATE(TablaDatosCompletos[[#This Row],[CodigoProyecto]],"!E",CELL("fila",INDIRECT(TablaDatosCompletos[[#This Row],[Referencia]]))+6))=0,"",INDIRECT(CONCATENATE(TablaDatosCompletos[[#This Row],[CodigoProyecto]],"!E",CELL("fila",INDIRECT(TablaDatosCompletos[[#This Row],[Referencia]]))+6)))</f>
        <v>RCO26</v>
      </c>
      <c r="P144" s="134" t="str" cm="1">
        <f t="array" aca="1" ref="P144" ca="1">IF(INDIRECT(CONCATENATE(TablaDatosCompletos[[#This Row],[CodigoProyecto]],"!F",CELL("fila",INDIRECT(TablaDatosCompletos[[#This Row],[Referencia]]))+6))=0,"",INDIRECT(CONCATENATE(TablaDatosCompletos[[#This Row],[CodigoProyecto]],"!F",CELL("fila",INDIRECT(TablaDatosCompletos[[#This Row],[Referencia]]))+6)))</f>
        <v>RCO 26: Infraestructuras verdes construidas
o mejoradas para la adaptación al cambio
climático*</v>
      </c>
      <c r="Q144" s="134" cm="1">
        <f t="array" aca="1" ref="Q144" ca="1">IF(TablaDatosCompletos[[#This Row],[UsarAI]]="NO",0,INDIRECT(CONCATENATE(TablaDatosCompletos[[#This Row],[CodigoProyecto]],"!H",CELL("fila",INDIRECT(TablaDatosCompletos[[#This Row],[Referencia]]))+6)))</f>
        <v>0</v>
      </c>
      <c r="R144" s="134" t="str" cm="1">
        <f t="array" aca="1" ref="R144" ca="1">IF(INDIRECT(CONCATENATE(TablaDatosCompletos[[#This Row],[CodigoProyecto]],"!G",CELL("fila",INDIRECT(TablaDatosCompletos[[#This Row],[Referencia]]))+6))=0,"",INDIRECT(CONCATENATE(TablaDatosCompletos[[#This Row],[CodigoProyecto]],"!G",CELL("fila",INDIRECT(TablaDatosCompletos[[#This Row],[Referencia]]))+6)))</f>
        <v>RCO 26: Hectáreas</v>
      </c>
      <c r="S144" s="137" t="str" cm="1">
        <f t="array" aca="1" ref="S144" ca="1">IF(INDIRECT(CONCATENATE(TablaDatosCompletos[[#This Row],[CodigoProyecto]],"!E",CELL("fila",INDIRECT(TablaDatosCompletos[[#This Row],[Referencia]]))+7))=0,"",INDIRECT(CONCATENATE(TablaDatosCompletos[[#This Row],[CodigoProyecto]],"!E",CELL("fila",INDIRECT(TablaDatosCompletos[[#This Row],[Referencia]]))+7)))</f>
        <v>RCR35</v>
      </c>
      <c r="T144" s="135" t="str" cm="1">
        <f t="array" aca="1" ref="T144" ca="1">IF(INDIRECT(CONCATENATE(TablaDatosCompletos[[#This Row],[CodigoProyecto]],"!F",CELL("fila",INDIRECT(TablaDatosCompletos[[#This Row],[Referencia]]))+7))=0,"",INDIRECT(CONCATENATE(TablaDatosCompletos[[#This Row],[CodigoProyecto]],"!F",CELL("fila",INDIRECT(TablaDatosCompletos[[#This Row],[Referencia]]))+7)))</f>
        <v>RCR 35: Población que se beneficia de las
medidas de protección frente a las
inundaciones</v>
      </c>
      <c r="U144" s="135" cm="1">
        <f t="array" aca="1" ref="U144" ca="1">IF(TablaDatosCompletos[[#This Row],[UsarAI]]="NO",0,INDIRECT(CONCATENATE(TablaDatosCompletos[[#This Row],[CodigoProyecto]],"!H",CELL("fila",INDIRECT(TablaDatosCompletos[[#This Row],[Referencia]]))+7)))</f>
        <v>0</v>
      </c>
      <c r="V144" s="135" t="str" cm="1">
        <f t="array" aca="1" ref="V144" ca="1">IF(INDIRECT(CONCATENATE(TablaDatosCompletos[[#This Row],[CodigoProyecto]],"!G",CELL("fila",INDIRECT(TablaDatosCompletos[[#This Row],[Referencia]]))+7))=0,"",INDIRECT(CONCATENATE(TablaDatosCompletos[[#This Row],[CodigoProyecto]],"!G",CELL("fila",INDIRECT(TablaDatosCompletos[[#This Row],[Referencia]]))+7)))</f>
        <v>RCR 35:Personas</v>
      </c>
    </row>
    <row r="145" spans="1:22" ht="116" x14ac:dyDescent="0.35">
      <c r="A145" s="128">
        <f>DatosGenerales!$D$7</f>
        <v>0</v>
      </c>
      <c r="B145" s="128">
        <f>DatosGenerales!$D$11</f>
        <v>0</v>
      </c>
      <c r="C145" s="128" cm="1">
        <f t="array" aca="1" ref="C145" ca="1">INDIRECT(CONCATENATE(TablaDatosCompletos[[#This Row],[CodigoProyecto]],"!$E$3"))</f>
        <v>0</v>
      </c>
      <c r="D145" s="128" t="str">
        <f ca="1">IF(TablaDatosCompletos[[#This Row],[Proyecto]]=0,"NO","SI")</f>
        <v>NO</v>
      </c>
      <c r="E145" s="129" t="s">
        <v>14</v>
      </c>
      <c r="F145" s="130" t="s">
        <v>227</v>
      </c>
      <c r="G145" s="131" t="s">
        <v>74</v>
      </c>
      <c r="H145" s="132" t="s">
        <v>47</v>
      </c>
      <c r="I145" s="133" t="s">
        <v>48</v>
      </c>
      <c r="J145" s="129" t="s">
        <v>105</v>
      </c>
      <c r="K145" s="134" t="s">
        <v>106</v>
      </c>
      <c r="L145" s="134" t="s">
        <v>502</v>
      </c>
      <c r="M145" s="135" t="str" cm="1">
        <f t="array" aca="1" ref="M145" ca="1">IF(INDIRECT(CONCATENATE(TablaDatosCompletos[[#This Row],[CodigoProyecto]],"!B",CELL("fila",INDIRECT(TablaDatosCompletos[[#This Row],[Referencia]]))))="Incluir","SI","NO")</f>
        <v>NO</v>
      </c>
      <c r="N145" s="136" cm="1">
        <f t="array" aca="1" ref="N145" ca="1">IF(TablaDatosCompletos[[#This Row],[UsarAI]]="NO",0,INDIRECT(CONCATENATE(TablaDatosCompletos[[#This Row],[CodigoProyecto]],"!E",CELL("fila",INDIRECT(TablaDatosCompletos[[#This Row],[Referencia]]))+2)))</f>
        <v>0</v>
      </c>
      <c r="O145" s="134" t="str" cm="1">
        <f t="array" aca="1" ref="O145" ca="1">IF(INDIRECT(CONCATENATE(TablaDatosCompletos[[#This Row],[CodigoProyecto]],"!E",CELL("fila",INDIRECT(TablaDatosCompletos[[#This Row],[Referencia]]))+6))=0,"",INDIRECT(CONCATENATE(TablaDatosCompletos[[#This Row],[CodigoProyecto]],"!E",CELL("fila",INDIRECT(TablaDatosCompletos[[#This Row],[Referencia]]))+6)))</f>
        <v>RCO24</v>
      </c>
      <c r="P145" s="134" t="str" cm="1">
        <f t="array" aca="1" ref="P145" ca="1">IF(INDIRECT(CONCATENATE(TablaDatosCompletos[[#This Row],[CodigoProyecto]],"!F",CELL("fila",INDIRECT(TablaDatosCompletos[[#This Row],[Referencia]]))+6))=0,"",INDIRECT(CONCATENATE(TablaDatosCompletos[[#This Row],[CodigoProyecto]],"!F",CELL("fila",INDIRECT(TablaDatosCompletos[[#This Row],[Referencia]]))+6)))</f>
        <v>RCO 24: Inversiones en sistemas nuevos o
mejorados de seguimiento, preparación,
alerta y respuesta ante catástrofes*</v>
      </c>
      <c r="Q145" s="134" cm="1">
        <f t="array" aca="1" ref="Q145" ca="1">IF(TablaDatosCompletos[[#This Row],[UsarAI]]="NO",0,INDIRECT(CONCATENATE(TablaDatosCompletos[[#This Row],[CodigoProyecto]],"!H",CELL("fila",INDIRECT(TablaDatosCompletos[[#This Row],[Referencia]]))+6)))</f>
        <v>0</v>
      </c>
      <c r="R145" s="134" t="str" cm="1">
        <f t="array" aca="1" ref="R145" ca="1">IF(INDIRECT(CONCATENATE(TablaDatosCompletos[[#This Row],[CodigoProyecto]],"!G",CELL("fila",INDIRECT(TablaDatosCompletos[[#This Row],[Referencia]]))+6))=0,"",INDIRECT(CONCATENATE(TablaDatosCompletos[[#This Row],[CodigoProyecto]],"!G",CELL("fila",INDIRECT(TablaDatosCompletos[[#This Row],[Referencia]]))+6)))</f>
        <v>RCO 24: Euro</v>
      </c>
      <c r="S145" s="137" t="str" cm="1">
        <f t="array" aca="1" ref="S145" ca="1">IF(INDIRECT(CONCATENATE(TablaDatosCompletos[[#This Row],[CodigoProyecto]],"!E",CELL("fila",INDIRECT(TablaDatosCompletos[[#This Row],[Referencia]]))+7))=0,"",INDIRECT(CONCATENATE(TablaDatosCompletos[[#This Row],[CodigoProyecto]],"!E",CELL("fila",INDIRECT(TablaDatosCompletos[[#This Row],[Referencia]]))+7)))</f>
        <v>RCR36</v>
      </c>
      <c r="T145" s="135" t="str" cm="1">
        <f t="array" aca="1" ref="T145" ca="1">IF(INDIRECT(CONCATENATE(TablaDatosCompletos[[#This Row],[CodigoProyecto]],"!F",CELL("fila",INDIRECT(TablaDatosCompletos[[#This Row],[Referencia]]))+7))=0,"",INDIRECT(CONCATENATE(TablaDatosCompletos[[#This Row],[CodigoProyecto]],"!F",CELL("fila",INDIRECT(TablaDatosCompletos[[#This Row],[Referencia]]))+7)))</f>
        <v>RCR 36: Población que se beneficia de la
protección frente a los incendios forestales</v>
      </c>
      <c r="U145" s="135" cm="1">
        <f t="array" aca="1" ref="U145" ca="1">IF(TablaDatosCompletos[[#This Row],[UsarAI]]="NO",0,INDIRECT(CONCATENATE(TablaDatosCompletos[[#This Row],[CodigoProyecto]],"!H",CELL("fila",INDIRECT(TablaDatosCompletos[[#This Row],[Referencia]]))+7)))</f>
        <v>0</v>
      </c>
      <c r="V145" s="135" t="str" cm="1">
        <f t="array" aca="1" ref="V145" ca="1">IF(INDIRECT(CONCATENATE(TablaDatosCompletos[[#This Row],[CodigoProyecto]],"!G",CELL("fila",INDIRECT(TablaDatosCompletos[[#This Row],[Referencia]]))+7))=0,"",INDIRECT(CONCATENATE(TablaDatosCompletos[[#This Row],[CodigoProyecto]],"!G",CELL("fila",INDIRECT(TablaDatosCompletos[[#This Row],[Referencia]]))+7)))</f>
        <v>RCR 36: Personas</v>
      </c>
    </row>
    <row r="146" spans="1:22" ht="174" x14ac:dyDescent="0.35">
      <c r="A146" s="128">
        <f>DatosGenerales!$D$7</f>
        <v>0</v>
      </c>
      <c r="B146" s="128">
        <f>DatosGenerales!$D$11</f>
        <v>0</v>
      </c>
      <c r="C146" s="128" cm="1">
        <f t="array" aca="1" ref="C146" ca="1">INDIRECT(CONCATENATE(TablaDatosCompletos[[#This Row],[CodigoProyecto]],"!$E$3"))</f>
        <v>0</v>
      </c>
      <c r="D146" s="128" t="str">
        <f ca="1">IF(TablaDatosCompletos[[#This Row],[Proyecto]]=0,"NO","SI")</f>
        <v>NO</v>
      </c>
      <c r="E146" s="129" t="s">
        <v>14</v>
      </c>
      <c r="F146" s="130" t="s">
        <v>227</v>
      </c>
      <c r="G146" s="131" t="s">
        <v>74</v>
      </c>
      <c r="H146" s="132" t="s">
        <v>47</v>
      </c>
      <c r="I146" s="133" t="s">
        <v>48</v>
      </c>
      <c r="J146" s="129" t="s">
        <v>107</v>
      </c>
      <c r="K146" s="134" t="s">
        <v>108</v>
      </c>
      <c r="L146" s="134" t="s">
        <v>503</v>
      </c>
      <c r="M146" s="135" t="str" cm="1">
        <f t="array" aca="1" ref="M146" ca="1">IF(INDIRECT(CONCATENATE(TablaDatosCompletos[[#This Row],[CodigoProyecto]],"!B",CELL("fila",INDIRECT(TablaDatosCompletos[[#This Row],[Referencia]]))))="Incluir","SI","NO")</f>
        <v>NO</v>
      </c>
      <c r="N146" s="136" cm="1">
        <f t="array" aca="1" ref="N146" ca="1">IF(TablaDatosCompletos[[#This Row],[UsarAI]]="NO",0,INDIRECT(CONCATENATE(TablaDatosCompletos[[#This Row],[CodigoProyecto]],"!E",CELL("fila",INDIRECT(TablaDatosCompletos[[#This Row],[Referencia]]))+2)))</f>
        <v>0</v>
      </c>
      <c r="O146" s="134" t="str" cm="1">
        <f t="array" aca="1" ref="O146" ca="1">IF(INDIRECT(CONCATENATE(TablaDatosCompletos[[#This Row],[CodigoProyecto]],"!E",CELL("fila",INDIRECT(TablaDatosCompletos[[#This Row],[Referencia]]))+6))=0,"",INDIRECT(CONCATENATE(TablaDatosCompletos[[#This Row],[CodigoProyecto]],"!E",CELL("fila",INDIRECT(TablaDatosCompletos[[#This Row],[Referencia]]))+6)))</f>
        <v>RCO24</v>
      </c>
      <c r="P146" s="134" t="str" cm="1">
        <f t="array" aca="1" ref="P146" ca="1">IF(INDIRECT(CONCATENATE(TablaDatosCompletos[[#This Row],[CodigoProyecto]],"!F",CELL("fila",INDIRECT(TablaDatosCompletos[[#This Row],[Referencia]]))+6))=0,"",INDIRECT(CONCATENATE(TablaDatosCompletos[[#This Row],[CodigoProyecto]],"!F",CELL("fila",INDIRECT(TablaDatosCompletos[[#This Row],[Referencia]]))+6)))</f>
        <v>RCO 24: Inversiones en sistemas nuevos o
mejorados de seguimiento, preparación,
alerta y respuesta ante catástrofes*</v>
      </c>
      <c r="Q146" s="134" cm="1">
        <f t="array" aca="1" ref="Q146" ca="1">IF(TablaDatosCompletos[[#This Row],[UsarAI]]="NO",0,INDIRECT(CONCATENATE(TablaDatosCompletos[[#This Row],[CodigoProyecto]],"!H",CELL("fila",INDIRECT(TablaDatosCompletos[[#This Row],[Referencia]]))+6)))</f>
        <v>0</v>
      </c>
      <c r="R146" s="134" t="str" cm="1">
        <f t="array" aca="1" ref="R146" ca="1">IF(INDIRECT(CONCATENATE(TablaDatosCompletos[[#This Row],[CodigoProyecto]],"!G",CELL("fila",INDIRECT(TablaDatosCompletos[[#This Row],[Referencia]]))+6))=0,"",INDIRECT(CONCATENATE(TablaDatosCompletos[[#This Row],[CodigoProyecto]],"!G",CELL("fila",INDIRECT(TablaDatosCompletos[[#This Row],[Referencia]]))+6)))</f>
        <v>RCO 24: Euro</v>
      </c>
      <c r="S146" s="137" t="str" cm="1">
        <f t="array" aca="1" ref="S146" ca="1">IF(INDIRECT(CONCATENATE(TablaDatosCompletos[[#This Row],[CodigoProyecto]],"!E",CELL("fila",INDIRECT(TablaDatosCompletos[[#This Row],[Referencia]]))+7))=0,"",INDIRECT(CONCATENATE(TablaDatosCompletos[[#This Row],[CodigoProyecto]],"!E",CELL("fila",INDIRECT(TablaDatosCompletos[[#This Row],[Referencia]]))+7)))</f>
        <v>RCR37</v>
      </c>
      <c r="T146" s="135" t="str" cm="1">
        <f t="array" aca="1" ref="T146" ca="1">IF(INDIRECT(CONCATENATE(TablaDatosCompletos[[#This Row],[CodigoProyecto]],"!F",CELL("fila",INDIRECT(TablaDatosCompletos[[#This Row],[Referencia]]))+7))=0,"",INDIRECT(CONCATENATE(TablaDatosCompletos[[#This Row],[CodigoProyecto]],"!F",CELL("fila",INDIRECT(TablaDatosCompletos[[#This Row],[Referencia]]))+7)))</f>
        <v>RCR 37: Población que se beneficia de
medidas de protección frente a catástrofes
naturales relacionadas con el clima (distintas
de las inundaciones o los incendios
forestales)</v>
      </c>
      <c r="U146" s="135" cm="1">
        <f t="array" aca="1" ref="U146" ca="1">IF(TablaDatosCompletos[[#This Row],[UsarAI]]="NO",0,INDIRECT(CONCATENATE(TablaDatosCompletos[[#This Row],[CodigoProyecto]],"!H",CELL("fila",INDIRECT(TablaDatosCompletos[[#This Row],[Referencia]]))+7)))</f>
        <v>0</v>
      </c>
      <c r="V146" s="135" t="str" cm="1">
        <f t="array" aca="1" ref="V146" ca="1">IF(INDIRECT(CONCATENATE(TablaDatosCompletos[[#This Row],[CodigoProyecto]],"!G",CELL("fila",INDIRECT(TablaDatosCompletos[[#This Row],[Referencia]]))+7))=0,"",INDIRECT(CONCATENATE(TablaDatosCompletos[[#This Row],[CodigoProyecto]],"!G",CELL("fila",INDIRECT(TablaDatosCompletos[[#This Row],[Referencia]]))+7)))</f>
        <v>RCR 37:Personas</v>
      </c>
    </row>
    <row r="147" spans="1:22" ht="87" x14ac:dyDescent="0.35">
      <c r="A147" s="128">
        <f>DatosGenerales!$D$7</f>
        <v>0</v>
      </c>
      <c r="B147" s="128">
        <f>DatosGenerales!$D$11</f>
        <v>0</v>
      </c>
      <c r="C147" s="128" cm="1">
        <f t="array" aca="1" ref="C147" ca="1">INDIRECT(CONCATENATE(TablaDatosCompletos[[#This Row],[CodigoProyecto]],"!$E$3"))</f>
        <v>0</v>
      </c>
      <c r="D147" s="128" t="str">
        <f ca="1">IF(TablaDatosCompletos[[#This Row],[Proyecto]]=0,"NO","SI")</f>
        <v>NO</v>
      </c>
      <c r="E147" s="129" t="s">
        <v>14</v>
      </c>
      <c r="F147" s="130" t="s">
        <v>227</v>
      </c>
      <c r="G147" s="131" t="s">
        <v>74</v>
      </c>
      <c r="H147" s="132" t="s">
        <v>49</v>
      </c>
      <c r="I147" s="133" t="s">
        <v>50</v>
      </c>
      <c r="J147" s="129" t="s">
        <v>109</v>
      </c>
      <c r="K147" s="134" t="s">
        <v>110</v>
      </c>
      <c r="L147" s="134" t="s">
        <v>504</v>
      </c>
      <c r="M147" s="135" t="str" cm="1">
        <f t="array" aca="1" ref="M147" ca="1">IF(INDIRECT(CONCATENATE(TablaDatosCompletos[[#This Row],[CodigoProyecto]],"!B",CELL("fila",INDIRECT(TablaDatosCompletos[[#This Row],[Referencia]]))))="Incluir","SI","NO")</f>
        <v>NO</v>
      </c>
      <c r="N147" s="136" cm="1">
        <f t="array" aca="1" ref="N147" ca="1">IF(TablaDatosCompletos[[#This Row],[UsarAI]]="NO",0,INDIRECT(CONCATENATE(TablaDatosCompletos[[#This Row],[CodigoProyecto]],"!E",CELL("fila",INDIRECT(TablaDatosCompletos[[#This Row],[Referencia]]))+2)))</f>
        <v>0</v>
      </c>
      <c r="O147" s="134" t="str" cm="1">
        <f t="array" aca="1" ref="O147" ca="1">IF(INDIRECT(CONCATENATE(TablaDatosCompletos[[#This Row],[CodigoProyecto]],"!E",CELL("fila",INDIRECT(TablaDatosCompletos[[#This Row],[Referencia]]))+6))=0,"",INDIRECT(CONCATENATE(TablaDatosCompletos[[#This Row],[CodigoProyecto]],"!E",CELL("fila",INDIRECT(TablaDatosCompletos[[#This Row],[Referencia]]))+6)))</f>
        <v>RCO30</v>
      </c>
      <c r="P147" s="134" t="str" cm="1">
        <f t="array" aca="1" ref="P147" ca="1">IF(INDIRECT(CONCATENATE(TablaDatosCompletos[[#This Row],[CodigoProyecto]],"!F",CELL("fila",INDIRECT(TablaDatosCompletos[[#This Row],[Referencia]]))+6))=0,"",INDIRECT(CONCATENATE(TablaDatosCompletos[[#This Row],[CodigoProyecto]],"!F",CELL("fila",INDIRECT(TablaDatosCompletos[[#This Row],[Referencia]]))+6)))</f>
        <v>RCO 30: Longitud de las tuberías nuevas o
mejoradas para los sistemas de distribución
para el abastecimiento público de agua</v>
      </c>
      <c r="Q147" s="134" cm="1">
        <f t="array" aca="1" ref="Q147" ca="1">IF(TablaDatosCompletos[[#This Row],[UsarAI]]="NO",0,INDIRECT(CONCATENATE(TablaDatosCompletos[[#This Row],[CodigoProyecto]],"!H",CELL("fila",INDIRECT(TablaDatosCompletos[[#This Row],[Referencia]]))+6)))</f>
        <v>0</v>
      </c>
      <c r="R147" s="134" t="str" cm="1">
        <f t="array" aca="1" ref="R147" ca="1">IF(INDIRECT(CONCATENATE(TablaDatosCompletos[[#This Row],[CodigoProyecto]],"!G",CELL("fila",INDIRECT(TablaDatosCompletos[[#This Row],[Referencia]]))+6))=0,"",INDIRECT(CONCATENATE(TablaDatosCompletos[[#This Row],[CodigoProyecto]],"!G",CELL("fila",INDIRECT(TablaDatosCompletos[[#This Row],[Referencia]]))+6)))</f>
        <v>RCO 30: Km</v>
      </c>
      <c r="S147" s="137" t="str" cm="1">
        <f t="array" aca="1" ref="S147" ca="1">IF(INDIRECT(CONCATENATE(TablaDatosCompletos[[#This Row],[CodigoProyecto]],"!E",CELL("fila",INDIRECT(TablaDatosCompletos[[#This Row],[Referencia]]))+7))=0,"",INDIRECT(CONCATENATE(TablaDatosCompletos[[#This Row],[CodigoProyecto]],"!E",CELL("fila",INDIRECT(TablaDatosCompletos[[#This Row],[Referencia]]))+7)))</f>
        <v>RCR41</v>
      </c>
      <c r="T147" s="135" t="str" cm="1">
        <f t="array" aca="1" ref="T147" ca="1">IF(INDIRECT(CONCATENATE(TablaDatosCompletos[[#This Row],[CodigoProyecto]],"!F",CELL("fila",INDIRECT(TablaDatosCompletos[[#This Row],[Referencia]]))+7))=0,"",INDIRECT(CONCATENATE(TablaDatosCompletos[[#This Row],[CodigoProyecto]],"!F",CELL("fila",INDIRECT(TablaDatosCompletos[[#This Row],[Referencia]]))+7)))</f>
        <v>RCR 41: Población conectada a un
abastecimiento de agua mejorado</v>
      </c>
      <c r="U147" s="135" cm="1">
        <f t="array" aca="1" ref="U147" ca="1">IF(TablaDatosCompletos[[#This Row],[UsarAI]]="NO",0,INDIRECT(CONCATENATE(TablaDatosCompletos[[#This Row],[CodigoProyecto]],"!H",CELL("fila",INDIRECT(TablaDatosCompletos[[#This Row],[Referencia]]))+7)))</f>
        <v>0</v>
      </c>
      <c r="V147" s="135" t="str" cm="1">
        <f t="array" aca="1" ref="V147" ca="1">IF(INDIRECT(CONCATENATE(TablaDatosCompletos[[#This Row],[CodigoProyecto]],"!G",CELL("fila",INDIRECT(TablaDatosCompletos[[#This Row],[Referencia]]))+7))=0,"",INDIRECT(CONCATENATE(TablaDatosCompletos[[#This Row],[CodigoProyecto]],"!G",CELL("fila",INDIRECT(TablaDatosCompletos[[#This Row],[Referencia]]))+7)))</f>
        <v>RCR 41: Personas</v>
      </c>
    </row>
    <row r="148" spans="1:22" ht="101.5" x14ac:dyDescent="0.35">
      <c r="A148" s="128">
        <f>DatosGenerales!$D$7</f>
        <v>0</v>
      </c>
      <c r="B148" s="128">
        <f>DatosGenerales!$D$11</f>
        <v>0</v>
      </c>
      <c r="C148" s="128" cm="1">
        <f t="array" aca="1" ref="C148" ca="1">INDIRECT(CONCATENATE(TablaDatosCompletos[[#This Row],[CodigoProyecto]],"!$E$3"))</f>
        <v>0</v>
      </c>
      <c r="D148" s="128" t="str">
        <f ca="1">IF(TablaDatosCompletos[[#This Row],[Proyecto]]=0,"NO","SI")</f>
        <v>NO</v>
      </c>
      <c r="E148" s="129" t="s">
        <v>14</v>
      </c>
      <c r="F148" s="130" t="s">
        <v>227</v>
      </c>
      <c r="G148" s="131" t="s">
        <v>74</v>
      </c>
      <c r="H148" s="132" t="s">
        <v>49</v>
      </c>
      <c r="I148" s="133" t="s">
        <v>50</v>
      </c>
      <c r="J148" s="129" t="s">
        <v>111</v>
      </c>
      <c r="K148" s="134" t="s">
        <v>112</v>
      </c>
      <c r="L148" s="134" t="s">
        <v>505</v>
      </c>
      <c r="M148" s="135" t="str" cm="1">
        <f t="array" aca="1" ref="M148" ca="1">IF(INDIRECT(CONCATENATE(TablaDatosCompletos[[#This Row],[CodigoProyecto]],"!B",CELL("fila",INDIRECT(TablaDatosCompletos[[#This Row],[Referencia]]))))="Incluir","SI","NO")</f>
        <v>NO</v>
      </c>
      <c r="N148" s="136" cm="1">
        <f t="array" aca="1" ref="N148" ca="1">IF(TablaDatosCompletos[[#This Row],[UsarAI]]="NO",0,INDIRECT(CONCATENATE(TablaDatosCompletos[[#This Row],[CodigoProyecto]],"!E",CELL("fila",INDIRECT(TablaDatosCompletos[[#This Row],[Referencia]]))+2)))</f>
        <v>0</v>
      </c>
      <c r="O148" s="134" t="str" cm="1">
        <f t="array" aca="1" ref="O148" ca="1">IF(INDIRECT(CONCATENATE(TablaDatosCompletos[[#This Row],[CodigoProyecto]],"!E",CELL("fila",INDIRECT(TablaDatosCompletos[[#This Row],[Referencia]]))+6))=0,"",INDIRECT(CONCATENATE(TablaDatosCompletos[[#This Row],[CodigoProyecto]],"!E",CELL("fila",INDIRECT(TablaDatosCompletos[[#This Row],[Referencia]]))+6)))</f>
        <v>RCO30</v>
      </c>
      <c r="P148" s="134" t="str" cm="1">
        <f t="array" aca="1" ref="P148" ca="1">IF(INDIRECT(CONCATENATE(TablaDatosCompletos[[#This Row],[CodigoProyecto]],"!F",CELL("fila",INDIRECT(TablaDatosCompletos[[#This Row],[Referencia]]))+6))=0,"",INDIRECT(CONCATENATE(TablaDatosCompletos[[#This Row],[CodigoProyecto]],"!F",CELL("fila",INDIRECT(TablaDatosCompletos[[#This Row],[Referencia]]))+6)))</f>
        <v>RCO 30: Longitud de las tuberías nuevas o
mejoradas para los sistemas de distribución
para el abastecimiento público de agua</v>
      </c>
      <c r="Q148" s="134" cm="1">
        <f t="array" aca="1" ref="Q148" ca="1">IF(TablaDatosCompletos[[#This Row],[UsarAI]]="NO",0,INDIRECT(CONCATENATE(TablaDatosCompletos[[#This Row],[CodigoProyecto]],"!H",CELL("fila",INDIRECT(TablaDatosCompletos[[#This Row],[Referencia]]))+6)))</f>
        <v>0</v>
      </c>
      <c r="R148" s="134" t="str" cm="1">
        <f t="array" aca="1" ref="R148" ca="1">IF(INDIRECT(CONCATENATE(TablaDatosCompletos[[#This Row],[CodigoProyecto]],"!G",CELL("fila",INDIRECT(TablaDatosCompletos[[#This Row],[Referencia]]))+6))=0,"",INDIRECT(CONCATENATE(TablaDatosCompletos[[#This Row],[CodigoProyecto]],"!G",CELL("fila",INDIRECT(TablaDatosCompletos[[#This Row],[Referencia]]))+6)))</f>
        <v>RCO 30: Km</v>
      </c>
      <c r="S148" s="137" t="str" cm="1">
        <f t="array" aca="1" ref="S148" ca="1">IF(INDIRECT(CONCATENATE(TablaDatosCompletos[[#This Row],[CodigoProyecto]],"!E",CELL("fila",INDIRECT(TablaDatosCompletos[[#This Row],[Referencia]]))+7))=0,"",INDIRECT(CONCATENATE(TablaDatosCompletos[[#This Row],[CodigoProyecto]],"!E",CELL("fila",INDIRECT(TablaDatosCompletos[[#This Row],[Referencia]]))+7)))</f>
        <v>RCR41</v>
      </c>
      <c r="T148" s="135" t="str" cm="1">
        <f t="array" aca="1" ref="T148" ca="1">IF(INDIRECT(CONCATENATE(TablaDatosCompletos[[#This Row],[CodigoProyecto]],"!F",CELL("fila",INDIRECT(TablaDatosCompletos[[#This Row],[Referencia]]))+7))=0,"",INDIRECT(CONCATENATE(TablaDatosCompletos[[#This Row],[CodigoProyecto]],"!F",CELL("fila",INDIRECT(TablaDatosCompletos[[#This Row],[Referencia]]))+7)))</f>
        <v>RCR 41: Población conectada a un
abastecimiento de agua mejorado</v>
      </c>
      <c r="U148" s="135" cm="1">
        <f t="array" aca="1" ref="U148" ca="1">IF(TablaDatosCompletos[[#This Row],[UsarAI]]="NO",0,INDIRECT(CONCATENATE(TablaDatosCompletos[[#This Row],[CodigoProyecto]],"!H",CELL("fila",INDIRECT(TablaDatosCompletos[[#This Row],[Referencia]]))+7)))</f>
        <v>0</v>
      </c>
      <c r="V148" s="135" t="str" cm="1">
        <f t="array" aca="1" ref="V148" ca="1">IF(INDIRECT(CONCATENATE(TablaDatosCompletos[[#This Row],[CodigoProyecto]],"!G",CELL("fila",INDIRECT(TablaDatosCompletos[[#This Row],[Referencia]]))+7))=0,"",INDIRECT(CONCATENATE(TablaDatosCompletos[[#This Row],[CodigoProyecto]],"!G",CELL("fila",INDIRECT(TablaDatosCompletos[[#This Row],[Referencia]]))+7)))</f>
        <v>RCR 41: Personas</v>
      </c>
    </row>
    <row r="149" spans="1:22" ht="101.5" x14ac:dyDescent="0.35">
      <c r="A149" s="128">
        <f>DatosGenerales!$D$7</f>
        <v>0</v>
      </c>
      <c r="B149" s="128">
        <f>DatosGenerales!$D$11</f>
        <v>0</v>
      </c>
      <c r="C149" s="128" cm="1">
        <f t="array" aca="1" ref="C149" ca="1">INDIRECT(CONCATENATE(TablaDatosCompletos[[#This Row],[CodigoProyecto]],"!$E$3"))</f>
        <v>0</v>
      </c>
      <c r="D149" s="128" t="str">
        <f ca="1">IF(TablaDatosCompletos[[#This Row],[Proyecto]]=0,"NO","SI")</f>
        <v>NO</v>
      </c>
      <c r="E149" s="129" t="s">
        <v>14</v>
      </c>
      <c r="F149" s="130" t="s">
        <v>227</v>
      </c>
      <c r="G149" s="131" t="s">
        <v>74</v>
      </c>
      <c r="H149" s="132" t="s">
        <v>49</v>
      </c>
      <c r="I149" s="133" t="s">
        <v>50</v>
      </c>
      <c r="J149" s="129" t="s">
        <v>113</v>
      </c>
      <c r="K149" s="134" t="s">
        <v>114</v>
      </c>
      <c r="L149" s="134" t="s">
        <v>506</v>
      </c>
      <c r="M149" s="135" t="str" cm="1">
        <f t="array" aca="1" ref="M149" ca="1">IF(INDIRECT(CONCATENATE(TablaDatosCompletos[[#This Row],[CodigoProyecto]],"!B",CELL("fila",INDIRECT(TablaDatosCompletos[[#This Row],[Referencia]]))))="Incluir","SI","NO")</f>
        <v>NO</v>
      </c>
      <c r="N149" s="136" cm="1">
        <f t="array" aca="1" ref="N149" ca="1">IF(TablaDatosCompletos[[#This Row],[UsarAI]]="NO",0,INDIRECT(CONCATENATE(TablaDatosCompletos[[#This Row],[CodigoProyecto]],"!E",CELL("fila",INDIRECT(TablaDatosCompletos[[#This Row],[Referencia]]))+2)))</f>
        <v>0</v>
      </c>
      <c r="O149" s="134" t="str" cm="1">
        <f t="array" aca="1" ref="O149" ca="1">IF(INDIRECT(CONCATENATE(TablaDatosCompletos[[#This Row],[CodigoProyecto]],"!E",CELL("fila",INDIRECT(TablaDatosCompletos[[#This Row],[Referencia]]))+6))=0,"",INDIRECT(CONCATENATE(TablaDatosCompletos[[#This Row],[CodigoProyecto]],"!E",CELL("fila",INDIRECT(TablaDatosCompletos[[#This Row],[Referencia]]))+6)))</f>
        <v>RCO31</v>
      </c>
      <c r="P149" s="134" t="str" cm="1">
        <f t="array" aca="1" ref="P149" ca="1">IF(INDIRECT(CONCATENATE(TablaDatosCompletos[[#This Row],[CodigoProyecto]],"!F",CELL("fila",INDIRECT(TablaDatosCompletos[[#This Row],[Referencia]]))+6))=0,"",INDIRECT(CONCATENATE(TablaDatosCompletos[[#This Row],[CodigoProyecto]],"!F",CELL("fila",INDIRECT(TablaDatosCompletos[[#This Row],[Referencia]]))+6)))</f>
        <v>RCO31 Longitud de tuberías nuevas o mejoradas para la red pública de recogida de aguas residuales</v>
      </c>
      <c r="Q149" s="134" cm="1">
        <f t="array" aca="1" ref="Q149" ca="1">IF(TablaDatosCompletos[[#This Row],[UsarAI]]="NO",0,INDIRECT(CONCATENATE(TablaDatosCompletos[[#This Row],[CodigoProyecto]],"!H",CELL("fila",INDIRECT(TablaDatosCompletos[[#This Row],[Referencia]]))+6)))</f>
        <v>0</v>
      </c>
      <c r="R149" s="134" t="str" cm="1">
        <f t="array" aca="1" ref="R149" ca="1">IF(INDIRECT(CONCATENATE(TablaDatosCompletos[[#This Row],[CodigoProyecto]],"!G",CELL("fila",INDIRECT(TablaDatosCompletos[[#This Row],[Referencia]]))+6))=0,"",INDIRECT(CONCATENATE(TablaDatosCompletos[[#This Row],[CodigoProyecto]],"!G",CELL("fila",INDIRECT(TablaDatosCompletos[[#This Row],[Referencia]]))+6)))</f>
        <v>RCO31: Km</v>
      </c>
      <c r="S149" s="137" t="str" cm="1">
        <f t="array" aca="1" ref="S149" ca="1">IF(INDIRECT(CONCATENATE(TablaDatosCompletos[[#This Row],[CodigoProyecto]],"!E",CELL("fila",INDIRECT(TablaDatosCompletos[[#This Row],[Referencia]]))+7))=0,"",INDIRECT(CONCATENATE(TablaDatosCompletos[[#This Row],[CodigoProyecto]],"!E",CELL("fila",INDIRECT(TablaDatosCompletos[[#This Row],[Referencia]]))+7)))</f>
        <v>RCR42</v>
      </c>
      <c r="T149" s="135" t="str" cm="1">
        <f t="array" aca="1" ref="T149" ca="1">IF(INDIRECT(CONCATENATE(TablaDatosCompletos[[#This Row],[CodigoProyecto]],"!F",CELL("fila",INDIRECT(TablaDatosCompletos[[#This Row],[Referencia]]))+7))=0,"",INDIRECT(CONCATENATE(TablaDatosCompletos[[#This Row],[CodigoProyecto]],"!F",CELL("fila",INDIRECT(TablaDatosCompletos[[#This Row],[Referencia]]))+7)))</f>
        <v>RCR 42: Población conectada, como mínimo,
a una planta secundaria de tratamiento de
aguas residuales</v>
      </c>
      <c r="U149" s="135" cm="1">
        <f t="array" aca="1" ref="U149" ca="1">IF(TablaDatosCompletos[[#This Row],[UsarAI]]="NO",0,INDIRECT(CONCATENATE(TablaDatosCompletos[[#This Row],[CodigoProyecto]],"!H",CELL("fila",INDIRECT(TablaDatosCompletos[[#This Row],[Referencia]]))+7)))</f>
        <v>0</v>
      </c>
      <c r="V149" s="135" t="str" cm="1">
        <f t="array" aca="1" ref="V149" ca="1">IF(INDIRECT(CONCATENATE(TablaDatosCompletos[[#This Row],[CodigoProyecto]],"!G",CELL("fila",INDIRECT(TablaDatosCompletos[[#This Row],[Referencia]]))+7))=0,"",INDIRECT(CONCATENATE(TablaDatosCompletos[[#This Row],[CodigoProyecto]],"!G",CELL("fila",INDIRECT(TablaDatosCompletos[[#This Row],[Referencia]]))+7)))</f>
        <v>RCR 42:  Personas</v>
      </c>
    </row>
    <row r="150" spans="1:22" ht="101.5" x14ac:dyDescent="0.35">
      <c r="A150" s="128">
        <f>DatosGenerales!$D$7</f>
        <v>0</v>
      </c>
      <c r="B150" s="128">
        <f>DatosGenerales!$D$11</f>
        <v>0</v>
      </c>
      <c r="C150" s="128" cm="1">
        <f t="array" aca="1" ref="C150" ca="1">INDIRECT(CONCATENATE(TablaDatosCompletos[[#This Row],[CodigoProyecto]],"!$E$3"))</f>
        <v>0</v>
      </c>
      <c r="D150" s="128" t="str">
        <f ca="1">IF(TablaDatosCompletos[[#This Row],[Proyecto]]=0,"NO","SI")</f>
        <v>NO</v>
      </c>
      <c r="E150" s="129" t="s">
        <v>14</v>
      </c>
      <c r="F150" s="130" t="s">
        <v>227</v>
      </c>
      <c r="G150" s="131" t="s">
        <v>74</v>
      </c>
      <c r="H150" s="132" t="s">
        <v>49</v>
      </c>
      <c r="I150" s="133" t="s">
        <v>50</v>
      </c>
      <c r="J150" s="129" t="s">
        <v>115</v>
      </c>
      <c r="K150" s="134" t="s">
        <v>116</v>
      </c>
      <c r="L150" s="134" t="s">
        <v>507</v>
      </c>
      <c r="M150" s="135" t="str" cm="1">
        <f t="array" aca="1" ref="M150" ca="1">IF(INDIRECT(CONCATENATE(TablaDatosCompletos[[#This Row],[CodigoProyecto]],"!B",CELL("fila",INDIRECT(TablaDatosCompletos[[#This Row],[Referencia]]))))="Incluir","SI","NO")</f>
        <v>NO</v>
      </c>
      <c r="N150" s="136" cm="1">
        <f t="array" aca="1" ref="N150" ca="1">IF(TablaDatosCompletos[[#This Row],[UsarAI]]="NO",0,INDIRECT(CONCATENATE(TablaDatosCompletos[[#This Row],[CodigoProyecto]],"!E",CELL("fila",INDIRECT(TablaDatosCompletos[[#This Row],[Referencia]]))+2)))</f>
        <v>0</v>
      </c>
      <c r="O150" s="134" t="str" cm="1">
        <f t="array" aca="1" ref="O150" ca="1">IF(INDIRECT(CONCATENATE(TablaDatosCompletos[[#This Row],[CodigoProyecto]],"!E",CELL("fila",INDIRECT(TablaDatosCompletos[[#This Row],[Referencia]]))+6))=0,"",INDIRECT(CONCATENATE(TablaDatosCompletos[[#This Row],[CodigoProyecto]],"!E",CELL("fila",INDIRECT(TablaDatosCompletos[[#This Row],[Referencia]]))+6)))</f>
        <v>RCO32</v>
      </c>
      <c r="P150" s="134" t="str" cm="1">
        <f t="array" aca="1" ref="P150" ca="1">IF(INDIRECT(CONCATENATE(TablaDatosCompletos[[#This Row],[CodigoProyecto]],"!F",CELL("fila",INDIRECT(TablaDatosCompletos[[#This Row],[Referencia]]))+6))=0,"",INDIRECT(CONCATENATE(TablaDatosCompletos[[#This Row],[CodigoProyecto]],"!F",CELL("fila",INDIRECT(TablaDatosCompletos[[#This Row],[Referencia]]))+6)))</f>
        <v>RCO 32: Capacidad nueva o mejorada para el
tratamiento de aguas residuales</v>
      </c>
      <c r="Q150" s="134" cm="1">
        <f t="array" aca="1" ref="Q150" ca="1">IF(TablaDatosCompletos[[#This Row],[UsarAI]]="NO",0,INDIRECT(CONCATENATE(TablaDatosCompletos[[#This Row],[CodigoProyecto]],"!H",CELL("fila",INDIRECT(TablaDatosCompletos[[#This Row],[Referencia]]))+6)))</f>
        <v>0</v>
      </c>
      <c r="R150" s="134" t="str" cm="1">
        <f t="array" aca="1" ref="R150" ca="1">IF(INDIRECT(CONCATENATE(TablaDatosCompletos[[#This Row],[CodigoProyecto]],"!G",CELL("fila",INDIRECT(TablaDatosCompletos[[#This Row],[Referencia]]))+6))=0,"",INDIRECT(CONCATENATE(TablaDatosCompletos[[#This Row],[CodigoProyecto]],"!G",CELL("fila",INDIRECT(TablaDatosCompletos[[#This Row],[Referencia]]))+6)))</f>
        <v>RCO32: Equivalente de población</v>
      </c>
      <c r="S150" s="137" t="str" cm="1">
        <f t="array" aca="1" ref="S150" ca="1">IF(INDIRECT(CONCATENATE(TablaDatosCompletos[[#This Row],[CodigoProyecto]],"!E",CELL("fila",INDIRECT(TablaDatosCompletos[[#This Row],[Referencia]]))+7))=0,"",INDIRECT(CONCATENATE(TablaDatosCompletos[[#This Row],[CodigoProyecto]],"!E",CELL("fila",INDIRECT(TablaDatosCompletos[[#This Row],[Referencia]]))+7)))</f>
        <v>RCR42</v>
      </c>
      <c r="T150" s="135" t="str" cm="1">
        <f t="array" aca="1" ref="T150" ca="1">IF(INDIRECT(CONCATENATE(TablaDatosCompletos[[#This Row],[CodigoProyecto]],"!F",CELL("fila",INDIRECT(TablaDatosCompletos[[#This Row],[Referencia]]))+7))=0,"",INDIRECT(CONCATENATE(TablaDatosCompletos[[#This Row],[CodigoProyecto]],"!F",CELL("fila",INDIRECT(TablaDatosCompletos[[#This Row],[Referencia]]))+7)))</f>
        <v>RCR 42: Población conectada, como mínimo,
a una planta secundaria de tratamiento de
aguas residuales</v>
      </c>
      <c r="U150" s="135" cm="1">
        <f t="array" aca="1" ref="U150" ca="1">IF(TablaDatosCompletos[[#This Row],[UsarAI]]="NO",0,INDIRECT(CONCATENATE(TablaDatosCompletos[[#This Row],[CodigoProyecto]],"!H",CELL("fila",INDIRECT(TablaDatosCompletos[[#This Row],[Referencia]]))+7)))</f>
        <v>0</v>
      </c>
      <c r="V150" s="135" t="str" cm="1">
        <f t="array" aca="1" ref="V150" ca="1">IF(INDIRECT(CONCATENATE(TablaDatosCompletos[[#This Row],[CodigoProyecto]],"!G",CELL("fila",INDIRECT(TablaDatosCompletos[[#This Row],[Referencia]]))+7))=0,"",INDIRECT(CONCATENATE(TablaDatosCompletos[[#This Row],[CodigoProyecto]],"!G",CELL("fila",INDIRECT(TablaDatosCompletos[[#This Row],[Referencia]]))+7)))</f>
        <v>RCR 42:  Personas</v>
      </c>
    </row>
    <row r="151" spans="1:22" ht="101.5" x14ac:dyDescent="0.35">
      <c r="A151" s="128">
        <f>DatosGenerales!$D$7</f>
        <v>0</v>
      </c>
      <c r="B151" s="128">
        <f>DatosGenerales!$D$11</f>
        <v>0</v>
      </c>
      <c r="C151" s="128" cm="1">
        <f t="array" aca="1" ref="C151" ca="1">INDIRECT(CONCATENATE(TablaDatosCompletos[[#This Row],[CodigoProyecto]],"!$E$3"))</f>
        <v>0</v>
      </c>
      <c r="D151" s="128" t="str">
        <f ca="1">IF(TablaDatosCompletos[[#This Row],[Proyecto]]=0,"NO","SI")</f>
        <v>NO</v>
      </c>
      <c r="E151" s="129" t="s">
        <v>14</v>
      </c>
      <c r="F151" s="130" t="s">
        <v>227</v>
      </c>
      <c r="G151" s="131" t="s">
        <v>74</v>
      </c>
      <c r="H151" s="132" t="s">
        <v>49</v>
      </c>
      <c r="I151" s="133" t="s">
        <v>50</v>
      </c>
      <c r="J151" s="129" t="s">
        <v>117</v>
      </c>
      <c r="K151" s="134" t="s">
        <v>118</v>
      </c>
      <c r="L151" s="134" t="s">
        <v>508</v>
      </c>
      <c r="M151" s="135" t="str" cm="1">
        <f t="array" aca="1" ref="M151" ca="1">IF(INDIRECT(CONCATENATE(TablaDatosCompletos[[#This Row],[CodigoProyecto]],"!B",CELL("fila",INDIRECT(TablaDatosCompletos[[#This Row],[Referencia]]))))="Incluir","SI","NO")</f>
        <v>NO</v>
      </c>
      <c r="N151" s="136" cm="1">
        <f t="array" aca="1" ref="N151" ca="1">IF(TablaDatosCompletos[[#This Row],[UsarAI]]="NO",0,INDIRECT(CONCATENATE(TablaDatosCompletos[[#This Row],[CodigoProyecto]],"!E",CELL("fila",INDIRECT(TablaDatosCompletos[[#This Row],[Referencia]]))+2)))</f>
        <v>0</v>
      </c>
      <c r="O151" s="134" t="str" cm="1">
        <f t="array" aca="1" ref="O151" ca="1">IF(INDIRECT(CONCATENATE(TablaDatosCompletos[[#This Row],[CodigoProyecto]],"!E",CELL("fila",INDIRECT(TablaDatosCompletos[[#This Row],[Referencia]]))+6))=0,"",INDIRECT(CONCATENATE(TablaDatosCompletos[[#This Row],[CodigoProyecto]],"!E",CELL("fila",INDIRECT(TablaDatosCompletos[[#This Row],[Referencia]]))+6)))</f>
        <v>RCO31</v>
      </c>
      <c r="P151" s="134" t="str" cm="1">
        <f t="array" aca="1" ref="P151" ca="1">IF(INDIRECT(CONCATENATE(TablaDatosCompletos[[#This Row],[CodigoProyecto]],"!F",CELL("fila",INDIRECT(TablaDatosCompletos[[#This Row],[Referencia]]))+6))=0,"",INDIRECT(CONCATENATE(TablaDatosCompletos[[#This Row],[CodigoProyecto]],"!F",CELL("fila",INDIRECT(TablaDatosCompletos[[#This Row],[Referencia]]))+6)))</f>
        <v>RCO31 Longitud de tuberías nuevas o mejoradas para la red pública de recogida de aguas residuales</v>
      </c>
      <c r="Q151" s="134" cm="1">
        <f t="array" aca="1" ref="Q151" ca="1">IF(TablaDatosCompletos[[#This Row],[UsarAI]]="NO",0,INDIRECT(CONCATENATE(TablaDatosCompletos[[#This Row],[CodigoProyecto]],"!H",CELL("fila",INDIRECT(TablaDatosCompletos[[#This Row],[Referencia]]))+6)))</f>
        <v>0</v>
      </c>
      <c r="R151" s="134" t="str" cm="1">
        <f t="array" aca="1" ref="R151" ca="1">IF(INDIRECT(CONCATENATE(TablaDatosCompletos[[#This Row],[CodigoProyecto]],"!G",CELL("fila",INDIRECT(TablaDatosCompletos[[#This Row],[Referencia]]))+6))=0,"",INDIRECT(CONCATENATE(TablaDatosCompletos[[#This Row],[CodigoProyecto]],"!G",CELL("fila",INDIRECT(TablaDatosCompletos[[#This Row],[Referencia]]))+6)))</f>
        <v>RCO31: Km</v>
      </c>
      <c r="S151" s="137" t="str" cm="1">
        <f t="array" aca="1" ref="S151" ca="1">IF(INDIRECT(CONCATENATE(TablaDatosCompletos[[#This Row],[CodigoProyecto]],"!E",CELL("fila",INDIRECT(TablaDatosCompletos[[#This Row],[Referencia]]))+7))=0,"",INDIRECT(CONCATENATE(TablaDatosCompletos[[#This Row],[CodigoProyecto]],"!E",CELL("fila",INDIRECT(TablaDatosCompletos[[#This Row],[Referencia]]))+7)))</f>
        <v>RCR42</v>
      </c>
      <c r="T151" s="135" t="str" cm="1">
        <f t="array" aca="1" ref="T151" ca="1">IF(INDIRECT(CONCATENATE(TablaDatosCompletos[[#This Row],[CodigoProyecto]],"!F",CELL("fila",INDIRECT(TablaDatosCompletos[[#This Row],[Referencia]]))+7))=0,"",INDIRECT(CONCATENATE(TablaDatosCompletos[[#This Row],[CodigoProyecto]],"!F",CELL("fila",INDIRECT(TablaDatosCompletos[[#This Row],[Referencia]]))+7)))</f>
        <v>RCR 42: Población conectada, como mínimo,
a una planta secundaria de tratamiento de
aguas residuales</v>
      </c>
      <c r="U151" s="135" cm="1">
        <f t="array" aca="1" ref="U151" ca="1">IF(TablaDatosCompletos[[#This Row],[UsarAI]]="NO",0,INDIRECT(CONCATENATE(TablaDatosCompletos[[#This Row],[CodigoProyecto]],"!H",CELL("fila",INDIRECT(TablaDatosCompletos[[#This Row],[Referencia]]))+7)))</f>
        <v>0</v>
      </c>
      <c r="V151" s="135" t="str" cm="1">
        <f t="array" aca="1" ref="V151" ca="1">IF(INDIRECT(CONCATENATE(TablaDatosCompletos[[#This Row],[CodigoProyecto]],"!G",CELL("fila",INDIRECT(TablaDatosCompletos[[#This Row],[Referencia]]))+7))=0,"",INDIRECT(CONCATENATE(TablaDatosCompletos[[#This Row],[CodigoProyecto]],"!G",CELL("fila",INDIRECT(TablaDatosCompletos[[#This Row],[Referencia]]))+7)))</f>
        <v>RCR 42:  Personas</v>
      </c>
    </row>
    <row r="152" spans="1:22" ht="58" x14ac:dyDescent="0.35">
      <c r="A152" s="128">
        <f>DatosGenerales!$D$7</f>
        <v>0</v>
      </c>
      <c r="B152" s="128">
        <f>DatosGenerales!$D$11</f>
        <v>0</v>
      </c>
      <c r="C152" s="128" cm="1">
        <f t="array" aca="1" ref="C152" ca="1">INDIRECT(CONCATENATE(TablaDatosCompletos[[#This Row],[CodigoProyecto]],"!$E$3"))</f>
        <v>0</v>
      </c>
      <c r="D152" s="128" t="str">
        <f ca="1">IF(TablaDatosCompletos[[#This Row],[Proyecto]]=0,"NO","SI")</f>
        <v>NO</v>
      </c>
      <c r="E152" s="129" t="s">
        <v>14</v>
      </c>
      <c r="F152" s="130" t="s">
        <v>227</v>
      </c>
      <c r="G152" s="131" t="s">
        <v>74</v>
      </c>
      <c r="H152" s="132" t="s">
        <v>51</v>
      </c>
      <c r="I152" s="133" t="s">
        <v>52</v>
      </c>
      <c r="J152" s="129" t="s">
        <v>119</v>
      </c>
      <c r="K152" s="134" t="s">
        <v>120</v>
      </c>
      <c r="L152" s="134" t="s">
        <v>509</v>
      </c>
      <c r="M152" s="135" t="str" cm="1">
        <f t="array" aca="1" ref="M152" ca="1">IF(INDIRECT(CONCATENATE(TablaDatosCompletos[[#This Row],[CodigoProyecto]],"!B",CELL("fila",INDIRECT(TablaDatosCompletos[[#This Row],[Referencia]]))))="Incluir","SI","NO")</f>
        <v>NO</v>
      </c>
      <c r="N152" s="136" cm="1">
        <f t="array" aca="1" ref="N152" ca="1">IF(TablaDatosCompletos[[#This Row],[UsarAI]]="NO",0,INDIRECT(CONCATENATE(TablaDatosCompletos[[#This Row],[CodigoProyecto]],"!E",CELL("fila",INDIRECT(TablaDatosCompletos[[#This Row],[Referencia]]))+2)))</f>
        <v>0</v>
      </c>
      <c r="O152" s="134" t="str" cm="1">
        <f t="array" aca="1" ref="O152" ca="1">IF(INDIRECT(CONCATENATE(TablaDatosCompletos[[#This Row],[CodigoProyecto]],"!E",CELL("fila",INDIRECT(TablaDatosCompletos[[#This Row],[Referencia]]))+6))=0,"",INDIRECT(CONCATENATE(TablaDatosCompletos[[#This Row],[CodigoProyecto]],"!E",CELL("fila",INDIRECT(TablaDatosCompletos[[#This Row],[Referencia]]))+6)))</f>
        <v>RCO34</v>
      </c>
      <c r="P152" s="134" t="str" cm="1">
        <f t="array" aca="1" ref="P152" ca="1">IF(INDIRECT(CONCATENATE(TablaDatosCompletos[[#This Row],[CodigoProyecto]],"!F",CELL("fila",INDIRECT(TablaDatosCompletos[[#This Row],[Referencia]]))+6))=0,"",INDIRECT(CONCATENATE(TablaDatosCompletos[[#This Row],[CodigoProyecto]],"!F",CELL("fila",INDIRECT(TablaDatosCompletos[[#This Row],[Referencia]]))+6)))</f>
        <v>RCO 34: Capacidad adicional para el reciclaje
de residuos</v>
      </c>
      <c r="Q152" s="134" cm="1">
        <f t="array" aca="1" ref="Q152" ca="1">IF(TablaDatosCompletos[[#This Row],[UsarAI]]="NO",0,INDIRECT(CONCATENATE(TablaDatosCompletos[[#This Row],[CodigoProyecto]],"!H",CELL("fila",INDIRECT(TablaDatosCompletos[[#This Row],[Referencia]]))+6)))</f>
        <v>0</v>
      </c>
      <c r="R152" s="134" t="str" cm="1">
        <f t="array" aca="1" ref="R152" ca="1">IF(INDIRECT(CONCATENATE(TablaDatosCompletos[[#This Row],[CodigoProyecto]],"!G",CELL("fila",INDIRECT(TablaDatosCompletos[[#This Row],[Referencia]]))+6))=0,"",INDIRECT(CONCATENATE(TablaDatosCompletos[[#This Row],[CodigoProyecto]],"!G",CELL("fila",INDIRECT(TablaDatosCompletos[[#This Row],[Referencia]]))+6)))</f>
        <v>RCO 34: Toneladas/año</v>
      </c>
      <c r="S152" s="137" t="str" cm="1">
        <f t="array" aca="1" ref="S152" ca="1">IF(INDIRECT(CONCATENATE(TablaDatosCompletos[[#This Row],[CodigoProyecto]],"!E",CELL("fila",INDIRECT(TablaDatosCompletos[[#This Row],[Referencia]]))+7))=0,"",INDIRECT(CONCATENATE(TablaDatosCompletos[[#This Row],[CodigoProyecto]],"!E",CELL("fila",INDIRECT(TablaDatosCompletos[[#This Row],[Referencia]]))+7)))</f>
        <v>RCR103</v>
      </c>
      <c r="T152" s="135" t="str" cm="1">
        <f t="array" aca="1" ref="T152" ca="1">IF(INDIRECT(CONCATENATE(TablaDatosCompletos[[#This Row],[CodigoProyecto]],"!F",CELL("fila",INDIRECT(TablaDatosCompletos[[#This Row],[Referencia]]))+7))=0,"",INDIRECT(CONCATENATE(TablaDatosCompletos[[#This Row],[CodigoProyecto]],"!F",CELL("fila",INDIRECT(TablaDatosCompletos[[#This Row],[Referencia]]))+7)))</f>
        <v>RCR103 Residuos recogidos de manera selectiva</v>
      </c>
      <c r="U152" s="135" cm="1">
        <f t="array" aca="1" ref="U152" ca="1">IF(TablaDatosCompletos[[#This Row],[UsarAI]]="NO",0,INDIRECT(CONCATENATE(TablaDatosCompletos[[#This Row],[CodigoProyecto]],"!H",CELL("fila",INDIRECT(TablaDatosCompletos[[#This Row],[Referencia]]))+7)))</f>
        <v>0</v>
      </c>
      <c r="V152" s="135" t="str" cm="1">
        <f t="array" aca="1" ref="V152" ca="1">IF(INDIRECT(CONCATENATE(TablaDatosCompletos[[#This Row],[CodigoProyecto]],"!G",CELL("fila",INDIRECT(TablaDatosCompletos[[#This Row],[Referencia]]))+7))=0,"",INDIRECT(CONCATENATE(TablaDatosCompletos[[#This Row],[CodigoProyecto]],"!G",CELL("fila",INDIRECT(TablaDatosCompletos[[#This Row],[Referencia]]))+7)))</f>
        <v>RCR 103: Toneladas/ año</v>
      </c>
    </row>
    <row r="153" spans="1:22" ht="43.5" x14ac:dyDescent="0.35">
      <c r="A153" s="128">
        <f>DatosGenerales!$D$7</f>
        <v>0</v>
      </c>
      <c r="B153" s="128">
        <f>DatosGenerales!$D$11</f>
        <v>0</v>
      </c>
      <c r="C153" s="128" cm="1">
        <f t="array" aca="1" ref="C153" ca="1">INDIRECT(CONCATENATE(TablaDatosCompletos[[#This Row],[CodigoProyecto]],"!$E$3"))</f>
        <v>0</v>
      </c>
      <c r="D153" s="128" t="str">
        <f ca="1">IF(TablaDatosCompletos[[#This Row],[Proyecto]]=0,"NO","SI")</f>
        <v>NO</v>
      </c>
      <c r="E153" s="129" t="s">
        <v>14</v>
      </c>
      <c r="F153" s="130" t="s">
        <v>227</v>
      </c>
      <c r="G153" s="131" t="s">
        <v>74</v>
      </c>
      <c r="H153" s="132" t="s">
        <v>51</v>
      </c>
      <c r="I153" s="133" t="s">
        <v>52</v>
      </c>
      <c r="J153" s="129" t="s">
        <v>121</v>
      </c>
      <c r="K153" s="134" t="s">
        <v>122</v>
      </c>
      <c r="L153" s="134" t="s">
        <v>510</v>
      </c>
      <c r="M153" s="135" t="str" cm="1">
        <f t="array" aca="1" ref="M153" ca="1">IF(INDIRECT(CONCATENATE(TablaDatosCompletos[[#This Row],[CodigoProyecto]],"!B",CELL("fila",INDIRECT(TablaDatosCompletos[[#This Row],[Referencia]]))))="Incluir","SI","NO")</f>
        <v>NO</v>
      </c>
      <c r="N153" s="136" cm="1">
        <f t="array" aca="1" ref="N153" ca="1">IF(TablaDatosCompletos[[#This Row],[UsarAI]]="NO",0,INDIRECT(CONCATENATE(TablaDatosCompletos[[#This Row],[CodigoProyecto]],"!E",CELL("fila",INDIRECT(TablaDatosCompletos[[#This Row],[Referencia]]))+2)))</f>
        <v>0</v>
      </c>
      <c r="O153" s="134" t="str" cm="1">
        <f t="array" aca="1" ref="O153" ca="1">IF(INDIRECT(CONCATENATE(TablaDatosCompletos[[#This Row],[CodigoProyecto]],"!E",CELL("fila",INDIRECT(TablaDatosCompletos[[#This Row],[Referencia]]))+6))=0,"",INDIRECT(CONCATENATE(TablaDatosCompletos[[#This Row],[CodigoProyecto]],"!E",CELL("fila",INDIRECT(TablaDatosCompletos[[#This Row],[Referencia]]))+6)))</f>
        <v>RCO34</v>
      </c>
      <c r="P153" s="134" t="str" cm="1">
        <f t="array" aca="1" ref="P153" ca="1">IF(INDIRECT(CONCATENATE(TablaDatosCompletos[[#This Row],[CodigoProyecto]],"!F",CELL("fila",INDIRECT(TablaDatosCompletos[[#This Row],[Referencia]]))+6))=0,"",INDIRECT(CONCATENATE(TablaDatosCompletos[[#This Row],[CodigoProyecto]],"!F",CELL("fila",INDIRECT(TablaDatosCompletos[[#This Row],[Referencia]]))+6)))</f>
        <v>RCO 34: Capacidad adicional para el reciclaje
de residuos</v>
      </c>
      <c r="Q153" s="134" cm="1">
        <f t="array" aca="1" ref="Q153" ca="1">IF(TablaDatosCompletos[[#This Row],[UsarAI]]="NO",0,INDIRECT(CONCATENATE(TablaDatosCompletos[[#This Row],[CodigoProyecto]],"!H",CELL("fila",INDIRECT(TablaDatosCompletos[[#This Row],[Referencia]]))+6)))</f>
        <v>0</v>
      </c>
      <c r="R153" s="134" t="str" cm="1">
        <f t="array" aca="1" ref="R153" ca="1">IF(INDIRECT(CONCATENATE(TablaDatosCompletos[[#This Row],[CodigoProyecto]],"!G",CELL("fila",INDIRECT(TablaDatosCompletos[[#This Row],[Referencia]]))+6))=0,"",INDIRECT(CONCATENATE(TablaDatosCompletos[[#This Row],[CodigoProyecto]],"!G",CELL("fila",INDIRECT(TablaDatosCompletos[[#This Row],[Referencia]]))+6)))</f>
        <v>RCO 34: Toneladas/año</v>
      </c>
      <c r="S153" s="137" t="str" cm="1">
        <f t="array" aca="1" ref="S153" ca="1">IF(INDIRECT(CONCATENATE(TablaDatosCompletos[[#This Row],[CodigoProyecto]],"!E",CELL("fila",INDIRECT(TablaDatosCompletos[[#This Row],[Referencia]]))+7))=0,"",INDIRECT(CONCATENATE(TablaDatosCompletos[[#This Row],[CodigoProyecto]],"!E",CELL("fila",INDIRECT(TablaDatosCompletos[[#This Row],[Referencia]]))+7)))</f>
        <v>RCR103</v>
      </c>
      <c r="T153" s="135" t="str" cm="1">
        <f t="array" aca="1" ref="T153" ca="1">IF(INDIRECT(CONCATENATE(TablaDatosCompletos[[#This Row],[CodigoProyecto]],"!F",CELL("fila",INDIRECT(TablaDatosCompletos[[#This Row],[Referencia]]))+7))=0,"",INDIRECT(CONCATENATE(TablaDatosCompletos[[#This Row],[CodigoProyecto]],"!F",CELL("fila",INDIRECT(TablaDatosCompletos[[#This Row],[Referencia]]))+7)))</f>
        <v>RCR103 Residuos recogidos de manera selectiva</v>
      </c>
      <c r="U153" s="135" cm="1">
        <f t="array" aca="1" ref="U153" ca="1">IF(TablaDatosCompletos[[#This Row],[UsarAI]]="NO",0,INDIRECT(CONCATENATE(TablaDatosCompletos[[#This Row],[CodigoProyecto]],"!H",CELL("fila",INDIRECT(TablaDatosCompletos[[#This Row],[Referencia]]))+7)))</f>
        <v>0</v>
      </c>
      <c r="V153" s="135" t="str" cm="1">
        <f t="array" aca="1" ref="V153" ca="1">IF(INDIRECT(CONCATENATE(TablaDatosCompletos[[#This Row],[CodigoProyecto]],"!G",CELL("fila",INDIRECT(TablaDatosCompletos[[#This Row],[Referencia]]))+7))=0,"",INDIRECT(CONCATENATE(TablaDatosCompletos[[#This Row],[CodigoProyecto]],"!G",CELL("fila",INDIRECT(TablaDatosCompletos[[#This Row],[Referencia]]))+7)))</f>
        <v>RCR 103: Toneladas/ año</v>
      </c>
    </row>
    <row r="154" spans="1:22" ht="58" x14ac:dyDescent="0.35">
      <c r="A154" s="128">
        <f>DatosGenerales!$D$7</f>
        <v>0</v>
      </c>
      <c r="B154" s="128">
        <f>DatosGenerales!$D$11</f>
        <v>0</v>
      </c>
      <c r="C154" s="128" cm="1">
        <f t="array" aca="1" ref="C154" ca="1">INDIRECT(CONCATENATE(TablaDatosCompletos[[#This Row],[CodigoProyecto]],"!$E$3"))</f>
        <v>0</v>
      </c>
      <c r="D154" s="128" t="str">
        <f ca="1">IF(TablaDatosCompletos[[#This Row],[Proyecto]]=0,"NO","SI")</f>
        <v>NO</v>
      </c>
      <c r="E154" s="129" t="s">
        <v>14</v>
      </c>
      <c r="F154" s="130" t="s">
        <v>227</v>
      </c>
      <c r="G154" s="131" t="s">
        <v>74</v>
      </c>
      <c r="H154" s="132" t="s">
        <v>51</v>
      </c>
      <c r="I154" s="133" t="s">
        <v>52</v>
      </c>
      <c r="J154" s="129" t="s">
        <v>123</v>
      </c>
      <c r="K154" s="134" t="s">
        <v>124</v>
      </c>
      <c r="L154" s="134" t="s">
        <v>511</v>
      </c>
      <c r="M154" s="135" t="str" cm="1">
        <f t="array" aca="1" ref="M154" ca="1">IF(INDIRECT(CONCATENATE(TablaDatosCompletos[[#This Row],[CodigoProyecto]],"!B",CELL("fila",INDIRECT(TablaDatosCompletos[[#This Row],[Referencia]]))))="Incluir","SI","NO")</f>
        <v>NO</v>
      </c>
      <c r="N154" s="136" cm="1">
        <f t="array" aca="1" ref="N154" ca="1">IF(TablaDatosCompletos[[#This Row],[UsarAI]]="NO",0,INDIRECT(CONCATENATE(TablaDatosCompletos[[#This Row],[CodigoProyecto]],"!E",CELL("fila",INDIRECT(TablaDatosCompletos[[#This Row],[Referencia]]))+2)))</f>
        <v>0</v>
      </c>
      <c r="O154" s="134" t="str" cm="1">
        <f t="array" aca="1" ref="O154" ca="1">IF(INDIRECT(CONCATENATE(TablaDatosCompletos[[#This Row],[CodigoProyecto]],"!E",CELL("fila",INDIRECT(TablaDatosCompletos[[#This Row],[Referencia]]))+6))=0,"",INDIRECT(CONCATENATE(TablaDatosCompletos[[#This Row],[CodigoProyecto]],"!E",CELL("fila",INDIRECT(TablaDatosCompletos[[#This Row],[Referencia]]))+6)))</f>
        <v>RCO34</v>
      </c>
      <c r="P154" s="134" t="str" cm="1">
        <f t="array" aca="1" ref="P154" ca="1">IF(INDIRECT(CONCATENATE(TablaDatosCompletos[[#This Row],[CodigoProyecto]],"!F",CELL("fila",INDIRECT(TablaDatosCompletos[[#This Row],[Referencia]]))+6))=0,"",INDIRECT(CONCATENATE(TablaDatosCompletos[[#This Row],[CodigoProyecto]],"!F",CELL("fila",INDIRECT(TablaDatosCompletos[[#This Row],[Referencia]]))+6)))</f>
        <v>RCO 34: Capacidad adicional para el reciclaje
de residuos</v>
      </c>
      <c r="Q154" s="134" cm="1">
        <f t="array" aca="1" ref="Q154" ca="1">IF(TablaDatosCompletos[[#This Row],[UsarAI]]="NO",0,INDIRECT(CONCATENATE(TablaDatosCompletos[[#This Row],[CodigoProyecto]],"!H",CELL("fila",INDIRECT(TablaDatosCompletos[[#This Row],[Referencia]]))+6)))</f>
        <v>0</v>
      </c>
      <c r="R154" s="134" t="str" cm="1">
        <f t="array" aca="1" ref="R154" ca="1">IF(INDIRECT(CONCATENATE(TablaDatosCompletos[[#This Row],[CodigoProyecto]],"!G",CELL("fila",INDIRECT(TablaDatosCompletos[[#This Row],[Referencia]]))+6))=0,"",INDIRECT(CONCATENATE(TablaDatosCompletos[[#This Row],[CodigoProyecto]],"!G",CELL("fila",INDIRECT(TablaDatosCompletos[[#This Row],[Referencia]]))+6)))</f>
        <v>RCO 34: Toneladas/año</v>
      </c>
      <c r="S154" s="137" t="str" cm="1">
        <f t="array" aca="1" ref="S154" ca="1">IF(INDIRECT(CONCATENATE(TablaDatosCompletos[[#This Row],[CodigoProyecto]],"!E",CELL("fila",INDIRECT(TablaDatosCompletos[[#This Row],[Referencia]]))+7))=0,"",INDIRECT(CONCATENATE(TablaDatosCompletos[[#This Row],[CodigoProyecto]],"!E",CELL("fila",INDIRECT(TablaDatosCompletos[[#This Row],[Referencia]]))+7)))</f>
        <v>RCR103</v>
      </c>
      <c r="T154" s="135" t="str" cm="1">
        <f t="array" aca="1" ref="T154" ca="1">IF(INDIRECT(CONCATENATE(TablaDatosCompletos[[#This Row],[CodigoProyecto]],"!F",CELL("fila",INDIRECT(TablaDatosCompletos[[#This Row],[Referencia]]))+7))=0,"",INDIRECT(CONCATENATE(TablaDatosCompletos[[#This Row],[CodigoProyecto]],"!F",CELL("fila",INDIRECT(TablaDatosCompletos[[#This Row],[Referencia]]))+7)))</f>
        <v>RCR103 Residuos recogidos de manera selectiva</v>
      </c>
      <c r="U154" s="135" cm="1">
        <f t="array" aca="1" ref="U154" ca="1">IF(TablaDatosCompletos[[#This Row],[UsarAI]]="NO",0,INDIRECT(CONCATENATE(TablaDatosCompletos[[#This Row],[CodigoProyecto]],"!H",CELL("fila",INDIRECT(TablaDatosCompletos[[#This Row],[Referencia]]))+7)))</f>
        <v>0</v>
      </c>
      <c r="V154" s="135" t="str" cm="1">
        <f t="array" aca="1" ref="V154" ca="1">IF(INDIRECT(CONCATENATE(TablaDatosCompletos[[#This Row],[CodigoProyecto]],"!G",CELL("fila",INDIRECT(TablaDatosCompletos[[#This Row],[Referencia]]))+7))=0,"",INDIRECT(CONCATENATE(TablaDatosCompletos[[#This Row],[CodigoProyecto]],"!G",CELL("fila",INDIRECT(TablaDatosCompletos[[#This Row],[Referencia]]))+7)))</f>
        <v>RCR 103: Toneladas/ año</v>
      </c>
    </row>
    <row r="155" spans="1:22" ht="116" x14ac:dyDescent="0.35">
      <c r="A155" s="128">
        <f>DatosGenerales!$D$7</f>
        <v>0</v>
      </c>
      <c r="B155" s="128">
        <f>DatosGenerales!$D$11</f>
        <v>0</v>
      </c>
      <c r="C155" s="128" cm="1">
        <f t="array" aca="1" ref="C155" ca="1">INDIRECT(CONCATENATE(TablaDatosCompletos[[#This Row],[CodigoProyecto]],"!$E$3"))</f>
        <v>0</v>
      </c>
      <c r="D155" s="128" t="str">
        <f ca="1">IF(TablaDatosCompletos[[#This Row],[Proyecto]]=0,"NO","SI")</f>
        <v>NO</v>
      </c>
      <c r="E155" s="129" t="s">
        <v>14</v>
      </c>
      <c r="F155" s="130" t="s">
        <v>227</v>
      </c>
      <c r="G155" s="131" t="s">
        <v>74</v>
      </c>
      <c r="H155" s="132" t="s">
        <v>51</v>
      </c>
      <c r="I155" s="133" t="s">
        <v>52</v>
      </c>
      <c r="J155" s="129" t="s">
        <v>125</v>
      </c>
      <c r="K155" s="134" t="s">
        <v>126</v>
      </c>
      <c r="L155" s="134" t="s">
        <v>512</v>
      </c>
      <c r="M155" s="135" t="str" cm="1">
        <f t="array" aca="1" ref="M155" ca="1">IF(INDIRECT(CONCATENATE(TablaDatosCompletos[[#This Row],[CodigoProyecto]],"!B",CELL("fila",INDIRECT(TablaDatosCompletos[[#This Row],[Referencia]]))))="Incluir","SI","NO")</f>
        <v>NO</v>
      </c>
      <c r="N155" s="136" cm="1">
        <f t="array" aca="1" ref="N155" ca="1">IF(TablaDatosCompletos[[#This Row],[UsarAI]]="NO",0,INDIRECT(CONCATENATE(TablaDatosCompletos[[#This Row],[CodigoProyecto]],"!E",CELL("fila",INDIRECT(TablaDatosCompletos[[#This Row],[Referencia]]))+2)))</f>
        <v>0</v>
      </c>
      <c r="O155" s="134" t="str" cm="1">
        <f t="array" aca="1" ref="O155" ca="1">IF(INDIRECT(CONCATENATE(TablaDatosCompletos[[#This Row],[CodigoProyecto]],"!E",CELL("fila",INDIRECT(TablaDatosCompletos[[#This Row],[Referencia]]))+6))=0,"",INDIRECT(CONCATENATE(TablaDatosCompletos[[#This Row],[CodigoProyecto]],"!E",CELL("fila",INDIRECT(TablaDatosCompletos[[#This Row],[Referencia]]))+6)))</f>
        <v>RCO38</v>
      </c>
      <c r="P155" s="134" t="str" cm="1">
        <f t="array" aca="1" ref="P155" ca="1">IF(INDIRECT(CONCATENATE(TablaDatosCompletos[[#This Row],[CodigoProyecto]],"!F",CELL("fila",INDIRECT(TablaDatosCompletos[[#This Row],[Referencia]]))+6))=0,"",INDIRECT(CONCATENATE(TablaDatosCompletos[[#This Row],[CodigoProyecto]],"!F",CELL("fila",INDIRECT(TablaDatosCompletos[[#This Row],[Referencia]]))+6)))</f>
        <v>Superficie de los suelos rehabilitados
apoyados</v>
      </c>
      <c r="Q155" s="134" cm="1">
        <f t="array" aca="1" ref="Q155" ca="1">IF(TablaDatosCompletos[[#This Row],[UsarAI]]="NO",0,INDIRECT(CONCATENATE(TablaDatosCompletos[[#This Row],[CodigoProyecto]],"!H",CELL("fila",INDIRECT(TablaDatosCompletos[[#This Row],[Referencia]]))+6)))</f>
        <v>0</v>
      </c>
      <c r="R155" s="134" t="str" cm="1">
        <f t="array" aca="1" ref="R155" ca="1">IF(INDIRECT(CONCATENATE(TablaDatosCompletos[[#This Row],[CodigoProyecto]],"!G",CELL("fila",INDIRECT(TablaDatosCompletos[[#This Row],[Referencia]]))+6))=0,"",INDIRECT(CONCATENATE(TablaDatosCompletos[[#This Row],[CodigoProyecto]],"!G",CELL("fila",INDIRECT(TablaDatosCompletos[[#This Row],[Referencia]]))+6)))</f>
        <v>RCO 38: Hectáreas</v>
      </c>
      <c r="S155" s="137" t="str" cm="1">
        <f t="array" aca="1" ref="S155" ca="1">IF(INDIRECT(CONCATENATE(TablaDatosCompletos[[#This Row],[CodigoProyecto]],"!E",CELL("fila",INDIRECT(TablaDatosCompletos[[#This Row],[Referencia]]))+7))=0,"",INDIRECT(CONCATENATE(TablaDatosCompletos[[#This Row],[CodigoProyecto]],"!E",CELL("fila",INDIRECT(TablaDatosCompletos[[#This Row],[Referencia]]))+7)))</f>
        <v>RCR52</v>
      </c>
      <c r="T155" s="135" t="str" cm="1">
        <f t="array" aca="1" ref="T155" ca="1">IF(INDIRECT(CONCATENATE(TablaDatosCompletos[[#This Row],[CodigoProyecto]],"!F",CELL("fila",INDIRECT(TablaDatosCompletos[[#This Row],[Referencia]]))+7))=0,"",INDIRECT(CONCATENATE(TablaDatosCompletos[[#This Row],[CodigoProyecto]],"!F",CELL("fila",INDIRECT(TablaDatosCompletos[[#This Row],[Referencia]]))+7)))</f>
        <v>RCR 52: Suelos rehabilitados utilizados para zonas verdes, vivienda social, actividades económicas u otros usos</v>
      </c>
      <c r="U155" s="135" cm="1">
        <f t="array" aca="1" ref="U155" ca="1">IF(TablaDatosCompletos[[#This Row],[UsarAI]]="NO",0,INDIRECT(CONCATENATE(TablaDatosCompletos[[#This Row],[CodigoProyecto]],"!H",CELL("fila",INDIRECT(TablaDatosCompletos[[#This Row],[Referencia]]))+7)))</f>
        <v>0</v>
      </c>
      <c r="V155" s="135" t="str" cm="1">
        <f t="array" aca="1" ref="V155" ca="1">IF(INDIRECT(CONCATENATE(TablaDatosCompletos[[#This Row],[CodigoProyecto]],"!G",CELL("fila",INDIRECT(TablaDatosCompletos[[#This Row],[Referencia]]))+7))=0,"",INDIRECT(CONCATENATE(TablaDatosCompletos[[#This Row],[CodigoProyecto]],"!G",CELL("fila",INDIRECT(TablaDatosCompletos[[#This Row],[Referencia]]))+7)))</f>
        <v>RCR 52: Hectáreas</v>
      </c>
    </row>
    <row r="156" spans="1:22" ht="116" x14ac:dyDescent="0.35">
      <c r="A156" s="128">
        <f>DatosGenerales!$D$7</f>
        <v>0</v>
      </c>
      <c r="B156" s="128">
        <f>DatosGenerales!$D$11</f>
        <v>0</v>
      </c>
      <c r="C156" s="128" cm="1">
        <f t="array" aca="1" ref="C156" ca="1">INDIRECT(CONCATENATE(TablaDatosCompletos[[#This Row],[CodigoProyecto]],"!$E$3"))</f>
        <v>0</v>
      </c>
      <c r="D156" s="128" t="str">
        <f ca="1">IF(TablaDatosCompletos[[#This Row],[Proyecto]]=0,"NO","SI")</f>
        <v>NO</v>
      </c>
      <c r="E156" s="129" t="s">
        <v>14</v>
      </c>
      <c r="F156" s="130" t="s">
        <v>227</v>
      </c>
      <c r="G156" s="131" t="s">
        <v>74</v>
      </c>
      <c r="H156" s="132" t="s">
        <v>51</v>
      </c>
      <c r="I156" s="133" t="s">
        <v>52</v>
      </c>
      <c r="J156" s="129" t="s">
        <v>127</v>
      </c>
      <c r="K156" s="134" t="s">
        <v>128</v>
      </c>
      <c r="L156" s="134" t="s">
        <v>513</v>
      </c>
      <c r="M156" s="135" t="str" cm="1">
        <f t="array" aca="1" ref="M156" ca="1">IF(INDIRECT(CONCATENATE(TablaDatosCompletos[[#This Row],[CodigoProyecto]],"!B",CELL("fila",INDIRECT(TablaDatosCompletos[[#This Row],[Referencia]]))))="Incluir","SI","NO")</f>
        <v>NO</v>
      </c>
      <c r="N156" s="136" cm="1">
        <f t="array" aca="1" ref="N156" ca="1">IF(TablaDatosCompletos[[#This Row],[UsarAI]]="NO",0,INDIRECT(CONCATENATE(TablaDatosCompletos[[#This Row],[CodigoProyecto]],"!E",CELL("fila",INDIRECT(TablaDatosCompletos[[#This Row],[Referencia]]))+2)))</f>
        <v>0</v>
      </c>
      <c r="O156" s="134" t="str" cm="1">
        <f t="array" aca="1" ref="O156" ca="1">IF(INDIRECT(CONCATENATE(TablaDatosCompletos[[#This Row],[CodigoProyecto]],"!E",CELL("fila",INDIRECT(TablaDatosCompletos[[#This Row],[Referencia]]))+6))=0,"",INDIRECT(CONCATENATE(TablaDatosCompletos[[#This Row],[CodigoProyecto]],"!E",CELL("fila",INDIRECT(TablaDatosCompletos[[#This Row],[Referencia]]))+6)))</f>
        <v>RCO38</v>
      </c>
      <c r="P156" s="134" t="str" cm="1">
        <f t="array" aca="1" ref="P156" ca="1">IF(INDIRECT(CONCATENATE(TablaDatosCompletos[[#This Row],[CodigoProyecto]],"!F",CELL("fila",INDIRECT(TablaDatosCompletos[[#This Row],[Referencia]]))+6))=0,"",INDIRECT(CONCATENATE(TablaDatosCompletos[[#This Row],[CodigoProyecto]],"!F",CELL("fila",INDIRECT(TablaDatosCompletos[[#This Row],[Referencia]]))+6)))</f>
        <v>Superficie de los suelos rehabilitados
apoyados</v>
      </c>
      <c r="Q156" s="134" cm="1">
        <f t="array" aca="1" ref="Q156" ca="1">IF(TablaDatosCompletos[[#This Row],[UsarAI]]="NO",0,INDIRECT(CONCATENATE(TablaDatosCompletos[[#This Row],[CodigoProyecto]],"!H",CELL("fila",INDIRECT(TablaDatosCompletos[[#This Row],[Referencia]]))+6)))</f>
        <v>0</v>
      </c>
      <c r="R156" s="134" t="str" cm="1">
        <f t="array" aca="1" ref="R156" ca="1">IF(INDIRECT(CONCATENATE(TablaDatosCompletos[[#This Row],[CodigoProyecto]],"!G",CELL("fila",INDIRECT(TablaDatosCompletos[[#This Row],[Referencia]]))+6))=0,"",INDIRECT(CONCATENATE(TablaDatosCompletos[[#This Row],[CodigoProyecto]],"!G",CELL("fila",INDIRECT(TablaDatosCompletos[[#This Row],[Referencia]]))+6)))</f>
        <v>RCO 38: Hectáreas</v>
      </c>
      <c r="S156" s="137" t="str" cm="1">
        <f t="array" aca="1" ref="S156" ca="1">IF(INDIRECT(CONCATENATE(TablaDatosCompletos[[#This Row],[CodigoProyecto]],"!E",CELL("fila",INDIRECT(TablaDatosCompletos[[#This Row],[Referencia]]))+7))=0,"",INDIRECT(CONCATENATE(TablaDatosCompletos[[#This Row],[CodigoProyecto]],"!E",CELL("fila",INDIRECT(TablaDatosCompletos[[#This Row],[Referencia]]))+7)))</f>
        <v>RCR52</v>
      </c>
      <c r="T156" s="135" t="str" cm="1">
        <f t="array" aca="1" ref="T156" ca="1">IF(INDIRECT(CONCATENATE(TablaDatosCompletos[[#This Row],[CodigoProyecto]],"!F",CELL("fila",INDIRECT(TablaDatosCompletos[[#This Row],[Referencia]]))+7))=0,"",INDIRECT(CONCATENATE(TablaDatosCompletos[[#This Row],[CodigoProyecto]],"!F",CELL("fila",INDIRECT(TablaDatosCompletos[[#This Row],[Referencia]]))+7)))</f>
        <v>RCR 52: Suelos rehabilitados utilizados para zonas verdes, vivienda social, actividades económicas u otros usos</v>
      </c>
      <c r="U156" s="135" cm="1">
        <f t="array" aca="1" ref="U156" ca="1">IF(TablaDatosCompletos[[#This Row],[UsarAI]]="NO",0,INDIRECT(CONCATENATE(TablaDatosCompletos[[#This Row],[CodigoProyecto]],"!H",CELL("fila",INDIRECT(TablaDatosCompletos[[#This Row],[Referencia]]))+7)))</f>
        <v>0</v>
      </c>
      <c r="V156" s="135" t="str" cm="1">
        <f t="array" aca="1" ref="V156" ca="1">IF(INDIRECT(CONCATENATE(TablaDatosCompletos[[#This Row],[CodigoProyecto]],"!G",CELL("fila",INDIRECT(TablaDatosCompletos[[#This Row],[Referencia]]))+7))=0,"",INDIRECT(CONCATENATE(TablaDatosCompletos[[#This Row],[CodigoProyecto]],"!G",CELL("fila",INDIRECT(TablaDatosCompletos[[#This Row],[Referencia]]))+7)))</f>
        <v>RCR 52: Hectáreas</v>
      </c>
    </row>
    <row r="157" spans="1:22" ht="72.5" x14ac:dyDescent="0.35">
      <c r="A157" s="128">
        <f>DatosGenerales!$D$7</f>
        <v>0</v>
      </c>
      <c r="B157" s="128">
        <f>DatosGenerales!$D$11</f>
        <v>0</v>
      </c>
      <c r="C157" s="128" cm="1">
        <f t="array" aca="1" ref="C157" ca="1">INDIRECT(CONCATENATE(TablaDatosCompletos[[#This Row],[CodigoProyecto]],"!$E$3"))</f>
        <v>0</v>
      </c>
      <c r="D157" s="128" t="str">
        <f ca="1">IF(TablaDatosCompletos[[#This Row],[Proyecto]]=0,"NO","SI")</f>
        <v>NO</v>
      </c>
      <c r="E157" s="129" t="s">
        <v>14</v>
      </c>
      <c r="F157" s="130" t="s">
        <v>227</v>
      </c>
      <c r="G157" s="131" t="s">
        <v>74</v>
      </c>
      <c r="H157" s="132" t="s">
        <v>53</v>
      </c>
      <c r="I157" s="133" t="s">
        <v>54</v>
      </c>
      <c r="J157" s="129" t="s">
        <v>129</v>
      </c>
      <c r="K157" s="134" t="s">
        <v>130</v>
      </c>
      <c r="L157" s="134" t="s">
        <v>514</v>
      </c>
      <c r="M157" s="135" t="str" cm="1">
        <f t="array" aca="1" ref="M157" ca="1">IF(INDIRECT(CONCATENATE(TablaDatosCompletos[[#This Row],[CodigoProyecto]],"!B",CELL("fila",INDIRECT(TablaDatosCompletos[[#This Row],[Referencia]]))))="Incluir","SI","NO")</f>
        <v>NO</v>
      </c>
      <c r="N157" s="136" cm="1">
        <f t="array" aca="1" ref="N157" ca="1">IF(TablaDatosCompletos[[#This Row],[UsarAI]]="NO",0,INDIRECT(CONCATENATE(TablaDatosCompletos[[#This Row],[CodigoProyecto]],"!E",CELL("fila",INDIRECT(TablaDatosCompletos[[#This Row],[Referencia]]))+2)))</f>
        <v>0</v>
      </c>
      <c r="O157" s="134" t="str" cm="1">
        <f t="array" aca="1" ref="O157" ca="1">IF(INDIRECT(CONCATENATE(TablaDatosCompletos[[#This Row],[CodigoProyecto]],"!E",CELL("fila",INDIRECT(TablaDatosCompletos[[#This Row],[Referencia]]))+6))=0,"",INDIRECT(CONCATENATE(TablaDatosCompletos[[#This Row],[CodigoProyecto]],"!E",CELL("fila",INDIRECT(TablaDatosCompletos[[#This Row],[Referencia]]))+6)))</f>
        <v>RCO38</v>
      </c>
      <c r="P157" s="134" t="str" cm="1">
        <f t="array" aca="1" ref="P157" ca="1">IF(INDIRECT(CONCATENATE(TablaDatosCompletos[[#This Row],[CodigoProyecto]],"!F",CELL("fila",INDIRECT(TablaDatosCompletos[[#This Row],[Referencia]]))+6))=0,"",INDIRECT(CONCATENATE(TablaDatosCompletos[[#This Row],[CodigoProyecto]],"!F",CELL("fila",INDIRECT(TablaDatosCompletos[[#This Row],[Referencia]]))+6)))</f>
        <v>Superficie de los suelos rehabilitados
apoyados</v>
      </c>
      <c r="Q157" s="134" cm="1">
        <f t="array" aca="1" ref="Q157" ca="1">IF(TablaDatosCompletos[[#This Row],[UsarAI]]="NO",0,INDIRECT(CONCATENATE(TablaDatosCompletos[[#This Row],[CodigoProyecto]],"!H",CELL("fila",INDIRECT(TablaDatosCompletos[[#This Row],[Referencia]]))+6)))</f>
        <v>0</v>
      </c>
      <c r="R157" s="134" t="str" cm="1">
        <f t="array" aca="1" ref="R157" ca="1">IF(INDIRECT(CONCATENATE(TablaDatosCompletos[[#This Row],[CodigoProyecto]],"!G",CELL("fila",INDIRECT(TablaDatosCompletos[[#This Row],[Referencia]]))+6))=0,"",INDIRECT(CONCATENATE(TablaDatosCompletos[[#This Row],[CodigoProyecto]],"!G",CELL("fila",INDIRECT(TablaDatosCompletos[[#This Row],[Referencia]]))+6)))</f>
        <v>RCO 38: Hectáreas</v>
      </c>
      <c r="S157" s="137" t="str" cm="1">
        <f t="array" aca="1" ref="S157" ca="1">IF(INDIRECT(CONCATENATE(TablaDatosCompletos[[#This Row],[CodigoProyecto]],"!E",CELL("fila",INDIRECT(TablaDatosCompletos[[#This Row],[Referencia]]))+7))=0,"",INDIRECT(CONCATENATE(TablaDatosCompletos[[#This Row],[CodigoProyecto]],"!E",CELL("fila",INDIRECT(TablaDatosCompletos[[#This Row],[Referencia]]))+7)))</f>
        <v>RCR50</v>
      </c>
      <c r="T157" s="135" t="str" cm="1">
        <f t="array" aca="1" ref="T157" ca="1">IF(INDIRECT(CONCATENATE(TablaDatosCompletos[[#This Row],[CodigoProyecto]],"!F",CELL("fila",INDIRECT(TablaDatosCompletos[[#This Row],[Referencia]]))+7))=0,"",INDIRECT(CONCATENATE(TablaDatosCompletos[[#This Row],[CodigoProyecto]],"!F",CELL("fila",INDIRECT(TablaDatosCompletos[[#This Row],[Referencia]]))+7)))</f>
        <v>RCR 50: Población que se beneficia de
medidas en favor de la calidad del aire*</v>
      </c>
      <c r="U157" s="135" cm="1">
        <f t="array" aca="1" ref="U157" ca="1">IF(TablaDatosCompletos[[#This Row],[UsarAI]]="NO",0,INDIRECT(CONCATENATE(TablaDatosCompletos[[#This Row],[CodigoProyecto]],"!H",CELL("fila",INDIRECT(TablaDatosCompletos[[#This Row],[Referencia]]))+7)))</f>
        <v>0</v>
      </c>
      <c r="V157" s="135" t="str" cm="1">
        <f t="array" aca="1" ref="V157" ca="1">IF(INDIRECT(CONCATENATE(TablaDatosCompletos[[#This Row],[CodigoProyecto]],"!G",CELL("fila",INDIRECT(TablaDatosCompletos[[#This Row],[Referencia]]))+7))=0,"",INDIRECT(CONCATENATE(TablaDatosCompletos[[#This Row],[CodigoProyecto]],"!G",CELL("fila",INDIRECT(TablaDatosCompletos[[#This Row],[Referencia]]))+7)))</f>
        <v>RCR 50: Personas</v>
      </c>
    </row>
    <row r="158" spans="1:22" ht="72.5" x14ac:dyDescent="0.35">
      <c r="A158" s="128">
        <f>DatosGenerales!$D$7</f>
        <v>0</v>
      </c>
      <c r="B158" s="128">
        <f>DatosGenerales!$D$11</f>
        <v>0</v>
      </c>
      <c r="C158" s="128" cm="1">
        <f t="array" aca="1" ref="C158" ca="1">INDIRECT(CONCATENATE(TablaDatosCompletos[[#This Row],[CodigoProyecto]],"!$E$3"))</f>
        <v>0</v>
      </c>
      <c r="D158" s="128" t="str">
        <f ca="1">IF(TablaDatosCompletos[[#This Row],[Proyecto]]=0,"NO","SI")</f>
        <v>NO</v>
      </c>
      <c r="E158" s="129" t="s">
        <v>14</v>
      </c>
      <c r="F158" s="130" t="s">
        <v>227</v>
      </c>
      <c r="G158" s="131" t="s">
        <v>74</v>
      </c>
      <c r="H158" s="132" t="s">
        <v>53</v>
      </c>
      <c r="I158" s="133" t="s">
        <v>54</v>
      </c>
      <c r="J158" s="129" t="s">
        <v>131</v>
      </c>
      <c r="K158" s="134" t="s">
        <v>132</v>
      </c>
      <c r="L158" s="134" t="s">
        <v>515</v>
      </c>
      <c r="M158" s="135" t="str" cm="1">
        <f t="array" aca="1" ref="M158" ca="1">IF(INDIRECT(CONCATENATE(TablaDatosCompletos[[#This Row],[CodigoProyecto]],"!B",CELL("fila",INDIRECT(TablaDatosCompletos[[#This Row],[Referencia]]))))="Incluir","SI","NO")</f>
        <v>NO</v>
      </c>
      <c r="N158" s="136" cm="1">
        <f t="array" aca="1" ref="N158" ca="1">IF(TablaDatosCompletos[[#This Row],[UsarAI]]="NO",0,INDIRECT(CONCATENATE(TablaDatosCompletos[[#This Row],[CodigoProyecto]],"!E",CELL("fila",INDIRECT(TablaDatosCompletos[[#This Row],[Referencia]]))+2)))</f>
        <v>0</v>
      </c>
      <c r="O158" s="134" t="str" cm="1">
        <f t="array" aca="1" ref="O158" ca="1">IF(INDIRECT(CONCATENATE(TablaDatosCompletos[[#This Row],[CodigoProyecto]],"!E",CELL("fila",INDIRECT(TablaDatosCompletos[[#This Row],[Referencia]]))+6))=0,"",INDIRECT(CONCATENATE(TablaDatosCompletos[[#This Row],[CodigoProyecto]],"!E",CELL("fila",INDIRECT(TablaDatosCompletos[[#This Row],[Referencia]]))+6)))</f>
        <v>RCO38</v>
      </c>
      <c r="P158" s="134" t="str" cm="1">
        <f t="array" aca="1" ref="P158" ca="1">IF(INDIRECT(CONCATENATE(TablaDatosCompletos[[#This Row],[CodigoProyecto]],"!F",CELL("fila",INDIRECT(TablaDatosCompletos[[#This Row],[Referencia]]))+6))=0,"",INDIRECT(CONCATENATE(TablaDatosCompletos[[#This Row],[CodigoProyecto]],"!F",CELL("fila",INDIRECT(TablaDatosCompletos[[#This Row],[Referencia]]))+6)))</f>
        <v>Superficie de los suelos rehabilitados
apoyados</v>
      </c>
      <c r="Q158" s="134" cm="1">
        <f t="array" aca="1" ref="Q158" ca="1">IF(TablaDatosCompletos[[#This Row],[UsarAI]]="NO",0,INDIRECT(CONCATENATE(TablaDatosCompletos[[#This Row],[CodigoProyecto]],"!H",CELL("fila",INDIRECT(TablaDatosCompletos[[#This Row],[Referencia]]))+6)))</f>
        <v>0</v>
      </c>
      <c r="R158" s="134" t="str" cm="1">
        <f t="array" aca="1" ref="R158" ca="1">IF(INDIRECT(CONCATENATE(TablaDatosCompletos[[#This Row],[CodigoProyecto]],"!G",CELL("fila",INDIRECT(TablaDatosCompletos[[#This Row],[Referencia]]))+6))=0,"",INDIRECT(CONCATENATE(TablaDatosCompletos[[#This Row],[CodigoProyecto]],"!G",CELL("fila",INDIRECT(TablaDatosCompletos[[#This Row],[Referencia]]))+6)))</f>
        <v>RCO 38: Hectáreas</v>
      </c>
      <c r="S158" s="137" t="str" cm="1">
        <f t="array" aca="1" ref="S158" ca="1">IF(INDIRECT(CONCATENATE(TablaDatosCompletos[[#This Row],[CodigoProyecto]],"!E",CELL("fila",INDIRECT(TablaDatosCompletos[[#This Row],[Referencia]]))+7))=0,"",INDIRECT(CONCATENATE(TablaDatosCompletos[[#This Row],[CodigoProyecto]],"!E",CELL("fila",INDIRECT(TablaDatosCompletos[[#This Row],[Referencia]]))+7)))</f>
        <v>RCR95</v>
      </c>
      <c r="T158" s="135" t="str" cm="1">
        <f t="array" aca="1" ref="T158" ca="1">IF(INDIRECT(CONCATENATE(TablaDatosCompletos[[#This Row],[CodigoProyecto]],"!F",CELL("fila",INDIRECT(TablaDatosCompletos[[#This Row],[Referencia]]))+7))=0,"",INDIRECT(CONCATENATE(TablaDatosCompletos[[#This Row],[CodigoProyecto]],"!F",CELL("fila",INDIRECT(TablaDatosCompletos[[#This Row],[Referencia]]))+7)))</f>
        <v>RCR 95: Población que tiene acceso a
infraestructuras verdes nuevas o mejoradas*</v>
      </c>
      <c r="U158" s="135" cm="1">
        <f t="array" aca="1" ref="U158" ca="1">IF(TablaDatosCompletos[[#This Row],[UsarAI]]="NO",0,INDIRECT(CONCATENATE(TablaDatosCompletos[[#This Row],[CodigoProyecto]],"!H",CELL("fila",INDIRECT(TablaDatosCompletos[[#This Row],[Referencia]]))+7)))</f>
        <v>0</v>
      </c>
      <c r="V158" s="135" t="str" cm="1">
        <f t="array" aca="1" ref="V158" ca="1">IF(INDIRECT(CONCATENATE(TablaDatosCompletos[[#This Row],[CodigoProyecto]],"!G",CELL("fila",INDIRECT(TablaDatosCompletos[[#This Row],[Referencia]]))+7))=0,"",INDIRECT(CONCATENATE(TablaDatosCompletos[[#This Row],[CodigoProyecto]],"!G",CELL("fila",INDIRECT(TablaDatosCompletos[[#This Row],[Referencia]]))+7)))</f>
        <v>RCR 95: Personas</v>
      </c>
    </row>
    <row r="159" spans="1:22" ht="145" x14ac:dyDescent="0.35">
      <c r="A159" s="128">
        <f>DatosGenerales!$D$7</f>
        <v>0</v>
      </c>
      <c r="B159" s="128">
        <f>DatosGenerales!$D$11</f>
        <v>0</v>
      </c>
      <c r="C159" s="128" cm="1">
        <f t="array" aca="1" ref="C159" ca="1">INDIRECT(CONCATENATE(TablaDatosCompletos[[#This Row],[CodigoProyecto]],"!$E$3"))</f>
        <v>0</v>
      </c>
      <c r="D159" s="128" t="str">
        <f ca="1">IF(TablaDatosCompletos[[#This Row],[Proyecto]]=0,"NO","SI")</f>
        <v>NO</v>
      </c>
      <c r="E159" s="129" t="s">
        <v>14</v>
      </c>
      <c r="F159" s="130" t="s">
        <v>227</v>
      </c>
      <c r="G159" s="131" t="s">
        <v>74</v>
      </c>
      <c r="H159" s="132" t="s">
        <v>53</v>
      </c>
      <c r="I159" s="133" t="s">
        <v>54</v>
      </c>
      <c r="J159" s="129" t="s">
        <v>133</v>
      </c>
      <c r="K159" s="134" t="s">
        <v>134</v>
      </c>
      <c r="L159" s="134" t="s">
        <v>516</v>
      </c>
      <c r="M159" s="135" t="str" cm="1">
        <f t="array" aca="1" ref="M159" ca="1">IF(INDIRECT(CONCATENATE(TablaDatosCompletos[[#This Row],[CodigoProyecto]],"!B",CELL("fila",INDIRECT(TablaDatosCompletos[[#This Row],[Referencia]]))))="Incluir","SI","NO")</f>
        <v>NO</v>
      </c>
      <c r="N159" s="136" cm="1">
        <f t="array" aca="1" ref="N159" ca="1">IF(TablaDatosCompletos[[#This Row],[UsarAI]]="NO",0,INDIRECT(CONCATENATE(TablaDatosCompletos[[#This Row],[CodigoProyecto]],"!E",CELL("fila",INDIRECT(TablaDatosCompletos[[#This Row],[Referencia]]))+2)))</f>
        <v>0</v>
      </c>
      <c r="O159" s="134" t="str" cm="1">
        <f t="array" aca="1" ref="O159" ca="1">IF(INDIRECT(CONCATENATE(TablaDatosCompletos[[#This Row],[CodigoProyecto]],"!E",CELL("fila",INDIRECT(TablaDatosCompletos[[#This Row],[Referencia]]))+6))=0,"",INDIRECT(CONCATENATE(TablaDatosCompletos[[#This Row],[CodigoProyecto]],"!E",CELL("fila",INDIRECT(TablaDatosCompletos[[#This Row],[Referencia]]))+6)))</f>
        <v>RCO38</v>
      </c>
      <c r="P159" s="134" t="str" cm="1">
        <f t="array" aca="1" ref="P159" ca="1">IF(INDIRECT(CONCATENATE(TablaDatosCompletos[[#This Row],[CodigoProyecto]],"!F",CELL("fila",INDIRECT(TablaDatosCompletos[[#This Row],[Referencia]]))+6))=0,"",INDIRECT(CONCATENATE(TablaDatosCompletos[[#This Row],[CodigoProyecto]],"!F",CELL("fila",INDIRECT(TablaDatosCompletos[[#This Row],[Referencia]]))+6)))</f>
        <v>Superficie de los suelos rehabilitados
apoyados</v>
      </c>
      <c r="Q159" s="134" cm="1">
        <f t="array" aca="1" ref="Q159" ca="1">IF(TablaDatosCompletos[[#This Row],[UsarAI]]="NO",0,INDIRECT(CONCATENATE(TablaDatosCompletos[[#This Row],[CodigoProyecto]],"!H",CELL("fila",INDIRECT(TablaDatosCompletos[[#This Row],[Referencia]]))+6)))</f>
        <v>0</v>
      </c>
      <c r="R159" s="134" t="str" cm="1">
        <f t="array" aca="1" ref="R159" ca="1">IF(INDIRECT(CONCATENATE(TablaDatosCompletos[[#This Row],[CodigoProyecto]],"!G",CELL("fila",INDIRECT(TablaDatosCompletos[[#This Row],[Referencia]]))+6))=0,"",INDIRECT(CONCATENATE(TablaDatosCompletos[[#This Row],[CodigoProyecto]],"!G",CELL("fila",INDIRECT(TablaDatosCompletos[[#This Row],[Referencia]]))+6)))</f>
        <v>RCO 38: Hectáreas</v>
      </c>
      <c r="S159" s="137" t="str" cm="1">
        <f t="array" aca="1" ref="S159" ca="1">IF(INDIRECT(CONCATENATE(TablaDatosCompletos[[#This Row],[CodigoProyecto]],"!E",CELL("fila",INDIRECT(TablaDatosCompletos[[#This Row],[Referencia]]))+7))=0,"",INDIRECT(CONCATENATE(TablaDatosCompletos[[#This Row],[CodigoProyecto]],"!E",CELL("fila",INDIRECT(TablaDatosCompletos[[#This Row],[Referencia]]))+7)))</f>
        <v>RCR95</v>
      </c>
      <c r="T159" s="135" t="str" cm="1">
        <f t="array" aca="1" ref="T159" ca="1">IF(INDIRECT(CONCATENATE(TablaDatosCompletos[[#This Row],[CodigoProyecto]],"!F",CELL("fila",INDIRECT(TablaDatosCompletos[[#This Row],[Referencia]]))+7))=0,"",INDIRECT(CONCATENATE(TablaDatosCompletos[[#This Row],[CodigoProyecto]],"!F",CELL("fila",INDIRECT(TablaDatosCompletos[[#This Row],[Referencia]]))+7)))</f>
        <v>RCR 95: Población que tiene acceso a
infraestructuras verdes nuevas o mejoradas*</v>
      </c>
      <c r="U159" s="135" cm="1">
        <f t="array" aca="1" ref="U159" ca="1">IF(TablaDatosCompletos[[#This Row],[UsarAI]]="NO",0,INDIRECT(CONCATENATE(TablaDatosCompletos[[#This Row],[CodigoProyecto]],"!H",CELL("fila",INDIRECT(TablaDatosCompletos[[#This Row],[Referencia]]))+7)))</f>
        <v>0</v>
      </c>
      <c r="V159" s="135" t="str" cm="1">
        <f t="array" aca="1" ref="V159" ca="1">IF(INDIRECT(CONCATENATE(TablaDatosCompletos[[#This Row],[CodigoProyecto]],"!G",CELL("fila",INDIRECT(TablaDatosCompletos[[#This Row],[Referencia]]))+7))=0,"",INDIRECT(CONCATENATE(TablaDatosCompletos[[#This Row],[CodigoProyecto]],"!G",CELL("fila",INDIRECT(TablaDatosCompletos[[#This Row],[Referencia]]))+7)))</f>
        <v>RCR 95: Personas</v>
      </c>
    </row>
    <row r="160" spans="1:22" ht="72.5" x14ac:dyDescent="0.35">
      <c r="A160" s="128">
        <f>DatosGenerales!$D$7</f>
        <v>0</v>
      </c>
      <c r="B160" s="128">
        <f>DatosGenerales!$D$11</f>
        <v>0</v>
      </c>
      <c r="C160" s="128" cm="1">
        <f t="array" aca="1" ref="C160" ca="1">INDIRECT(CONCATENATE(TablaDatosCompletos[[#This Row],[CodigoProyecto]],"!$E$3"))</f>
        <v>0</v>
      </c>
      <c r="D160" s="128" t="str">
        <f ca="1">IF(TablaDatosCompletos[[#This Row],[Proyecto]]=0,"NO","SI")</f>
        <v>NO</v>
      </c>
      <c r="E160" s="129" t="s">
        <v>14</v>
      </c>
      <c r="F160" s="130" t="s">
        <v>258</v>
      </c>
      <c r="G160" s="131" t="s">
        <v>135</v>
      </c>
      <c r="H160" s="132" t="s">
        <v>55</v>
      </c>
      <c r="I160" s="133" t="s">
        <v>56</v>
      </c>
      <c r="J160" s="129" t="s">
        <v>136</v>
      </c>
      <c r="K160" s="134" t="s">
        <v>137</v>
      </c>
      <c r="L160" s="134" t="s">
        <v>517</v>
      </c>
      <c r="M160" s="135" t="str" cm="1">
        <f t="array" aca="1" ref="M160" ca="1">IF(INDIRECT(CONCATENATE(TablaDatosCompletos[[#This Row],[CodigoProyecto]],"!B",CELL("fila",INDIRECT(TablaDatosCompletos[[#This Row],[Referencia]]))))="Incluir","SI","NO")</f>
        <v>NO</v>
      </c>
      <c r="N160" s="136" cm="1">
        <f t="array" aca="1" ref="N160" ca="1">IF(TablaDatosCompletos[[#This Row],[UsarAI]]="NO",0,INDIRECT(CONCATENATE(TablaDatosCompletos[[#This Row],[CodigoProyecto]],"!E",CELL("fila",INDIRECT(TablaDatosCompletos[[#This Row],[Referencia]]))+2)))</f>
        <v>0</v>
      </c>
      <c r="O160" s="134" t="str" cm="1">
        <f t="array" aca="1" ref="O160" ca="1">IF(INDIRECT(CONCATENATE(TablaDatosCompletos[[#This Row],[CodigoProyecto]],"!E",CELL("fila",INDIRECT(TablaDatosCompletos[[#This Row],[Referencia]]))+6))=0,"",INDIRECT(CONCATENATE(TablaDatosCompletos[[#This Row],[CodigoProyecto]],"!E",CELL("fila",INDIRECT(TablaDatosCompletos[[#This Row],[Referencia]]))+6)))</f>
        <v>RCO65</v>
      </c>
      <c r="P160" s="134" t="str" cm="1">
        <f t="array" aca="1" ref="P160" ca="1">IF(INDIRECT(CONCATENATE(TablaDatosCompletos[[#This Row],[CodigoProyecto]],"!F",CELL("fila",INDIRECT(TablaDatosCompletos[[#This Row],[Referencia]]))+6))=0,"",INDIRECT(CONCATENATE(TablaDatosCompletos[[#This Row],[CodigoProyecto]],"!F",CELL("fila",INDIRECT(TablaDatosCompletos[[#This Row],[Referencia]]))+6)))</f>
        <v>RCO 65: Capacidad de las viviendas sociales nuevas o modernizadas</v>
      </c>
      <c r="Q160" s="134" cm="1">
        <f t="array" aca="1" ref="Q160" ca="1">IF(TablaDatosCompletos[[#This Row],[UsarAI]]="NO",0,INDIRECT(CONCATENATE(TablaDatosCompletos[[#This Row],[CodigoProyecto]],"!H",CELL("fila",INDIRECT(TablaDatosCompletos[[#This Row],[Referencia]]))+6)))</f>
        <v>0</v>
      </c>
      <c r="R160" s="134" t="str" cm="1">
        <f t="array" aca="1" ref="R160" ca="1">IF(INDIRECT(CONCATENATE(TablaDatosCompletos[[#This Row],[CodigoProyecto]],"!G",CELL("fila",INDIRECT(TablaDatosCompletos[[#This Row],[Referencia]]))+6))=0,"",INDIRECT(CONCATENATE(TablaDatosCompletos[[#This Row],[CodigoProyecto]],"!G",CELL("fila",INDIRECT(TablaDatosCompletos[[#This Row],[Referencia]]))+6)))</f>
        <v>RCO 65: Viviendas</v>
      </c>
      <c r="S160" s="137" t="str" cm="1">
        <f t="array" aca="1" ref="S160" ca="1">IF(INDIRECT(CONCATENATE(TablaDatosCompletos[[#This Row],[CodigoProyecto]],"!E",CELL("fila",INDIRECT(TablaDatosCompletos[[#This Row],[Referencia]]))+7))=0,"",INDIRECT(CONCATENATE(TablaDatosCompletos[[#This Row],[CodigoProyecto]],"!E",CELL("fila",INDIRECT(TablaDatosCompletos[[#This Row],[Referencia]]))+7)))</f>
        <v>RCR67</v>
      </c>
      <c r="T160" s="135" t="str" cm="1">
        <f t="array" aca="1" ref="T160" ca="1">IF(INDIRECT(CONCATENATE(TablaDatosCompletos[[#This Row],[CodigoProyecto]],"!F",CELL("fila",INDIRECT(TablaDatosCompletos[[#This Row],[Referencia]]))+7))=0,"",INDIRECT(CONCATENATE(TablaDatosCompletos[[#This Row],[CodigoProyecto]],"!F",CELL("fila",INDIRECT(TablaDatosCompletos[[#This Row],[Referencia]]))+7)))</f>
        <v>RCR 67:Usuarios anuales de las viviendas sociales nuevas o modernizadas</v>
      </c>
      <c r="U160" s="135" cm="1">
        <f t="array" aca="1" ref="U160" ca="1">IF(TablaDatosCompletos[[#This Row],[UsarAI]]="NO",0,INDIRECT(CONCATENATE(TablaDatosCompletos[[#This Row],[CodigoProyecto]],"!H",CELL("fila",INDIRECT(TablaDatosCompletos[[#This Row],[Referencia]]))+7)))</f>
        <v>0</v>
      </c>
      <c r="V160" s="135" t="str" cm="1">
        <f t="array" aca="1" ref="V160" ca="1">IF(INDIRECT(CONCATENATE(TablaDatosCompletos[[#This Row],[CodigoProyecto]],"!G",CELL("fila",INDIRECT(TablaDatosCompletos[[#This Row],[Referencia]]))+7))=0,"",INDIRECT(CONCATENATE(TablaDatosCompletos[[#This Row],[CodigoProyecto]],"!G",CELL("fila",INDIRECT(TablaDatosCompletos[[#This Row],[Referencia]]))+7)))</f>
        <v>RCR 67: Usuarios/año</v>
      </c>
    </row>
    <row r="161" spans="1:22" ht="130.5" x14ac:dyDescent="0.35">
      <c r="A161" s="128">
        <f>DatosGenerales!$D$7</f>
        <v>0</v>
      </c>
      <c r="B161" s="128">
        <f>DatosGenerales!$D$11</f>
        <v>0</v>
      </c>
      <c r="C161" s="128" cm="1">
        <f t="array" aca="1" ref="C161" ca="1">INDIRECT(CONCATENATE(TablaDatosCompletos[[#This Row],[CodigoProyecto]],"!$E$3"))</f>
        <v>0</v>
      </c>
      <c r="D161" s="128" t="str">
        <f ca="1">IF(TablaDatosCompletos[[#This Row],[Proyecto]]=0,"NO","SI")</f>
        <v>NO</v>
      </c>
      <c r="E161" s="129" t="s">
        <v>14</v>
      </c>
      <c r="F161" s="130" t="s">
        <v>258</v>
      </c>
      <c r="G161" s="131" t="s">
        <v>135</v>
      </c>
      <c r="H161" s="132" t="s">
        <v>55</v>
      </c>
      <c r="I161" s="136" t="s">
        <v>56</v>
      </c>
      <c r="J161" s="129" t="s">
        <v>138</v>
      </c>
      <c r="K161" s="134" t="s">
        <v>139</v>
      </c>
      <c r="L161" s="134" t="s">
        <v>518</v>
      </c>
      <c r="M161" s="135" t="str" cm="1">
        <f t="array" aca="1" ref="M161" ca="1">IF(INDIRECT(CONCATENATE(TablaDatosCompletos[[#This Row],[CodigoProyecto]],"!B",CELL("fila",INDIRECT(TablaDatosCompletos[[#This Row],[Referencia]]))))="Incluir","SI","NO")</f>
        <v>NO</v>
      </c>
      <c r="N161" s="136" cm="1">
        <f t="array" aca="1" ref="N161" ca="1">IF(TablaDatosCompletos[[#This Row],[UsarAI]]="NO",0,INDIRECT(CONCATENATE(TablaDatosCompletos[[#This Row],[CodigoProyecto]],"!E",CELL("fila",INDIRECT(TablaDatosCompletos[[#This Row],[Referencia]]))+2)))</f>
        <v>0</v>
      </c>
      <c r="O161" s="134" t="str" cm="1">
        <f t="array" aca="1" ref="O161" ca="1">IF(INDIRECT(CONCATENATE(TablaDatosCompletos[[#This Row],[CodigoProyecto]],"!E",CELL("fila",INDIRECT(TablaDatosCompletos[[#This Row],[Referencia]]))+6))=0,"",INDIRECT(CONCATENATE(TablaDatosCompletos[[#This Row],[CodigoProyecto]],"!E",CELL("fila",INDIRECT(TablaDatosCompletos[[#This Row],[Referencia]]))+6)))</f>
        <v>RCO113</v>
      </c>
      <c r="P161" s="134" t="str" cm="1">
        <f t="array" aca="1" ref="P161" ca="1">IF(INDIRECT(CONCATENATE(TablaDatosCompletos[[#This Row],[CodigoProyecto]],"!F",CELL("fila",INDIRECT(TablaDatosCompletos[[#This Row],[Referencia]]))+6))=0,"",INDIRECT(CONCATENATE(TablaDatosCompletos[[#This Row],[CodigoProyecto]],"!F",CELL("fila",INDIRECT(TablaDatosCompletos[[#This Row],[Referencia]]))+6)))</f>
        <v>RCO 113: Población cubierta por proyectos
en el marco de la inclusión socioeconómica
de las comunidades marginadas, las familias
con bajos ingresos y los colectivos menos
favorecidos*</v>
      </c>
      <c r="Q161" s="134" cm="1">
        <f t="array" aca="1" ref="Q161" ca="1">IF(TablaDatosCompletos[[#This Row],[UsarAI]]="NO",0,INDIRECT(CONCATENATE(TablaDatosCompletos[[#This Row],[CodigoProyecto]],"!H",CELL("fila",INDIRECT(TablaDatosCompletos[[#This Row],[Referencia]]))+6)))</f>
        <v>0</v>
      </c>
      <c r="R161" s="134" t="str" cm="1">
        <f t="array" aca="1" ref="R161" ca="1">IF(INDIRECT(CONCATENATE(TablaDatosCompletos[[#This Row],[CodigoProyecto]],"!G",CELL("fila",INDIRECT(TablaDatosCompletos[[#This Row],[Referencia]]))+6))=0,"",INDIRECT(CONCATENATE(TablaDatosCompletos[[#This Row],[CodigoProyecto]],"!G",CELL("fila",INDIRECT(TablaDatosCompletos[[#This Row],[Referencia]]))+6)))</f>
        <v>RCO 113:Personas</v>
      </c>
      <c r="S161" s="137" t="str" cm="1">
        <f t="array" aca="1" ref="S161" ca="1">IF(INDIRECT(CONCATENATE(TablaDatosCompletos[[#This Row],[CodigoProyecto]],"!E",CELL("fila",INDIRECT(TablaDatosCompletos[[#This Row],[Referencia]]))+7))=0,"",INDIRECT(CONCATENATE(TablaDatosCompletos[[#This Row],[CodigoProyecto]],"!E",CELL("fila",INDIRECT(TablaDatosCompletos[[#This Row],[Referencia]]))+7)))</f>
        <v>ESR113</v>
      </c>
      <c r="T161" s="135" t="str" cm="1">
        <f t="array" aca="1" ref="T161" ca="1">IF(INDIRECT(CONCATENATE(TablaDatosCompletos[[#This Row],[CodigoProyecto]],"!F",CELL("fila",INDIRECT(TablaDatosCompletos[[#This Row],[Referencia]]))+7))=0,"",INDIRECT(CONCATENATE(TablaDatosCompletos[[#This Row],[CodigoProyecto]],"!F",CELL("fila",INDIRECT(TablaDatosCompletos[[#This Row],[Referencia]]))+7)))</f>
        <v xml:space="preserve">ESR113: Número de personas beneficiarias de actuaciones de inclusión social </v>
      </c>
      <c r="U161" s="135" cm="1">
        <f t="array" aca="1" ref="U161" ca="1">IF(TablaDatosCompletos[[#This Row],[UsarAI]]="NO",0,INDIRECT(CONCATENATE(TablaDatosCompletos[[#This Row],[CodigoProyecto]],"!H",CELL("fila",INDIRECT(TablaDatosCompletos[[#This Row],[Referencia]]))+7)))</f>
        <v>0</v>
      </c>
      <c r="V161" s="135" t="str" cm="1">
        <f t="array" aca="1" ref="V161" ca="1">IF(INDIRECT(CONCATENATE(TablaDatosCompletos[[#This Row],[CodigoProyecto]],"!G",CELL("fila",INDIRECT(TablaDatosCompletos[[#This Row],[Referencia]]))+7))=0,"",INDIRECT(CONCATENATE(TablaDatosCompletos[[#This Row],[CodigoProyecto]],"!G",CELL("fila",INDIRECT(TablaDatosCompletos[[#This Row],[Referencia]]))+7)))</f>
        <v>ESR113:Personas</v>
      </c>
    </row>
    <row r="162" spans="1:22" ht="130.5" x14ac:dyDescent="0.35">
      <c r="A162" s="128">
        <f>DatosGenerales!$D$7</f>
        <v>0</v>
      </c>
      <c r="B162" s="128">
        <f>DatosGenerales!$D$11</f>
        <v>0</v>
      </c>
      <c r="C162" s="128" cm="1">
        <f t="array" aca="1" ref="C162" ca="1">INDIRECT(CONCATENATE(TablaDatosCompletos[[#This Row],[CodigoProyecto]],"!$E$3"))</f>
        <v>0</v>
      </c>
      <c r="D162" s="128" t="str">
        <f ca="1">IF(TablaDatosCompletos[[#This Row],[Proyecto]]=0,"NO","SI")</f>
        <v>NO</v>
      </c>
      <c r="E162" s="129" t="s">
        <v>14</v>
      </c>
      <c r="F162" s="130" t="s">
        <v>258</v>
      </c>
      <c r="G162" s="131" t="s">
        <v>135</v>
      </c>
      <c r="H162" s="132" t="s">
        <v>55</v>
      </c>
      <c r="I162" s="136" t="s">
        <v>56</v>
      </c>
      <c r="J162" s="129" t="s">
        <v>140</v>
      </c>
      <c r="K162" s="134" t="s">
        <v>141</v>
      </c>
      <c r="L162" s="134" t="s">
        <v>519</v>
      </c>
      <c r="M162" s="135" t="str" cm="1">
        <f t="array" aca="1" ref="M162" ca="1">IF(INDIRECT(CONCATENATE(TablaDatosCompletos[[#This Row],[CodigoProyecto]],"!B",CELL("fila",INDIRECT(TablaDatosCompletos[[#This Row],[Referencia]]))))="Incluir","SI","NO")</f>
        <v>NO</v>
      </c>
      <c r="N162" s="136" cm="1">
        <f t="array" aca="1" ref="N162" ca="1">IF(TablaDatosCompletos[[#This Row],[UsarAI]]="NO",0,INDIRECT(CONCATENATE(TablaDatosCompletos[[#This Row],[CodigoProyecto]],"!E",CELL("fila",INDIRECT(TablaDatosCompletos[[#This Row],[Referencia]]))+2)))</f>
        <v>0</v>
      </c>
      <c r="O162" s="134" t="str" cm="1">
        <f t="array" aca="1" ref="O162" ca="1">IF(INDIRECT(CONCATENATE(TablaDatosCompletos[[#This Row],[CodigoProyecto]],"!E",CELL("fila",INDIRECT(TablaDatosCompletos[[#This Row],[Referencia]]))+6))=0,"",INDIRECT(CONCATENATE(TablaDatosCompletos[[#This Row],[CodigoProyecto]],"!E",CELL("fila",INDIRECT(TablaDatosCompletos[[#This Row],[Referencia]]))+6)))</f>
        <v>RCO113</v>
      </c>
      <c r="P162" s="134" t="str" cm="1">
        <f t="array" aca="1" ref="P162" ca="1">IF(INDIRECT(CONCATENATE(TablaDatosCompletos[[#This Row],[CodigoProyecto]],"!F",CELL("fila",INDIRECT(TablaDatosCompletos[[#This Row],[Referencia]]))+6))=0,"",INDIRECT(CONCATENATE(TablaDatosCompletos[[#This Row],[CodigoProyecto]],"!F",CELL("fila",INDIRECT(TablaDatosCompletos[[#This Row],[Referencia]]))+6)))</f>
        <v>RCO 113: Población cubierta por proyectos
en el marco de la inclusión socioeconómica
de las comunidades marginadas, las familias
con bajos ingresos y los colectivos menos
favorecidos*</v>
      </c>
      <c r="Q162" s="134" cm="1">
        <f t="array" aca="1" ref="Q162" ca="1">IF(TablaDatosCompletos[[#This Row],[UsarAI]]="NO",0,INDIRECT(CONCATENATE(TablaDatosCompletos[[#This Row],[CodigoProyecto]],"!H",CELL("fila",INDIRECT(TablaDatosCompletos[[#This Row],[Referencia]]))+6)))</f>
        <v>0</v>
      </c>
      <c r="R162" s="134" t="str" cm="1">
        <f t="array" aca="1" ref="R162" ca="1">IF(INDIRECT(CONCATENATE(TablaDatosCompletos[[#This Row],[CodigoProyecto]],"!G",CELL("fila",INDIRECT(TablaDatosCompletos[[#This Row],[Referencia]]))+6))=0,"",INDIRECT(CONCATENATE(TablaDatosCompletos[[#This Row],[CodigoProyecto]],"!G",CELL("fila",INDIRECT(TablaDatosCompletos[[#This Row],[Referencia]]))+6)))</f>
        <v>RCO 113:Personas</v>
      </c>
      <c r="S162" s="137" t="str" cm="1">
        <f t="array" aca="1" ref="S162" ca="1">IF(INDIRECT(CONCATENATE(TablaDatosCompletos[[#This Row],[CodigoProyecto]],"!E",CELL("fila",INDIRECT(TablaDatosCompletos[[#This Row],[Referencia]]))+7))=0,"",INDIRECT(CONCATENATE(TablaDatosCompletos[[#This Row],[CodigoProyecto]],"!E",CELL("fila",INDIRECT(TablaDatosCompletos[[#This Row],[Referencia]]))+7)))</f>
        <v>ESR113</v>
      </c>
      <c r="T162" s="135" t="str" cm="1">
        <f t="array" aca="1" ref="T162" ca="1">IF(INDIRECT(CONCATENATE(TablaDatosCompletos[[#This Row],[CodigoProyecto]],"!F",CELL("fila",INDIRECT(TablaDatosCompletos[[#This Row],[Referencia]]))+7))=0,"",INDIRECT(CONCATENATE(TablaDatosCompletos[[#This Row],[CodigoProyecto]],"!F",CELL("fila",INDIRECT(TablaDatosCompletos[[#This Row],[Referencia]]))+7)))</f>
        <v xml:space="preserve">ESR113: Número de personas beneficiarias de actuaciones de inclusión social </v>
      </c>
      <c r="U162" s="135" cm="1">
        <f t="array" aca="1" ref="U162" ca="1">IF(TablaDatosCompletos[[#This Row],[UsarAI]]="NO",0,INDIRECT(CONCATENATE(TablaDatosCompletos[[#This Row],[CodigoProyecto]],"!H",CELL("fila",INDIRECT(TablaDatosCompletos[[#This Row],[Referencia]]))+7)))</f>
        <v>0</v>
      </c>
      <c r="V162" s="135" t="str" cm="1">
        <f t="array" aca="1" ref="V162" ca="1">IF(INDIRECT(CONCATENATE(TablaDatosCompletos[[#This Row],[CodigoProyecto]],"!G",CELL("fila",INDIRECT(TablaDatosCompletos[[#This Row],[Referencia]]))+7))=0,"",INDIRECT(CONCATENATE(TablaDatosCompletos[[#This Row],[CodigoProyecto]],"!G",CELL("fila",INDIRECT(TablaDatosCompletos[[#This Row],[Referencia]]))+7)))</f>
        <v>ESR113:Personas</v>
      </c>
    </row>
    <row r="163" spans="1:22" ht="72.5" x14ac:dyDescent="0.35">
      <c r="A163" s="128">
        <f>DatosGenerales!$D$7</f>
        <v>0</v>
      </c>
      <c r="B163" s="128">
        <f>DatosGenerales!$D$11</f>
        <v>0</v>
      </c>
      <c r="C163" s="128" cm="1">
        <f t="array" aca="1" ref="C163" ca="1">INDIRECT(CONCATENATE(TablaDatosCompletos[[#This Row],[CodigoProyecto]],"!$E$3"))</f>
        <v>0</v>
      </c>
      <c r="D163" s="128" t="str">
        <f ca="1">IF(TablaDatosCompletos[[#This Row],[Proyecto]]=0,"NO","SI")</f>
        <v>NO</v>
      </c>
      <c r="E163" s="129" t="s">
        <v>14</v>
      </c>
      <c r="F163" s="130" t="s">
        <v>262</v>
      </c>
      <c r="G163" s="131" t="s">
        <v>142</v>
      </c>
      <c r="H163" s="132" t="s">
        <v>57</v>
      </c>
      <c r="I163" s="136" t="s">
        <v>58</v>
      </c>
      <c r="J163" s="129" t="s">
        <v>143</v>
      </c>
      <c r="K163" s="134" t="s">
        <v>144</v>
      </c>
      <c r="L163" s="134" t="s">
        <v>520</v>
      </c>
      <c r="M163" s="135" t="str" cm="1">
        <f t="array" aca="1" ref="M163" ca="1">IF(INDIRECT(CONCATENATE(TablaDatosCompletos[[#This Row],[CodigoProyecto]],"!B",CELL("fila",INDIRECT(TablaDatosCompletos[[#This Row],[Referencia]]))))="Incluir","SI","NO")</f>
        <v>NO</v>
      </c>
      <c r="N163" s="136" cm="1">
        <f t="array" aca="1" ref="N163" ca="1">IF(TablaDatosCompletos[[#This Row],[UsarAI]]="NO",0,INDIRECT(CONCATENATE(TablaDatosCompletos[[#This Row],[CodigoProyecto]],"!E",CELL("fila",INDIRECT(TablaDatosCompletos[[#This Row],[Referencia]]))+2)))</f>
        <v>0</v>
      </c>
      <c r="O163" s="134" t="str" cm="1">
        <f t="array" aca="1" ref="O163" ca="1">IF(INDIRECT(CONCATENATE(TablaDatosCompletos[[#This Row],[CodigoProyecto]],"!E",CELL("fila",INDIRECT(TablaDatosCompletos[[#This Row],[Referencia]]))+6))=0,"",INDIRECT(CONCATENATE(TablaDatosCompletos[[#This Row],[CodigoProyecto]],"!E",CELL("fila",INDIRECT(TablaDatosCompletos[[#This Row],[Referencia]]))+6)))</f>
        <v>RCO77</v>
      </c>
      <c r="P163" s="134" t="str" cm="1">
        <f t="array" aca="1" ref="P163" ca="1">IF(INDIRECT(CONCATENATE(TablaDatosCompletos[[#This Row],[CodigoProyecto]],"!F",CELL("fila",INDIRECT(TablaDatosCompletos[[#This Row],[Referencia]]))+6))=0,"",INDIRECT(CONCATENATE(TablaDatosCompletos[[#This Row],[CodigoProyecto]],"!F",CELL("fila",INDIRECT(TablaDatosCompletos[[#This Row],[Referencia]]))+6)))</f>
        <v>RCO 77: Número de infraestructuras
culturales y turísticas apoyadas*</v>
      </c>
      <c r="Q163" s="134" cm="1">
        <f t="array" aca="1" ref="Q163" ca="1">IF(TablaDatosCompletos[[#This Row],[UsarAI]]="NO",0,INDIRECT(CONCATENATE(TablaDatosCompletos[[#This Row],[CodigoProyecto]],"!H",CELL("fila",INDIRECT(TablaDatosCompletos[[#This Row],[Referencia]]))+6)))</f>
        <v>0</v>
      </c>
      <c r="R163" s="134" t="str" cm="1">
        <f t="array" aca="1" ref="R163" ca="1">IF(INDIRECT(CONCATENATE(TablaDatosCompletos[[#This Row],[CodigoProyecto]],"!G",CELL("fila",INDIRECT(TablaDatosCompletos[[#This Row],[Referencia]]))+6))=0,"",INDIRECT(CONCATENATE(TablaDatosCompletos[[#This Row],[CodigoProyecto]],"!G",CELL("fila",INDIRECT(TablaDatosCompletos[[#This Row],[Referencia]]))+6)))</f>
        <v>RCO 77:Sitios culturales y turísticos</v>
      </c>
      <c r="S163" s="137" t="str" cm="1">
        <f t="array" aca="1" ref="S163" ca="1">IF(INDIRECT(CONCATENATE(TablaDatosCompletos[[#This Row],[CodigoProyecto]],"!E",CELL("fila",INDIRECT(TablaDatosCompletos[[#This Row],[Referencia]]))+7))=0,"",INDIRECT(CONCATENATE(TablaDatosCompletos[[#This Row],[CodigoProyecto]],"!E",CELL("fila",INDIRECT(TablaDatosCompletos[[#This Row],[Referencia]]))+7)))</f>
        <v>RCR77</v>
      </c>
      <c r="T163" s="135" t="str" cm="1">
        <f t="array" aca="1" ref="T163" ca="1">IF(INDIRECT(CONCATENATE(TablaDatosCompletos[[#This Row],[CodigoProyecto]],"!F",CELL("fila",INDIRECT(TablaDatosCompletos[[#This Row],[Referencia]]))+7))=0,"",INDIRECT(CONCATENATE(TablaDatosCompletos[[#This Row],[CodigoProyecto]],"!F",CELL("fila",INDIRECT(TablaDatosCompletos[[#This Row],[Referencia]]))+7)))</f>
        <v>RCR 77: Visitantes de instalaciones culturales
y turísticas apoyadas*</v>
      </c>
      <c r="U163" s="135" cm="1">
        <f t="array" aca="1" ref="U163" ca="1">IF(TablaDatosCompletos[[#This Row],[UsarAI]]="NO",0,INDIRECT(CONCATENATE(TablaDatosCompletos[[#This Row],[CodigoProyecto]],"!H",CELL("fila",INDIRECT(TablaDatosCompletos[[#This Row],[Referencia]]))+7)))</f>
        <v>0</v>
      </c>
      <c r="V163" s="135" t="str" cm="1">
        <f t="array" aca="1" ref="V163" ca="1">IF(INDIRECT(CONCATENATE(TablaDatosCompletos[[#This Row],[CodigoProyecto]],"!G",CELL("fila",INDIRECT(TablaDatosCompletos[[#This Row],[Referencia]]))+7))=0,"",INDIRECT(CONCATENATE(TablaDatosCompletos[[#This Row],[CodigoProyecto]],"!G",CELL("fila",INDIRECT(TablaDatosCompletos[[#This Row],[Referencia]]))+7)))</f>
        <v>Visitantes / año</v>
      </c>
    </row>
    <row r="164" spans="1:22" ht="72.5" x14ac:dyDescent="0.35">
      <c r="A164" s="128">
        <f>DatosGenerales!$D$7</f>
        <v>0</v>
      </c>
      <c r="B164" s="128">
        <f>DatosGenerales!$D$11</f>
        <v>0</v>
      </c>
      <c r="C164" s="128" cm="1">
        <f t="array" aca="1" ref="C164" ca="1">INDIRECT(CONCATENATE(TablaDatosCompletos[[#This Row],[CodigoProyecto]],"!$E$3"))</f>
        <v>0</v>
      </c>
      <c r="D164" s="128" t="str">
        <f ca="1">IF(TablaDatosCompletos[[#This Row],[Proyecto]]=0,"NO","SI")</f>
        <v>NO</v>
      </c>
      <c r="E164" s="129" t="s">
        <v>14</v>
      </c>
      <c r="F164" s="130" t="s">
        <v>262</v>
      </c>
      <c r="G164" s="131" t="s">
        <v>142</v>
      </c>
      <c r="H164" s="132" t="s">
        <v>57</v>
      </c>
      <c r="I164" s="136" t="s">
        <v>58</v>
      </c>
      <c r="J164" s="129" t="s">
        <v>145</v>
      </c>
      <c r="K164" s="134" t="s">
        <v>146</v>
      </c>
      <c r="L164" s="134" t="s">
        <v>521</v>
      </c>
      <c r="M164" s="135" t="str" cm="1">
        <f t="array" aca="1" ref="M164" ca="1">IF(INDIRECT(CONCATENATE(TablaDatosCompletos[[#This Row],[CodigoProyecto]],"!B",CELL("fila",INDIRECT(TablaDatosCompletos[[#This Row],[Referencia]]))))="Incluir","SI","NO")</f>
        <v>NO</v>
      </c>
      <c r="N164" s="136" cm="1">
        <f t="array" aca="1" ref="N164" ca="1">IF(TablaDatosCompletos[[#This Row],[UsarAI]]="NO",0,INDIRECT(CONCATENATE(TablaDatosCompletos[[#This Row],[CodigoProyecto]],"!E",CELL("fila",INDIRECT(TablaDatosCompletos[[#This Row],[Referencia]]))+2)))</f>
        <v>0</v>
      </c>
      <c r="O164" s="134" t="str" cm="1">
        <f t="array" aca="1" ref="O164" ca="1">IF(INDIRECT(CONCATENATE(TablaDatosCompletos[[#This Row],[CodigoProyecto]],"!E",CELL("fila",INDIRECT(TablaDatosCompletos[[#This Row],[Referencia]]))+6))=0,"",INDIRECT(CONCATENATE(TablaDatosCompletos[[#This Row],[CodigoProyecto]],"!E",CELL("fila",INDIRECT(TablaDatosCompletos[[#This Row],[Referencia]]))+6)))</f>
        <v>RCO77</v>
      </c>
      <c r="P164" s="134" t="str" cm="1">
        <f t="array" aca="1" ref="P164" ca="1">IF(INDIRECT(CONCATENATE(TablaDatosCompletos[[#This Row],[CodigoProyecto]],"!F",CELL("fila",INDIRECT(TablaDatosCompletos[[#This Row],[Referencia]]))+6))=0,"",INDIRECT(CONCATENATE(TablaDatosCompletos[[#This Row],[CodigoProyecto]],"!F",CELL("fila",INDIRECT(TablaDatosCompletos[[#This Row],[Referencia]]))+6)))</f>
        <v>RCO 77: Número de infraestructuras
culturales y turísticas apoyadas*</v>
      </c>
      <c r="Q164" s="134" cm="1">
        <f t="array" aca="1" ref="Q164" ca="1">IF(TablaDatosCompletos[[#This Row],[UsarAI]]="NO",0,INDIRECT(CONCATENATE(TablaDatosCompletos[[#This Row],[CodigoProyecto]],"!H",CELL("fila",INDIRECT(TablaDatosCompletos[[#This Row],[Referencia]]))+6)))</f>
        <v>0</v>
      </c>
      <c r="R164" s="134" t="str" cm="1">
        <f t="array" aca="1" ref="R164" ca="1">IF(INDIRECT(CONCATENATE(TablaDatosCompletos[[#This Row],[CodigoProyecto]],"!G",CELL("fila",INDIRECT(TablaDatosCompletos[[#This Row],[Referencia]]))+6))=0,"",INDIRECT(CONCATENATE(TablaDatosCompletos[[#This Row],[CodigoProyecto]],"!G",CELL("fila",INDIRECT(TablaDatosCompletos[[#This Row],[Referencia]]))+6)))</f>
        <v>RCO 77:Sitios culturales y turísticos</v>
      </c>
      <c r="S164" s="137" t="str" cm="1">
        <f t="array" aca="1" ref="S164" ca="1">IF(INDIRECT(CONCATENATE(TablaDatosCompletos[[#This Row],[CodigoProyecto]],"!E",CELL("fila",INDIRECT(TablaDatosCompletos[[#This Row],[Referencia]]))+7))=0,"",INDIRECT(CONCATENATE(TablaDatosCompletos[[#This Row],[CodigoProyecto]],"!E",CELL("fila",INDIRECT(TablaDatosCompletos[[#This Row],[Referencia]]))+7)))</f>
        <v>RCR77</v>
      </c>
      <c r="T164" s="128" t="str" cm="1">
        <f t="array" aca="1" ref="T164" ca="1">IF(INDIRECT(CONCATENATE(TablaDatosCompletos[[#This Row],[CodigoProyecto]],"!F",CELL("fila",INDIRECT(TablaDatosCompletos[[#This Row],[Referencia]]))+7))=0,"",INDIRECT(CONCATENATE(TablaDatosCompletos[[#This Row],[CodigoProyecto]],"!F",CELL("fila",INDIRECT(TablaDatosCompletos[[#This Row],[Referencia]]))+7)))</f>
        <v>RCR 77: Visitantes de instalaciones culturales
y turísticas apoyadas*</v>
      </c>
      <c r="U164" s="135" cm="1">
        <f t="array" aca="1" ref="U164" ca="1">IF(TablaDatosCompletos[[#This Row],[UsarAI]]="NO",0,INDIRECT(CONCATENATE(TablaDatosCompletos[[#This Row],[CodigoProyecto]],"!H",CELL("fila",INDIRECT(TablaDatosCompletos[[#This Row],[Referencia]]))+7)))</f>
        <v>0</v>
      </c>
      <c r="V164" s="128" t="str" cm="1">
        <f t="array" aca="1" ref="V164" ca="1">IF(INDIRECT(CONCATENATE(TablaDatosCompletos[[#This Row],[CodigoProyecto]],"!G",CELL("fila",INDIRECT(TablaDatosCompletos[[#This Row],[Referencia]]))+7))=0,"",INDIRECT(CONCATENATE(TablaDatosCompletos[[#This Row],[CodigoProyecto]],"!G",CELL("fila",INDIRECT(TablaDatosCompletos[[#This Row],[Referencia]]))+7)))</f>
        <v>Visitantes / año</v>
      </c>
    </row>
    <row r="165" spans="1:22" ht="72.5" x14ac:dyDescent="0.35">
      <c r="A165" s="128">
        <f>DatosGenerales!$D$7</f>
        <v>0</v>
      </c>
      <c r="B165" s="128">
        <f>DatosGenerales!$D$11</f>
        <v>0</v>
      </c>
      <c r="C165" s="128" cm="1">
        <f t="array" aca="1" ref="C165" ca="1">INDIRECT(CONCATENATE(TablaDatosCompletos[[#This Row],[CodigoProyecto]],"!$E$3"))</f>
        <v>0</v>
      </c>
      <c r="D165" s="128" t="str">
        <f ca="1">IF(TablaDatosCompletos[[#This Row],[Proyecto]]=0,"NO","SI")</f>
        <v>NO</v>
      </c>
      <c r="E165" s="129" t="s">
        <v>14</v>
      </c>
      <c r="F165" s="130" t="s">
        <v>262</v>
      </c>
      <c r="G165" s="131" t="s">
        <v>142</v>
      </c>
      <c r="H165" s="132" t="s">
        <v>57</v>
      </c>
      <c r="I165" s="136" t="s">
        <v>58</v>
      </c>
      <c r="J165" s="129" t="s">
        <v>147</v>
      </c>
      <c r="K165" s="134" t="s">
        <v>148</v>
      </c>
      <c r="L165" s="134" t="s">
        <v>522</v>
      </c>
      <c r="M165" s="135" t="str" cm="1">
        <f t="array" aca="1" ref="M165" ca="1">IF(INDIRECT(CONCATENATE(TablaDatosCompletos[[#This Row],[CodigoProyecto]],"!B",CELL("fila",INDIRECT(TablaDatosCompletos[[#This Row],[Referencia]]))))="Incluir","SI","NO")</f>
        <v>NO</v>
      </c>
      <c r="N165" s="136" cm="1">
        <f t="array" aca="1" ref="N165" ca="1">IF(TablaDatosCompletos[[#This Row],[UsarAI]]="NO",0,INDIRECT(CONCATENATE(TablaDatosCompletos[[#This Row],[CodigoProyecto]],"!E",CELL("fila",INDIRECT(TablaDatosCompletos[[#This Row],[Referencia]]))+2)))</f>
        <v>0</v>
      </c>
      <c r="O165" s="134" t="str" cm="1">
        <f t="array" aca="1" ref="O165" ca="1">IF(INDIRECT(CONCATENATE(TablaDatosCompletos[[#This Row],[CodigoProyecto]],"!E",CELL("fila",INDIRECT(TablaDatosCompletos[[#This Row],[Referencia]]))+6))=0,"",INDIRECT(CONCATENATE(TablaDatosCompletos[[#This Row],[CodigoProyecto]],"!E",CELL("fila",INDIRECT(TablaDatosCompletos[[#This Row],[Referencia]]))+6)))</f>
        <v>RCO114</v>
      </c>
      <c r="P165" s="134" t="str" cm="1">
        <f t="array" aca="1" ref="P165" ca="1">IF(INDIRECT(CONCATENATE(TablaDatosCompletos[[#This Row],[CodigoProyecto]],"!F",CELL("fila",INDIRECT(TablaDatosCompletos[[#This Row],[Referencia]]))+6))=0,"",INDIRECT(CONCATENATE(TablaDatosCompletos[[#This Row],[CodigoProyecto]],"!F",CELL("fila",INDIRECT(TablaDatosCompletos[[#This Row],[Referencia]]))+6)))</f>
        <v>RCO 114: Espacios abiertos creados o rehabilitados en zonas urbanas</v>
      </c>
      <c r="Q165" s="134" cm="1">
        <f t="array" aca="1" ref="Q165" ca="1">IF(TablaDatosCompletos[[#This Row],[UsarAI]]="NO",0,INDIRECT(CONCATENATE(TablaDatosCompletos[[#This Row],[CodigoProyecto]],"!H",CELL("fila",INDIRECT(TablaDatosCompletos[[#This Row],[Referencia]]))+6)))</f>
        <v>0</v>
      </c>
      <c r="R165" s="134" t="str" cm="1">
        <f t="array" aca="1" ref="R165" ca="1">IF(INDIRECT(CONCATENATE(TablaDatosCompletos[[#This Row],[CodigoProyecto]],"!G",CELL("fila",INDIRECT(TablaDatosCompletos[[#This Row],[Referencia]]))+6))=0,"",INDIRECT(CONCATENATE(TablaDatosCompletos[[#This Row],[CodigoProyecto]],"!G",CELL("fila",INDIRECT(TablaDatosCompletos[[#This Row],[Referencia]]))+6)))</f>
        <v>RCO 114: Metros cuadrados</v>
      </c>
      <c r="S165" s="137" t="str" cm="1">
        <f t="array" aca="1" ref="S165" ca="1">IF(INDIRECT(CONCATENATE(TablaDatosCompletos[[#This Row],[CodigoProyecto]],"!E",CELL("fila",INDIRECT(TablaDatosCompletos[[#This Row],[Referencia]]))+7))=0,"",INDIRECT(CONCATENATE(TablaDatosCompletos[[#This Row],[CodigoProyecto]],"!E",CELL("fila",INDIRECT(TablaDatosCompletos[[#This Row],[Referencia]]))+7)))</f>
        <v>RCR77</v>
      </c>
      <c r="T165" s="128" t="str" cm="1">
        <f t="array" aca="1" ref="T165" ca="1">IF(INDIRECT(CONCATENATE(TablaDatosCompletos[[#This Row],[CodigoProyecto]],"!F",CELL("fila",INDIRECT(TablaDatosCompletos[[#This Row],[Referencia]]))+7))=0,"",INDIRECT(CONCATENATE(TablaDatosCompletos[[#This Row],[CodigoProyecto]],"!F",CELL("fila",INDIRECT(TablaDatosCompletos[[#This Row],[Referencia]]))+7)))</f>
        <v>RCR 77: Visitantes de instalaciones culturales
y turísticas apoyadas*</v>
      </c>
      <c r="U165" s="135" cm="1">
        <f t="array" aca="1" ref="U165" ca="1">IF(TablaDatosCompletos[[#This Row],[UsarAI]]="NO",0,INDIRECT(CONCATENATE(TablaDatosCompletos[[#This Row],[CodigoProyecto]],"!H",CELL("fila",INDIRECT(TablaDatosCompletos[[#This Row],[Referencia]]))+7)))</f>
        <v>0</v>
      </c>
      <c r="V165" s="128" t="str" cm="1">
        <f t="array" aca="1" ref="V165" ca="1">IF(INDIRECT(CONCATENATE(TablaDatosCompletos[[#This Row],[CodigoProyecto]],"!G",CELL("fila",INDIRECT(TablaDatosCompletos[[#This Row],[Referencia]]))+7))=0,"",INDIRECT(CONCATENATE(TablaDatosCompletos[[#This Row],[CodigoProyecto]],"!G",CELL("fila",INDIRECT(TablaDatosCompletos[[#This Row],[Referencia]]))+7)))</f>
        <v>Visitantes / año</v>
      </c>
    </row>
    <row r="166" spans="1:22" ht="72.5" x14ac:dyDescent="0.35">
      <c r="A166" s="128">
        <f>DatosGenerales!$D$7</f>
        <v>0</v>
      </c>
      <c r="B166" s="128">
        <f>DatosGenerales!$D$11</f>
        <v>0</v>
      </c>
      <c r="C166" s="128" cm="1">
        <f t="array" aca="1" ref="C166" ca="1">INDIRECT(CONCATENATE(TablaDatosCompletos[[#This Row],[CodigoProyecto]],"!$E$3"))</f>
        <v>0</v>
      </c>
      <c r="D166" s="128" t="str">
        <f ca="1">IF(TablaDatosCompletos[[#This Row],[Proyecto]]=0,"NO","SI")</f>
        <v>NO</v>
      </c>
      <c r="E166" s="129" t="s">
        <v>14</v>
      </c>
      <c r="F166" s="130" t="s">
        <v>262</v>
      </c>
      <c r="G166" s="131" t="s">
        <v>142</v>
      </c>
      <c r="H166" s="132" t="s">
        <v>57</v>
      </c>
      <c r="I166" s="136" t="s">
        <v>58</v>
      </c>
      <c r="J166" s="129" t="s">
        <v>149</v>
      </c>
      <c r="K166" s="134" t="s">
        <v>150</v>
      </c>
      <c r="L166" s="134" t="s">
        <v>523</v>
      </c>
      <c r="M166" s="135" t="str" cm="1">
        <f t="array" aca="1" ref="M166" ca="1">IF(INDIRECT(CONCATENATE(TablaDatosCompletos[[#This Row],[CodigoProyecto]],"!B",CELL("fila",INDIRECT(TablaDatosCompletos[[#This Row],[Referencia]]))))="Incluir","SI","NO")</f>
        <v>NO</v>
      </c>
      <c r="N166" s="136" cm="1">
        <f t="array" aca="1" ref="N166" ca="1">IF(TablaDatosCompletos[[#This Row],[UsarAI]]="NO",0,INDIRECT(CONCATENATE(TablaDatosCompletos[[#This Row],[CodigoProyecto]],"!E",CELL("fila",INDIRECT(TablaDatosCompletos[[#This Row],[Referencia]]))+2)))</f>
        <v>0</v>
      </c>
      <c r="O166" s="134" t="str" cm="1">
        <f t="array" aca="1" ref="O166" ca="1">IF(INDIRECT(CONCATENATE(TablaDatosCompletos[[#This Row],[CodigoProyecto]],"!E",CELL("fila",INDIRECT(TablaDatosCompletos[[#This Row],[Referencia]]))+6))=0,"",INDIRECT(CONCATENATE(TablaDatosCompletos[[#This Row],[CodigoProyecto]],"!E",CELL("fila",INDIRECT(TablaDatosCompletos[[#This Row],[Referencia]]))+6)))</f>
        <v>RCO77</v>
      </c>
      <c r="P166" s="134" t="str" cm="1">
        <f t="array" aca="1" ref="P166" ca="1">IF(INDIRECT(CONCATENATE(TablaDatosCompletos[[#This Row],[CodigoProyecto]],"!F",CELL("fila",INDIRECT(TablaDatosCompletos[[#This Row],[Referencia]]))+6))=0,"",INDIRECT(CONCATENATE(TablaDatosCompletos[[#This Row],[CodigoProyecto]],"!F",CELL("fila",INDIRECT(TablaDatosCompletos[[#This Row],[Referencia]]))+6)))</f>
        <v>RCO 77: Número de infraestructuras
culturales y turísticas apoyadas*</v>
      </c>
      <c r="Q166" s="134" cm="1">
        <f t="array" aca="1" ref="Q166" ca="1">IF(TablaDatosCompletos[[#This Row],[UsarAI]]="NO",0,INDIRECT(CONCATENATE(TablaDatosCompletos[[#This Row],[CodigoProyecto]],"!H",CELL("fila",INDIRECT(TablaDatosCompletos[[#This Row],[Referencia]]))+6)))</f>
        <v>0</v>
      </c>
      <c r="R166" s="134" t="str" cm="1">
        <f t="array" aca="1" ref="R166" ca="1">IF(INDIRECT(CONCATENATE(TablaDatosCompletos[[#This Row],[CodigoProyecto]],"!G",CELL("fila",INDIRECT(TablaDatosCompletos[[#This Row],[Referencia]]))+6))=0,"",INDIRECT(CONCATENATE(TablaDatosCompletos[[#This Row],[CodigoProyecto]],"!G",CELL("fila",INDIRECT(TablaDatosCompletos[[#This Row],[Referencia]]))+6)))</f>
        <v>RCO 77:Sitios culturales y turísticos</v>
      </c>
      <c r="S166" s="137" t="str" cm="1">
        <f t="array" aca="1" ref="S166" ca="1">IF(INDIRECT(CONCATENATE(TablaDatosCompletos[[#This Row],[CodigoProyecto]],"!E",CELL("fila",INDIRECT(TablaDatosCompletos[[#This Row],[Referencia]]))+7))=0,"",INDIRECT(CONCATENATE(TablaDatosCompletos[[#This Row],[CodigoProyecto]],"!E",CELL("fila",INDIRECT(TablaDatosCompletos[[#This Row],[Referencia]]))+7)))</f>
        <v>RCR77</v>
      </c>
      <c r="T166" s="128" t="str" cm="1">
        <f t="array" aca="1" ref="T166" ca="1">IF(INDIRECT(CONCATENATE(TablaDatosCompletos[[#This Row],[CodigoProyecto]],"!F",CELL("fila",INDIRECT(TablaDatosCompletos[[#This Row],[Referencia]]))+7))=0,"",INDIRECT(CONCATENATE(TablaDatosCompletos[[#This Row],[CodigoProyecto]],"!F",CELL("fila",INDIRECT(TablaDatosCompletos[[#This Row],[Referencia]]))+7)))</f>
        <v>RCR 77: Visitantes de instalaciones culturales
y turísticas apoyadas*</v>
      </c>
      <c r="U166" s="135" cm="1">
        <f t="array" aca="1" ref="U166" ca="1">IF(TablaDatosCompletos[[#This Row],[UsarAI]]="NO",0,INDIRECT(CONCATENATE(TablaDatosCompletos[[#This Row],[CodigoProyecto]],"!H",CELL("fila",INDIRECT(TablaDatosCompletos[[#This Row],[Referencia]]))+7)))</f>
        <v>0</v>
      </c>
      <c r="V166" s="128" t="str" cm="1">
        <f t="array" aca="1" ref="V166" ca="1">IF(INDIRECT(CONCATENATE(TablaDatosCompletos[[#This Row],[CodigoProyecto]],"!G",CELL("fila",INDIRECT(TablaDatosCompletos[[#This Row],[Referencia]]))+7))=0,"",INDIRECT(CONCATENATE(TablaDatosCompletos[[#This Row],[CodigoProyecto]],"!G",CELL("fila",INDIRECT(TablaDatosCompletos[[#This Row],[Referencia]]))+7)))</f>
        <v>Visitantes / año</v>
      </c>
    </row>
    <row r="167" spans="1:22" ht="87" x14ac:dyDescent="0.35">
      <c r="A167" s="17">
        <f>DatosGenerales!$D$7</f>
        <v>0</v>
      </c>
      <c r="B167" s="17">
        <f>DatosGenerales!$D$11</f>
        <v>0</v>
      </c>
      <c r="C167" s="17" cm="1">
        <f t="array" aca="1" ref="C167" ca="1">INDIRECT(CONCATENATE(TablaDatosCompletos[[#This Row],[CodigoProyecto]],"!$E$3"))</f>
        <v>0</v>
      </c>
      <c r="D167" s="17" t="str">
        <f ca="1">IF(TablaDatosCompletos[[#This Row],[Proyecto]]=0,"NO","SI")</f>
        <v>NO</v>
      </c>
      <c r="E167" s="17" t="s">
        <v>16</v>
      </c>
      <c r="F167" s="17" t="s">
        <v>221</v>
      </c>
      <c r="G167" s="20" t="s">
        <v>222</v>
      </c>
      <c r="H167" s="20" t="s">
        <v>37</v>
      </c>
      <c r="I167" s="19" t="s">
        <v>38</v>
      </c>
      <c r="J167" s="17" t="s">
        <v>65</v>
      </c>
      <c r="K167" s="18" t="s">
        <v>66</v>
      </c>
      <c r="L167" s="18" t="s">
        <v>524</v>
      </c>
      <c r="M167" s="18" t="str" cm="1">
        <f t="array" aca="1" ref="M167" ca="1">IF(INDIRECT(CONCATENATE(TablaDatosCompletos[[#This Row],[CodigoProyecto]],"!B",CELL("fila",INDIRECT(TablaDatosCompletos[[#This Row],[Referencia]]))))="Incluir","SI","NO")</f>
        <v>NO</v>
      </c>
      <c r="N167" s="40" cm="1">
        <f t="array" aca="1" ref="N167" ca="1">IF(TablaDatosCompletos[[#This Row],[UsarAI]]="NO",0,INDIRECT(CONCATENATE(TablaDatosCompletos[[#This Row],[CodigoProyecto]],"!E",CELL("fila",INDIRECT(TablaDatosCompletos[[#This Row],[Referencia]]))+2)))</f>
        <v>0</v>
      </c>
      <c r="O167" s="18" t="str" cm="1">
        <f t="array" aca="1" ref="O167" ca="1">IF(INDIRECT(CONCATENATE(TablaDatosCompletos[[#This Row],[CodigoProyecto]],"!E",CELL("fila",INDIRECT(TablaDatosCompletos[[#This Row],[Referencia]]))+6))=0,"",INDIRECT(CONCATENATE(TablaDatosCompletos[[#This Row],[CodigoProyecto]],"!E",CELL("fila",INDIRECT(TablaDatosCompletos[[#This Row],[Referencia]]))+6)))</f>
        <v>RCO14</v>
      </c>
      <c r="P167" s="18" t="str" cm="1">
        <f t="array" aca="1" ref="P167" ca="1">IF(INDIRECT(CONCATENATE(TablaDatosCompletos[[#This Row],[CodigoProyecto]],"!F",CELL("fila",INDIRECT(TablaDatosCompletos[[#This Row],[Referencia]]))+6))=0,"",INDIRECT(CONCATENATE(TablaDatosCompletos[[#This Row],[CodigoProyecto]],"!F",CELL("fila",INDIRECT(TablaDatosCompletos[[#This Row],[Referencia]]))+6)))</f>
        <v>Centros públicos apoyados para desarrollar servicios, productos y procesos digitales</v>
      </c>
      <c r="Q167" s="18" cm="1">
        <f t="array" aca="1" ref="Q167" ca="1">IF(TablaDatosCompletos[[#This Row],[UsarAI]]="NO",0,INDIRECT(CONCATENATE(TablaDatosCompletos[[#This Row],[CodigoProyecto]],"!H",CELL("fila",INDIRECT(TablaDatosCompletos[[#This Row],[Referencia]]))+6)))</f>
        <v>0</v>
      </c>
      <c r="R167" s="18" t="str" cm="1">
        <f t="array" aca="1" ref="R167" ca="1">IF(INDIRECT(CONCATENATE(TablaDatosCompletos[[#This Row],[CodigoProyecto]],"!G",CELL("fila",INDIRECT(TablaDatosCompletos[[#This Row],[Referencia]]))+6))=0,"",INDIRECT(CONCATENATE(TablaDatosCompletos[[#This Row],[CodigoProyecto]],"!G",CELL("fila",INDIRECT(TablaDatosCompletos[[#This Row],[Referencia]]))+6)))</f>
        <v xml:space="preserve">Centros públicos </v>
      </c>
      <c r="S167" s="125" t="str" cm="1">
        <f t="array" aca="1" ref="S167" ca="1">IF(INDIRECT(CONCATENATE(TablaDatosCompletos[[#This Row],[CodigoProyecto]],"!E",CELL("fila",INDIRECT(TablaDatosCompletos[[#This Row],[Referencia]]))+7))=0,"",INDIRECT(CONCATENATE(TablaDatosCompletos[[#This Row],[CodigoProyecto]],"!E",CELL("fila",INDIRECT(TablaDatosCompletos[[#This Row],[Referencia]]))+7)))</f>
        <v>RCR11</v>
      </c>
      <c r="T167" s="126" t="str" cm="1">
        <f t="array" aca="1" ref="T167" ca="1">IF(INDIRECT(CONCATENATE(TablaDatosCompletos[[#This Row],[CodigoProyecto]],"!F",CELL("fila",INDIRECT(TablaDatosCompletos[[#This Row],[Referencia]]))+7))=0,"",INDIRECT(CONCATENATE(TablaDatosCompletos[[#This Row],[CodigoProyecto]],"!F",CELL("fila",INDIRECT(TablaDatosCompletos[[#This Row],[Referencia]]))+7)))</f>
        <v>RCR 11: Usuarios de servicios, productos y
procesos digitales públicos nuevos y
mejorados*</v>
      </c>
      <c r="U167" s="127" cm="1">
        <f t="array" aca="1" ref="U167" ca="1">IF(TablaDatosCompletos[[#This Row],[UsarAI]]="NO",0,INDIRECT(CONCATENATE(TablaDatosCompletos[[#This Row],[CodigoProyecto]],"!H",CELL("fila",INDIRECT(TablaDatosCompletos[[#This Row],[Referencia]]))+7)))</f>
        <v>0</v>
      </c>
      <c r="V167" s="126" t="str" cm="1">
        <f t="array" aca="1" ref="V167" ca="1">IF(INDIRECT(CONCATENATE(TablaDatosCompletos[[#This Row],[CodigoProyecto]],"!G",CELL("fila",INDIRECT(TablaDatosCompletos[[#This Row],[Referencia]]))+7))=0,"",INDIRECT(CONCATENATE(TablaDatosCompletos[[#This Row],[CodigoProyecto]],"!G",CELL("fila",INDIRECT(TablaDatosCompletos[[#This Row],[Referencia]]))+7)))</f>
        <v>Usuarios / año</v>
      </c>
    </row>
    <row r="168" spans="1:22" ht="87" x14ac:dyDescent="0.35">
      <c r="A168" s="17">
        <f>DatosGenerales!$D$7</f>
        <v>0</v>
      </c>
      <c r="B168" s="17">
        <f>DatosGenerales!$D$11</f>
        <v>0</v>
      </c>
      <c r="C168" s="17" cm="1">
        <f t="array" aca="1" ref="C168" ca="1">INDIRECT(CONCATENATE(TablaDatosCompletos[[#This Row],[CodigoProyecto]],"!$E$3"))</f>
        <v>0</v>
      </c>
      <c r="D168" s="17" t="str">
        <f ca="1">IF(TablaDatosCompletos[[#This Row],[Proyecto]]=0,"NO","SI")</f>
        <v>NO</v>
      </c>
      <c r="E168" s="17" t="s">
        <v>16</v>
      </c>
      <c r="F168" s="17" t="s">
        <v>221</v>
      </c>
      <c r="G168" s="20" t="s">
        <v>222</v>
      </c>
      <c r="H168" s="20" t="s">
        <v>37</v>
      </c>
      <c r="I168" s="19" t="s">
        <v>38</v>
      </c>
      <c r="J168" s="17" t="s">
        <v>68</v>
      </c>
      <c r="K168" s="18" t="s">
        <v>69</v>
      </c>
      <c r="L168" s="18" t="s">
        <v>525</v>
      </c>
      <c r="M168" s="18" t="str" cm="1">
        <f t="array" aca="1" ref="M168" ca="1">IF(INDIRECT(CONCATENATE(TablaDatosCompletos[[#This Row],[CodigoProyecto]],"!B",CELL("fila",INDIRECT(TablaDatosCompletos[[#This Row],[Referencia]]))))="Incluir","SI","NO")</f>
        <v>NO</v>
      </c>
      <c r="N168" s="40" cm="1">
        <f t="array" aca="1" ref="N168" ca="1">IF(TablaDatosCompletos[[#This Row],[UsarAI]]="NO",0,INDIRECT(CONCATENATE(TablaDatosCompletos[[#This Row],[CodigoProyecto]],"!E",CELL("fila",INDIRECT(TablaDatosCompletos[[#This Row],[Referencia]]))+2)))</f>
        <v>0</v>
      </c>
      <c r="O168" s="18" t="str" cm="1">
        <f t="array" aca="1" ref="O168" ca="1">IF(INDIRECT(CONCATENATE(TablaDatosCompletos[[#This Row],[CodigoProyecto]],"!E",CELL("fila",INDIRECT(TablaDatosCompletos[[#This Row],[Referencia]]))+6))=0,"",INDIRECT(CONCATENATE(TablaDatosCompletos[[#This Row],[CodigoProyecto]],"!E",CELL("fila",INDIRECT(TablaDatosCompletos[[#This Row],[Referencia]]))+6)))</f>
        <v>RCO14</v>
      </c>
      <c r="P168" s="18" t="str" cm="1">
        <f t="array" aca="1" ref="P168" ca="1">IF(INDIRECT(CONCATENATE(TablaDatosCompletos[[#This Row],[CodigoProyecto]],"!F",CELL("fila",INDIRECT(TablaDatosCompletos[[#This Row],[Referencia]]))+6))=0,"",INDIRECT(CONCATENATE(TablaDatosCompletos[[#This Row],[CodigoProyecto]],"!F",CELL("fila",INDIRECT(TablaDatosCompletos[[#This Row],[Referencia]]))+6)))</f>
        <v>Centros públicos apoyados para desarrollar servicios, productos y procesos digitales</v>
      </c>
      <c r="Q168" s="18" cm="1">
        <f t="array" aca="1" ref="Q168" ca="1">IF(TablaDatosCompletos[[#This Row],[UsarAI]]="NO",0,INDIRECT(CONCATENATE(TablaDatosCompletos[[#This Row],[CodigoProyecto]],"!H",CELL("fila",INDIRECT(TablaDatosCompletos[[#This Row],[Referencia]]))+6)))</f>
        <v>0</v>
      </c>
      <c r="R168" s="18" t="str" cm="1">
        <f t="array" aca="1" ref="R168" ca="1">IF(INDIRECT(CONCATENATE(TablaDatosCompletos[[#This Row],[CodigoProyecto]],"!G",CELL("fila",INDIRECT(TablaDatosCompletos[[#This Row],[Referencia]]))+6))=0,"",INDIRECT(CONCATENATE(TablaDatosCompletos[[#This Row],[CodigoProyecto]],"!G",CELL("fila",INDIRECT(TablaDatosCompletos[[#This Row],[Referencia]]))+6)))</f>
        <v xml:space="preserve">Centros públicos </v>
      </c>
      <c r="S168" s="125" t="str" cm="1">
        <f t="array" aca="1" ref="S168" ca="1">IF(INDIRECT(CONCATENATE(TablaDatosCompletos[[#This Row],[CodigoProyecto]],"!E",CELL("fila",INDIRECT(TablaDatosCompletos[[#This Row],[Referencia]]))+7))=0,"",INDIRECT(CONCATENATE(TablaDatosCompletos[[#This Row],[CodigoProyecto]],"!E",CELL("fila",INDIRECT(TablaDatosCompletos[[#This Row],[Referencia]]))+7)))</f>
        <v>RCR11</v>
      </c>
      <c r="T168" s="126" t="str" cm="1">
        <f t="array" aca="1" ref="T168" ca="1">IF(INDIRECT(CONCATENATE(TablaDatosCompletos[[#This Row],[CodigoProyecto]],"!F",CELL("fila",INDIRECT(TablaDatosCompletos[[#This Row],[Referencia]]))+7))=0,"",INDIRECT(CONCATENATE(TablaDatosCompletos[[#This Row],[CodigoProyecto]],"!F",CELL("fila",INDIRECT(TablaDatosCompletos[[#This Row],[Referencia]]))+7)))</f>
        <v>RCR 11: Usuarios de servicios, productos y
procesos digitales públicos nuevos y
mejorados*</v>
      </c>
      <c r="U168" s="127" cm="1">
        <f t="array" aca="1" ref="U168" ca="1">IF(TablaDatosCompletos[[#This Row],[UsarAI]]="NO",0,INDIRECT(CONCATENATE(TablaDatosCompletos[[#This Row],[CodigoProyecto]],"!H",CELL("fila",INDIRECT(TablaDatosCompletos[[#This Row],[Referencia]]))+7)))</f>
        <v>0</v>
      </c>
      <c r="V168" s="126" t="str" cm="1">
        <f t="array" aca="1" ref="V168" ca="1">IF(INDIRECT(CONCATENATE(TablaDatosCompletos[[#This Row],[CodigoProyecto]],"!G",CELL("fila",INDIRECT(TablaDatosCompletos[[#This Row],[Referencia]]))+7))=0,"",INDIRECT(CONCATENATE(TablaDatosCompletos[[#This Row],[CodigoProyecto]],"!G",CELL("fila",INDIRECT(TablaDatosCompletos[[#This Row],[Referencia]]))+7)))</f>
        <v>Usuarios / año</v>
      </c>
    </row>
    <row r="169" spans="1:22" ht="130.5" x14ac:dyDescent="0.35">
      <c r="A169" s="17">
        <f>DatosGenerales!$D$7</f>
        <v>0</v>
      </c>
      <c r="B169" s="17">
        <f>DatosGenerales!$D$11</f>
        <v>0</v>
      </c>
      <c r="C169" s="17" cm="1">
        <f t="array" aca="1" ref="C169" ca="1">INDIRECT(CONCATENATE(TablaDatosCompletos[[#This Row],[CodigoProyecto]],"!$E$3"))</f>
        <v>0</v>
      </c>
      <c r="D169" s="17" t="str">
        <f ca="1">IF(TablaDatosCompletos[[#This Row],[Proyecto]]=0,"NO","SI")</f>
        <v>NO</v>
      </c>
      <c r="E169" s="17" t="s">
        <v>16</v>
      </c>
      <c r="F169" s="17" t="s">
        <v>221</v>
      </c>
      <c r="G169" s="20" t="s">
        <v>222</v>
      </c>
      <c r="H169" s="20" t="s">
        <v>39</v>
      </c>
      <c r="I169" s="19" t="s">
        <v>40</v>
      </c>
      <c r="J169" s="17" t="s">
        <v>70</v>
      </c>
      <c r="K169" s="18" t="s">
        <v>71</v>
      </c>
      <c r="L169" s="18" t="s">
        <v>526</v>
      </c>
      <c r="M169" s="18" t="str" cm="1">
        <f t="array" aca="1" ref="M169" ca="1">IF(INDIRECT(CONCATENATE(TablaDatosCompletos[[#This Row],[CodigoProyecto]],"!B",CELL("fila",INDIRECT(TablaDatosCompletos[[#This Row],[Referencia]]))))="Incluir","SI","NO")</f>
        <v>NO</v>
      </c>
      <c r="N169" s="40" cm="1">
        <f t="array" aca="1" ref="N169" ca="1">IF(TablaDatosCompletos[[#This Row],[UsarAI]]="NO",0,INDIRECT(CONCATENATE(TablaDatosCompletos[[#This Row],[CodigoProyecto]],"!E",CELL("fila",INDIRECT(TablaDatosCompletos[[#This Row],[Referencia]]))+2)))</f>
        <v>0</v>
      </c>
      <c r="O169" s="18" t="str" cm="1">
        <f t="array" aca="1" ref="O169" ca="1">IF(INDIRECT(CONCATENATE(TablaDatosCompletos[[#This Row],[CodigoProyecto]],"!E",CELL("fila",INDIRECT(TablaDatosCompletos[[#This Row],[Referencia]]))+6))=0,"",INDIRECT(CONCATENATE(TablaDatosCompletos[[#This Row],[CodigoProyecto]],"!E",CELL("fila",INDIRECT(TablaDatosCompletos[[#This Row],[Referencia]]))+6)))</f>
        <v>RCO01</v>
      </c>
      <c r="P169" s="18" t="str" cm="1">
        <f t="array" aca="1" ref="P169" ca="1">IF(INDIRECT(CONCATENATE(TablaDatosCompletos[[#This Row],[CodigoProyecto]],"!F",CELL("fila",INDIRECT(TablaDatosCompletos[[#This Row],[Referencia]]))+6))=0,"",INDIRECT(CONCATENATE(TablaDatosCompletos[[#This Row],[CodigoProyecto]],"!F",CELL("fila",INDIRECT(TablaDatosCompletos[[#This Row],[Referencia]]))+6)))</f>
        <v>Empresas apoyadas (de las cuales: microempresas,pequeñas, medianas, grandes)</v>
      </c>
      <c r="Q169" s="18" cm="1">
        <f t="array" aca="1" ref="Q169" ca="1">IF(TablaDatosCompletos[[#This Row],[UsarAI]]="NO",0,INDIRECT(CONCATENATE(TablaDatosCompletos[[#This Row],[CodigoProyecto]],"!H",CELL("fila",INDIRECT(TablaDatosCompletos[[#This Row],[Referencia]]))+6)))</f>
        <v>0</v>
      </c>
      <c r="R169" s="18" t="str" cm="1">
        <f t="array" aca="1" ref="R169" ca="1">IF(INDIRECT(CONCATENATE(TablaDatosCompletos[[#This Row],[CodigoProyecto]],"!G",CELL("fila",INDIRECT(TablaDatosCompletos[[#This Row],[Referencia]]))+6))=0,"",INDIRECT(CONCATENATE(TablaDatosCompletos[[#This Row],[CodigoProyecto]],"!G",CELL("fila",INDIRECT(TablaDatosCompletos[[#This Row],[Referencia]]))+6)))</f>
        <v>Empresas</v>
      </c>
      <c r="S169" s="125" t="str" cm="1">
        <f t="array" aca="1" ref="S169" ca="1">IF(INDIRECT(CONCATENATE(TablaDatosCompletos[[#This Row],[CodigoProyecto]],"!E",CELL("fila",INDIRECT(TablaDatosCompletos[[#This Row],[Referencia]]))+7))=0,"",INDIRECT(CONCATENATE(TablaDatosCompletos[[#This Row],[CodigoProyecto]],"!E",CELL("fila",INDIRECT(TablaDatosCompletos[[#This Row],[Referencia]]))+7)))</f>
        <v>RCR19</v>
      </c>
      <c r="T169" s="126" t="str" cm="1">
        <f t="array" aca="1" ref="T169" ca="1">IF(INDIRECT(CONCATENATE(TablaDatosCompletos[[#This Row],[CodigoProyecto]],"!F",CELL("fila",INDIRECT(TablaDatosCompletos[[#This Row],[Referencia]]))+7))=0,"",INDIRECT(CONCATENATE(TablaDatosCompletos[[#This Row],[CodigoProyecto]],"!F",CELL("fila",INDIRECT(TablaDatosCompletos[[#This Row],[Referencia]]))+7)))</f>
        <v>RCR 19:Empresas con mayor volumen de negocios</v>
      </c>
      <c r="U169" s="127" cm="1">
        <f t="array" aca="1" ref="U169" ca="1">IF(TablaDatosCompletos[[#This Row],[UsarAI]]="NO",0,INDIRECT(CONCATENATE(TablaDatosCompletos[[#This Row],[CodigoProyecto]],"!H",CELL("fila",INDIRECT(TablaDatosCompletos[[#This Row],[Referencia]]))+7)))</f>
        <v>0</v>
      </c>
      <c r="V169" s="126" t="str" cm="1">
        <f t="array" aca="1" ref="V169" ca="1">IF(INDIRECT(CONCATENATE(TablaDatosCompletos[[#This Row],[CodigoProyecto]],"!G",CELL("fila",INDIRECT(TablaDatosCompletos[[#This Row],[Referencia]]))+7))=0,"",INDIRECT(CONCATENATE(TablaDatosCompletos[[#This Row],[CodigoProyecto]],"!G",CELL("fila",INDIRECT(TablaDatosCompletos[[#This Row],[Referencia]]))+7)))</f>
        <v>Empresas</v>
      </c>
    </row>
    <row r="170" spans="1:22" ht="58" x14ac:dyDescent="0.35">
      <c r="A170" s="17">
        <f>DatosGenerales!$D$7</f>
        <v>0</v>
      </c>
      <c r="B170" s="17">
        <f>DatosGenerales!$D$11</f>
        <v>0</v>
      </c>
      <c r="C170" s="17" cm="1">
        <f t="array" aca="1" ref="C170" ca="1">INDIRECT(CONCATENATE(TablaDatosCompletos[[#This Row],[CodigoProyecto]],"!$E$3"))</f>
        <v>0</v>
      </c>
      <c r="D170" s="17" t="str">
        <f ca="1">IF(TablaDatosCompletos[[#This Row],[Proyecto]]=0,"NO","SI")</f>
        <v>NO</v>
      </c>
      <c r="E170" s="17" t="s">
        <v>16</v>
      </c>
      <c r="F170" s="17" t="s">
        <v>221</v>
      </c>
      <c r="G170" s="20" t="s">
        <v>222</v>
      </c>
      <c r="H170" s="20" t="s">
        <v>39</v>
      </c>
      <c r="I170" s="19" t="s">
        <v>40</v>
      </c>
      <c r="J170" s="17" t="s">
        <v>72</v>
      </c>
      <c r="K170" s="18" t="s">
        <v>73</v>
      </c>
      <c r="L170" s="18" t="s">
        <v>527</v>
      </c>
      <c r="M170" s="18" t="str" cm="1">
        <f t="array" aca="1" ref="M170" ca="1">IF(INDIRECT(CONCATENATE(TablaDatosCompletos[[#This Row],[CodigoProyecto]],"!B",CELL("fila",INDIRECT(TablaDatosCompletos[[#This Row],[Referencia]]))))="Incluir","SI","NO")</f>
        <v>NO</v>
      </c>
      <c r="N170" s="40" cm="1">
        <f t="array" aca="1" ref="N170" ca="1">IF(TablaDatosCompletos[[#This Row],[UsarAI]]="NO",0,INDIRECT(CONCATENATE(TablaDatosCompletos[[#This Row],[CodigoProyecto]],"!E",CELL("fila",INDIRECT(TablaDatosCompletos[[#This Row],[Referencia]]))+2)))</f>
        <v>0</v>
      </c>
      <c r="O170" s="18" t="str" cm="1">
        <f t="array" aca="1" ref="O170" ca="1">IF(INDIRECT(CONCATENATE(TablaDatosCompletos[[#This Row],[CodigoProyecto]],"!E",CELL("fila",INDIRECT(TablaDatosCompletos[[#This Row],[Referencia]]))+6))=0,"",INDIRECT(CONCATENATE(TablaDatosCompletos[[#This Row],[CodigoProyecto]],"!E",CELL("fila",INDIRECT(TablaDatosCompletos[[#This Row],[Referencia]]))+6)))</f>
        <v>RCO01</v>
      </c>
      <c r="P170" s="18" t="str" cm="1">
        <f t="array" aca="1" ref="P170" ca="1">IF(INDIRECT(CONCATENATE(TablaDatosCompletos[[#This Row],[CodigoProyecto]],"!F",CELL("fila",INDIRECT(TablaDatosCompletos[[#This Row],[Referencia]]))+6))=0,"",INDIRECT(CONCATENATE(TablaDatosCompletos[[#This Row],[CodigoProyecto]],"!F",CELL("fila",INDIRECT(TablaDatosCompletos[[#This Row],[Referencia]]))+6)))</f>
        <v>Empresas apoyadas (de las cuales: microempresas,pequeñas, medianas, grandes)</v>
      </c>
      <c r="Q170" s="18" cm="1">
        <f t="array" aca="1" ref="Q170" ca="1">IF(TablaDatosCompletos[[#This Row],[UsarAI]]="NO",0,INDIRECT(CONCATENATE(TablaDatosCompletos[[#This Row],[CodigoProyecto]],"!H",CELL("fila",INDIRECT(TablaDatosCompletos[[#This Row],[Referencia]]))+6)))</f>
        <v>0</v>
      </c>
      <c r="R170" s="18" t="str" cm="1">
        <f t="array" aca="1" ref="R170" ca="1">IF(INDIRECT(CONCATENATE(TablaDatosCompletos[[#This Row],[CodigoProyecto]],"!G",CELL("fila",INDIRECT(TablaDatosCompletos[[#This Row],[Referencia]]))+6))=0,"",INDIRECT(CONCATENATE(TablaDatosCompletos[[#This Row],[CodigoProyecto]],"!G",CELL("fila",INDIRECT(TablaDatosCompletos[[#This Row],[Referencia]]))+6)))</f>
        <v>Empresas</v>
      </c>
      <c r="S170" s="125" t="str" cm="1">
        <f t="array" aca="1" ref="S170" ca="1">IF(INDIRECT(CONCATENATE(TablaDatosCompletos[[#This Row],[CodigoProyecto]],"!E",CELL("fila",INDIRECT(TablaDatosCompletos[[#This Row],[Referencia]]))+7))=0,"",INDIRECT(CONCATENATE(TablaDatosCompletos[[#This Row],[CodigoProyecto]],"!E",CELL("fila",INDIRECT(TablaDatosCompletos[[#This Row],[Referencia]]))+7)))</f>
        <v>RCR19</v>
      </c>
      <c r="T170" s="126" t="str" cm="1">
        <f t="array" aca="1" ref="T170" ca="1">IF(INDIRECT(CONCATENATE(TablaDatosCompletos[[#This Row],[CodigoProyecto]],"!F",CELL("fila",INDIRECT(TablaDatosCompletos[[#This Row],[Referencia]]))+7))=0,"",INDIRECT(CONCATENATE(TablaDatosCompletos[[#This Row],[CodigoProyecto]],"!F",CELL("fila",INDIRECT(TablaDatosCompletos[[#This Row],[Referencia]]))+7)))</f>
        <v>RCR 19:Empresas con mayor volumen de negocios</v>
      </c>
      <c r="U170" s="127" cm="1">
        <f t="array" aca="1" ref="U170" ca="1">IF(TablaDatosCompletos[[#This Row],[UsarAI]]="NO",0,INDIRECT(CONCATENATE(TablaDatosCompletos[[#This Row],[CodigoProyecto]],"!H",CELL("fila",INDIRECT(TablaDatosCompletos[[#This Row],[Referencia]]))+7)))</f>
        <v>0</v>
      </c>
      <c r="V170" s="126" t="str" cm="1">
        <f t="array" aca="1" ref="V170" ca="1">IF(INDIRECT(CONCATENATE(TablaDatosCompletos[[#This Row],[CodigoProyecto]],"!G",CELL("fila",INDIRECT(TablaDatosCompletos[[#This Row],[Referencia]]))+7))=0,"",INDIRECT(CONCATENATE(TablaDatosCompletos[[#This Row],[CodigoProyecto]],"!G",CELL("fila",INDIRECT(TablaDatosCompletos[[#This Row],[Referencia]]))+7)))</f>
        <v>Empresas</v>
      </c>
    </row>
    <row r="171" spans="1:22" ht="87" x14ac:dyDescent="0.35">
      <c r="A171" s="17">
        <f>DatosGenerales!$D$7</f>
        <v>0</v>
      </c>
      <c r="B171" s="17">
        <f>DatosGenerales!$D$11</f>
        <v>0</v>
      </c>
      <c r="C171" s="17" cm="1">
        <f t="array" aca="1" ref="C171" ca="1">INDIRECT(CONCATENATE(TablaDatosCompletos[[#This Row],[CodigoProyecto]],"!$E$3"))</f>
        <v>0</v>
      </c>
      <c r="D171" s="17" t="str">
        <f ca="1">IF(TablaDatosCompletos[[#This Row],[Proyecto]]=0,"NO","SI")</f>
        <v>NO</v>
      </c>
      <c r="E171" s="17" t="s">
        <v>16</v>
      </c>
      <c r="F171" s="17" t="s">
        <v>227</v>
      </c>
      <c r="G171" s="20" t="s">
        <v>74</v>
      </c>
      <c r="H171" s="20" t="s">
        <v>41</v>
      </c>
      <c r="I171" s="19" t="s">
        <v>42</v>
      </c>
      <c r="J171" s="17" t="s">
        <v>75</v>
      </c>
      <c r="K171" s="18" t="s">
        <v>76</v>
      </c>
      <c r="L171" s="18" t="s">
        <v>528</v>
      </c>
      <c r="M171" s="18" t="str" cm="1">
        <f t="array" aca="1" ref="M171" ca="1">IF(INDIRECT(CONCATENATE(TablaDatosCompletos[[#This Row],[CodigoProyecto]],"!B",CELL("fila",INDIRECT(TablaDatosCompletos[[#This Row],[Referencia]]))))="Incluir","SI","NO")</f>
        <v>NO</v>
      </c>
      <c r="N171" s="40" cm="1">
        <f t="array" aca="1" ref="N171" ca="1">IF(TablaDatosCompletos[[#This Row],[UsarAI]]="NO",0,INDIRECT(CONCATENATE(TablaDatosCompletos[[#This Row],[CodigoProyecto]],"!E",CELL("fila",INDIRECT(TablaDatosCompletos[[#This Row],[Referencia]]))+2)))</f>
        <v>0</v>
      </c>
      <c r="O171" s="18" t="str" cm="1">
        <f t="array" aca="1" ref="O171" ca="1">IF(INDIRECT(CONCATENATE(TablaDatosCompletos[[#This Row],[CodigoProyecto]],"!E",CELL("fila",INDIRECT(TablaDatosCompletos[[#This Row],[Referencia]]))+6))=0,"",INDIRECT(CONCATENATE(TablaDatosCompletos[[#This Row],[CodigoProyecto]],"!E",CELL("fila",INDIRECT(TablaDatosCompletos[[#This Row],[Referencia]]))+6)))</f>
        <v>RCO19</v>
      </c>
      <c r="P171" s="18" t="str" cm="1">
        <f t="array" aca="1" ref="P171" ca="1">IF(INDIRECT(CONCATENATE(TablaDatosCompletos[[#This Row],[CodigoProyecto]],"!F",CELL("fila",INDIRECT(TablaDatosCompletos[[#This Row],[Referencia]]))+6))=0,"",INDIRECT(CONCATENATE(TablaDatosCompletos[[#This Row],[CodigoProyecto]],"!F",CELL("fila",INDIRECT(TablaDatosCompletos[[#This Row],[Referencia]]))+6)))</f>
        <v>Edificios públicos con rendimiento
energético mejorado</v>
      </c>
      <c r="Q171" s="18" cm="1">
        <f t="array" aca="1" ref="Q171" ca="1">IF(TablaDatosCompletos[[#This Row],[UsarAI]]="NO",0,INDIRECT(CONCATENATE(TablaDatosCompletos[[#This Row],[CodigoProyecto]],"!H",CELL("fila",INDIRECT(TablaDatosCompletos[[#This Row],[Referencia]]))+6)))</f>
        <v>0</v>
      </c>
      <c r="R171" s="18" t="str" cm="1">
        <f t="array" aca="1" ref="R171" ca="1">IF(INDIRECT(CONCATENATE(TablaDatosCompletos[[#This Row],[CodigoProyecto]],"!G",CELL("fila",INDIRECT(TablaDatosCompletos[[#This Row],[Referencia]]))+6))=0,"",INDIRECT(CONCATENATE(TablaDatosCompletos[[#This Row],[CodigoProyecto]],"!G",CELL("fila",INDIRECT(TablaDatosCompletos[[#This Row],[Referencia]]))+6)))</f>
        <v>Metros cuadrados (m2)</v>
      </c>
      <c r="S171" s="125" t="str" cm="1">
        <f t="array" aca="1" ref="S171" ca="1">IF(INDIRECT(CONCATENATE(TablaDatosCompletos[[#This Row],[CodigoProyecto]],"!E",CELL("fila",INDIRECT(TablaDatosCompletos[[#This Row],[Referencia]]))+7))=0,"",INDIRECT(CONCATENATE(TablaDatosCompletos[[#This Row],[CodigoProyecto]],"!E",CELL("fila",INDIRECT(TablaDatosCompletos[[#This Row],[Referencia]]))+7)))</f>
        <v>RCR26</v>
      </c>
      <c r="T171" s="126" t="str" cm="1">
        <f t="array" aca="1" ref="T171" ca="1">IF(INDIRECT(CONCATENATE(TablaDatosCompletos[[#This Row],[CodigoProyecto]],"!F",CELL("fila",INDIRECT(TablaDatosCompletos[[#This Row],[Referencia]]))+7))=0,"",INDIRECT(CONCATENATE(TablaDatosCompletos[[#This Row],[CodigoProyecto]],"!F",CELL("fila",INDIRECT(TablaDatosCompletos[[#This Row],[Referencia]]))+7)))</f>
        <v>RCR 26: Consumo anual primario de energía
(del cual: viviendas, edificios públicos, empresas, otros)</v>
      </c>
      <c r="U171" s="127" cm="1">
        <f t="array" aca="1" ref="U171" ca="1">IF(TablaDatosCompletos[[#This Row],[UsarAI]]="NO",0,INDIRECT(CONCATENATE(TablaDatosCompletos[[#This Row],[CodigoProyecto]],"!H",CELL("fila",INDIRECT(TablaDatosCompletos[[#This Row],[Referencia]]))+7)))</f>
        <v>0</v>
      </c>
      <c r="V171" s="126" t="str" cm="1">
        <f t="array" aca="1" ref="V171" ca="1">IF(INDIRECT(CONCATENATE(TablaDatosCompletos[[#This Row],[CodigoProyecto]],"!G",CELL("fila",INDIRECT(TablaDatosCompletos[[#This Row],[Referencia]]))+7))=0,"",INDIRECT(CONCATENATE(TablaDatosCompletos[[#This Row],[CodigoProyecto]],"!G",CELL("fila",INDIRECT(TablaDatosCompletos[[#This Row],[Referencia]]))+7)))</f>
        <v>MWh/año</v>
      </c>
    </row>
    <row r="172" spans="1:22" ht="101.5" x14ac:dyDescent="0.35">
      <c r="A172" s="17">
        <f>DatosGenerales!$D$7</f>
        <v>0</v>
      </c>
      <c r="B172" s="17">
        <f>DatosGenerales!$D$11</f>
        <v>0</v>
      </c>
      <c r="C172" s="17" cm="1">
        <f t="array" aca="1" ref="C172" ca="1">INDIRECT(CONCATENATE(TablaDatosCompletos[[#This Row],[CodigoProyecto]],"!$E$3"))</f>
        <v>0</v>
      </c>
      <c r="D172" s="17" t="str">
        <f ca="1">IF(TablaDatosCompletos[[#This Row],[Proyecto]]=0,"NO","SI")</f>
        <v>NO</v>
      </c>
      <c r="E172" s="17" t="s">
        <v>16</v>
      </c>
      <c r="F172" s="17" t="s">
        <v>227</v>
      </c>
      <c r="G172" s="20" t="s">
        <v>74</v>
      </c>
      <c r="H172" s="20" t="s">
        <v>41</v>
      </c>
      <c r="I172" s="19" t="s">
        <v>42</v>
      </c>
      <c r="J172" s="17" t="s">
        <v>77</v>
      </c>
      <c r="K172" s="18" t="s">
        <v>78</v>
      </c>
      <c r="L172" s="18" t="s">
        <v>529</v>
      </c>
      <c r="M172" s="18" t="str" cm="1">
        <f t="array" aca="1" ref="M172" ca="1">IF(INDIRECT(CONCATENATE(TablaDatosCompletos[[#This Row],[CodigoProyecto]],"!B",CELL("fila",INDIRECT(TablaDatosCompletos[[#This Row],[Referencia]]))))="Incluir","SI","NO")</f>
        <v>NO</v>
      </c>
      <c r="N172" s="40" cm="1">
        <f t="array" aca="1" ref="N172" ca="1">IF(TablaDatosCompletos[[#This Row],[UsarAI]]="NO",0,INDIRECT(CONCATENATE(TablaDatosCompletos[[#This Row],[CodigoProyecto]],"!E",CELL("fila",INDIRECT(TablaDatosCompletos[[#This Row],[Referencia]]))+2)))</f>
        <v>0</v>
      </c>
      <c r="O172" s="18" t="str" cm="1">
        <f t="array" aca="1" ref="O172" ca="1">IF(INDIRECT(CONCATENATE(TablaDatosCompletos[[#This Row],[CodigoProyecto]],"!E",CELL("fila",INDIRECT(TablaDatosCompletos[[#This Row],[Referencia]]))+6))=0,"",INDIRECT(CONCATENATE(TablaDatosCompletos[[#This Row],[CodigoProyecto]],"!E",CELL("fila",INDIRECT(TablaDatosCompletos[[#This Row],[Referencia]]))+6)))</f>
        <v>RCO19</v>
      </c>
      <c r="P172" s="18" t="str" cm="1">
        <f t="array" aca="1" ref="P172" ca="1">IF(INDIRECT(CONCATENATE(TablaDatosCompletos[[#This Row],[CodigoProyecto]],"!F",CELL("fila",INDIRECT(TablaDatosCompletos[[#This Row],[Referencia]]))+6))=0,"",INDIRECT(CONCATENATE(TablaDatosCompletos[[#This Row],[CodigoProyecto]],"!F",CELL("fila",INDIRECT(TablaDatosCompletos[[#This Row],[Referencia]]))+6)))</f>
        <v>Edificios públicos con rendimiento
energético mejorado</v>
      </c>
      <c r="Q172" s="18" cm="1">
        <f t="array" aca="1" ref="Q172" ca="1">IF(TablaDatosCompletos[[#This Row],[UsarAI]]="NO",0,INDIRECT(CONCATENATE(TablaDatosCompletos[[#This Row],[CodigoProyecto]],"!H",CELL("fila",INDIRECT(TablaDatosCompletos[[#This Row],[Referencia]]))+6)))</f>
        <v>0</v>
      </c>
      <c r="R172" s="18" t="str" cm="1">
        <f t="array" aca="1" ref="R172" ca="1">IF(INDIRECT(CONCATENATE(TablaDatosCompletos[[#This Row],[CodigoProyecto]],"!G",CELL("fila",INDIRECT(TablaDatosCompletos[[#This Row],[Referencia]]))+6))=0,"",INDIRECT(CONCATENATE(TablaDatosCompletos[[#This Row],[CodigoProyecto]],"!G",CELL("fila",INDIRECT(TablaDatosCompletos[[#This Row],[Referencia]]))+6)))</f>
        <v>Metros cuadrados (m2)</v>
      </c>
      <c r="S172" s="125" t="str" cm="1">
        <f t="array" aca="1" ref="S172" ca="1">IF(INDIRECT(CONCATENATE(TablaDatosCompletos[[#This Row],[CodigoProyecto]],"!E",CELL("fila",INDIRECT(TablaDatosCompletos[[#This Row],[Referencia]]))+7))=0,"",INDIRECT(CONCATENATE(TablaDatosCompletos[[#This Row],[CodigoProyecto]],"!E",CELL("fila",INDIRECT(TablaDatosCompletos[[#This Row],[Referencia]]))+7)))</f>
        <v>RCR26</v>
      </c>
      <c r="T172" s="126" t="str" cm="1">
        <f t="array" aca="1" ref="T172" ca="1">IF(INDIRECT(CONCATENATE(TablaDatosCompletos[[#This Row],[CodigoProyecto]],"!F",CELL("fila",INDIRECT(TablaDatosCompletos[[#This Row],[Referencia]]))+7))=0,"",INDIRECT(CONCATENATE(TablaDatosCompletos[[#This Row],[CodigoProyecto]],"!F",CELL("fila",INDIRECT(TablaDatosCompletos[[#This Row],[Referencia]]))+7)))</f>
        <v>RCR 26: Consumo anual primario de energía
(del cual: viviendas, edificios públicos, empresas, otros)</v>
      </c>
      <c r="U172" s="127" cm="1">
        <f t="array" aca="1" ref="U172" ca="1">IF(TablaDatosCompletos[[#This Row],[UsarAI]]="NO",0,INDIRECT(CONCATENATE(TablaDatosCompletos[[#This Row],[CodigoProyecto]],"!H",CELL("fila",INDIRECT(TablaDatosCompletos[[#This Row],[Referencia]]))+7)))</f>
        <v>0</v>
      </c>
      <c r="V172" s="126" t="str" cm="1">
        <f t="array" aca="1" ref="V172" ca="1">IF(INDIRECT(CONCATENATE(TablaDatosCompletos[[#This Row],[CodigoProyecto]],"!G",CELL("fila",INDIRECT(TablaDatosCompletos[[#This Row],[Referencia]]))+7))=0,"",INDIRECT(CONCATENATE(TablaDatosCompletos[[#This Row],[CodigoProyecto]],"!G",CELL("fila",INDIRECT(TablaDatosCompletos[[#This Row],[Referencia]]))+7)))</f>
        <v>MWh/año</v>
      </c>
    </row>
    <row r="173" spans="1:22" ht="72.5" x14ac:dyDescent="0.35">
      <c r="A173" s="17">
        <f>DatosGenerales!$D$7</f>
        <v>0</v>
      </c>
      <c r="B173" s="17">
        <f>DatosGenerales!$D$11</f>
        <v>0</v>
      </c>
      <c r="C173" s="17" cm="1">
        <f t="array" aca="1" ref="C173" ca="1">INDIRECT(CONCATENATE(TablaDatosCompletos[[#This Row],[CodigoProyecto]],"!$E$3"))</f>
        <v>0</v>
      </c>
      <c r="D173" s="17" t="str">
        <f ca="1">IF(TablaDatosCompletos[[#This Row],[Proyecto]]=0,"NO","SI")</f>
        <v>NO</v>
      </c>
      <c r="E173" s="17" t="s">
        <v>16</v>
      </c>
      <c r="F173" s="17" t="s">
        <v>227</v>
      </c>
      <c r="G173" s="20" t="s">
        <v>74</v>
      </c>
      <c r="H173" s="20" t="s">
        <v>43</v>
      </c>
      <c r="I173" s="19" t="s">
        <v>44</v>
      </c>
      <c r="J173" s="17" t="s">
        <v>79</v>
      </c>
      <c r="K173" s="18" t="s">
        <v>80</v>
      </c>
      <c r="L173" s="18" t="s">
        <v>530</v>
      </c>
      <c r="M173" s="18" t="str" cm="1">
        <f t="array" aca="1" ref="M173" ca="1">IF(INDIRECT(CONCATENATE(TablaDatosCompletos[[#This Row],[CodigoProyecto]],"!B",CELL("fila",INDIRECT(TablaDatosCompletos[[#This Row],[Referencia]]))))="Incluir","SI","NO")</f>
        <v>NO</v>
      </c>
      <c r="N173" s="40" cm="1">
        <f t="array" aca="1" ref="N173" ca="1">IF(TablaDatosCompletos[[#This Row],[UsarAI]]="NO",0,INDIRECT(CONCATENATE(TablaDatosCompletos[[#This Row],[CodigoProyecto]],"!E",CELL("fila",INDIRECT(TablaDatosCompletos[[#This Row],[Referencia]]))+2)))</f>
        <v>0</v>
      </c>
      <c r="O173" s="18" t="str" cm="1">
        <f t="array" aca="1" ref="O173" ca="1">IF(INDIRECT(CONCATENATE(TablaDatosCompletos[[#This Row],[CodigoProyecto]],"!E",CELL("fila",INDIRECT(TablaDatosCompletos[[#This Row],[Referencia]]))+6))=0,"",INDIRECT(CONCATENATE(TablaDatosCompletos[[#This Row],[CodigoProyecto]],"!E",CELL("fila",INDIRECT(TablaDatosCompletos[[#This Row],[Referencia]]))+6)))</f>
        <v>RCO22</v>
      </c>
      <c r="P173" s="18" t="str" cm="1">
        <f t="array" aca="1" ref="P173" ca="1">IF(INDIRECT(CONCATENATE(TablaDatosCompletos[[#This Row],[CodigoProyecto]],"!F",CELL("fila",INDIRECT(TablaDatosCompletos[[#This Row],[Referencia]]))+6))=0,"",INDIRECT(CONCATENATE(TablaDatosCompletos[[#This Row],[CodigoProyecto]],"!F",CELL("fila",INDIRECT(TablaDatosCompletos[[#This Row],[Referencia]]))+6)))</f>
        <v>Capacidad de producción adicional
de energía renovable (de la cual: electricidad,
térmica)*</v>
      </c>
      <c r="Q173" s="18" cm="1">
        <f t="array" aca="1" ref="Q173" ca="1">IF(TablaDatosCompletos[[#This Row],[UsarAI]]="NO",0,INDIRECT(CONCATENATE(TablaDatosCompletos[[#This Row],[CodigoProyecto]],"!H",CELL("fila",INDIRECT(TablaDatosCompletos[[#This Row],[Referencia]]))+6)))</f>
        <v>0</v>
      </c>
      <c r="R173" s="18" t="str" cm="1">
        <f t="array" aca="1" ref="R173" ca="1">IF(INDIRECT(CONCATENATE(TablaDatosCompletos[[#This Row],[CodigoProyecto]],"!G",CELL("fila",INDIRECT(TablaDatosCompletos[[#This Row],[Referencia]]))+6))=0,"",INDIRECT(CONCATENATE(TablaDatosCompletos[[#This Row],[CodigoProyecto]],"!G",CELL("fila",INDIRECT(TablaDatosCompletos[[#This Row],[Referencia]]))+6)))</f>
        <v>KW  </v>
      </c>
      <c r="S173" s="125" t="str" cm="1">
        <f t="array" aca="1" ref="S173" ca="1">IF(INDIRECT(CONCATENATE(TablaDatosCompletos[[#This Row],[CodigoProyecto]],"!E",CELL("fila",INDIRECT(TablaDatosCompletos[[#This Row],[Referencia]]))+7))=0,"",INDIRECT(CONCATENATE(TablaDatosCompletos[[#This Row],[CodigoProyecto]],"!E",CELL("fila",INDIRECT(TablaDatosCompletos[[#This Row],[Referencia]]))+7)))</f>
        <v>RCR32</v>
      </c>
      <c r="T173" s="126" t="str" cm="1">
        <f t="array" aca="1" ref="T173" ca="1">IF(INDIRECT(CONCATENATE(TablaDatosCompletos[[#This Row],[CodigoProyecto]],"!F",CELL("fila",INDIRECT(TablaDatosCompletos[[#This Row],[Referencia]]))+7))=0,"",INDIRECT(CONCATENATE(TablaDatosCompletos[[#This Row],[CodigoProyecto]],"!F",CELL("fila",INDIRECT(TablaDatosCompletos[[#This Row],[Referencia]]))+7)))</f>
        <v>RCR 32: Capacidad operativa adicional instalada para energía renovable*</v>
      </c>
      <c r="U173" s="127" cm="1">
        <f t="array" aca="1" ref="U173" ca="1">IF(TablaDatosCompletos[[#This Row],[UsarAI]]="NO",0,INDIRECT(CONCATENATE(TablaDatosCompletos[[#This Row],[CodigoProyecto]],"!H",CELL("fila",INDIRECT(TablaDatosCompletos[[#This Row],[Referencia]]))+7)))</f>
        <v>0</v>
      </c>
      <c r="V173" s="126" t="str" cm="1">
        <f t="array" aca="1" ref="V173" ca="1">IF(INDIRECT(CONCATENATE(TablaDatosCompletos[[#This Row],[CodigoProyecto]],"!G",CELL("fila",INDIRECT(TablaDatosCompletos[[#This Row],[Referencia]]))+7))=0,"",INDIRECT(CONCATENATE(TablaDatosCompletos[[#This Row],[CodigoProyecto]],"!G",CELL("fila",INDIRECT(TablaDatosCompletos[[#This Row],[Referencia]]))+7)))</f>
        <v>MW</v>
      </c>
    </row>
    <row r="174" spans="1:22" ht="72.5" x14ac:dyDescent="0.35">
      <c r="A174" s="17">
        <f>DatosGenerales!$D$7</f>
        <v>0</v>
      </c>
      <c r="B174" s="17">
        <f>DatosGenerales!$D$11</f>
        <v>0</v>
      </c>
      <c r="C174" s="17" cm="1">
        <f t="array" aca="1" ref="C174" ca="1">INDIRECT(CONCATENATE(TablaDatosCompletos[[#This Row],[CodigoProyecto]],"!$E$3"))</f>
        <v>0</v>
      </c>
      <c r="D174" s="17" t="str">
        <f ca="1">IF(TablaDatosCompletos[[#This Row],[Proyecto]]=0,"NO","SI")</f>
        <v>NO</v>
      </c>
      <c r="E174" s="17" t="s">
        <v>16</v>
      </c>
      <c r="F174" s="17" t="s">
        <v>227</v>
      </c>
      <c r="G174" s="20" t="s">
        <v>74</v>
      </c>
      <c r="H174" s="20" t="s">
        <v>43</v>
      </c>
      <c r="I174" s="19" t="s">
        <v>44</v>
      </c>
      <c r="J174" s="17" t="s">
        <v>81</v>
      </c>
      <c r="K174" s="18" t="s">
        <v>82</v>
      </c>
      <c r="L174" s="18" t="s">
        <v>531</v>
      </c>
      <c r="M174" s="18" t="str" cm="1">
        <f t="array" aca="1" ref="M174" ca="1">IF(INDIRECT(CONCATENATE(TablaDatosCompletos[[#This Row],[CodigoProyecto]],"!B",CELL("fila",INDIRECT(TablaDatosCompletos[[#This Row],[Referencia]]))))="Incluir","SI","NO")</f>
        <v>NO</v>
      </c>
      <c r="N174" s="40" cm="1">
        <f t="array" aca="1" ref="N174" ca="1">IF(TablaDatosCompletos[[#This Row],[UsarAI]]="NO",0,INDIRECT(CONCATENATE(TablaDatosCompletos[[#This Row],[CodigoProyecto]],"!E",CELL("fila",INDIRECT(TablaDatosCompletos[[#This Row],[Referencia]]))+2)))</f>
        <v>0</v>
      </c>
      <c r="O174" s="18" t="str" cm="1">
        <f t="array" aca="1" ref="O174" ca="1">IF(INDIRECT(CONCATENATE(TablaDatosCompletos[[#This Row],[CodigoProyecto]],"!E",CELL("fila",INDIRECT(TablaDatosCompletos[[#This Row],[Referencia]]))+6))=0,"",INDIRECT(CONCATENATE(TablaDatosCompletos[[#This Row],[CodigoProyecto]],"!E",CELL("fila",INDIRECT(TablaDatosCompletos[[#This Row],[Referencia]]))+6)))</f>
        <v>RCO22</v>
      </c>
      <c r="P174" s="18" t="str" cm="1">
        <f t="array" aca="1" ref="P174" ca="1">IF(INDIRECT(CONCATENATE(TablaDatosCompletos[[#This Row],[CodigoProyecto]],"!F",CELL("fila",INDIRECT(TablaDatosCompletos[[#This Row],[Referencia]]))+6))=0,"",INDIRECT(CONCATENATE(TablaDatosCompletos[[#This Row],[CodigoProyecto]],"!F",CELL("fila",INDIRECT(TablaDatosCompletos[[#This Row],[Referencia]]))+6)))</f>
        <v>Capacidad de producción adicional
de energía renovable (de la cual: electricidad,
térmica)*</v>
      </c>
      <c r="Q174" s="18" cm="1">
        <f t="array" aca="1" ref="Q174" ca="1">IF(TablaDatosCompletos[[#This Row],[UsarAI]]="NO",0,INDIRECT(CONCATENATE(TablaDatosCompletos[[#This Row],[CodigoProyecto]],"!H",CELL("fila",INDIRECT(TablaDatosCompletos[[#This Row],[Referencia]]))+6)))</f>
        <v>0</v>
      </c>
      <c r="R174" s="18" t="str" cm="1">
        <f t="array" aca="1" ref="R174" ca="1">IF(INDIRECT(CONCATENATE(TablaDatosCompletos[[#This Row],[CodigoProyecto]],"!G",CELL("fila",INDIRECT(TablaDatosCompletos[[#This Row],[Referencia]]))+6))=0,"",INDIRECT(CONCATENATE(TablaDatosCompletos[[#This Row],[CodigoProyecto]],"!G",CELL("fila",INDIRECT(TablaDatosCompletos[[#This Row],[Referencia]]))+6)))</f>
        <v>KW  </v>
      </c>
      <c r="S174" s="125" t="str" cm="1">
        <f t="array" aca="1" ref="S174" ca="1">IF(INDIRECT(CONCATENATE(TablaDatosCompletos[[#This Row],[CodigoProyecto]],"!E",CELL("fila",INDIRECT(TablaDatosCompletos[[#This Row],[Referencia]]))+7))=0,"",INDIRECT(CONCATENATE(TablaDatosCompletos[[#This Row],[CodigoProyecto]],"!E",CELL("fila",INDIRECT(TablaDatosCompletos[[#This Row],[Referencia]]))+7)))</f>
        <v>RCR32</v>
      </c>
      <c r="T174" s="126" t="str" cm="1">
        <f t="array" aca="1" ref="T174" ca="1">IF(INDIRECT(CONCATENATE(TablaDatosCompletos[[#This Row],[CodigoProyecto]],"!F",CELL("fila",INDIRECT(TablaDatosCompletos[[#This Row],[Referencia]]))+7))=0,"",INDIRECT(CONCATENATE(TablaDatosCompletos[[#This Row],[CodigoProyecto]],"!F",CELL("fila",INDIRECT(TablaDatosCompletos[[#This Row],[Referencia]]))+7)))</f>
        <v>RCR 32: Capacidad operativa adicional instalada para energía renovable*</v>
      </c>
      <c r="U174" s="127" cm="1">
        <f t="array" aca="1" ref="U174" ca="1">IF(TablaDatosCompletos[[#This Row],[UsarAI]]="NO",0,INDIRECT(CONCATENATE(TablaDatosCompletos[[#This Row],[CodigoProyecto]],"!H",CELL("fila",INDIRECT(TablaDatosCompletos[[#This Row],[Referencia]]))+7)))</f>
        <v>0</v>
      </c>
      <c r="V174" s="126" t="str" cm="1">
        <f t="array" aca="1" ref="V174" ca="1">IF(INDIRECT(CONCATENATE(TablaDatosCompletos[[#This Row],[CodigoProyecto]],"!G",CELL("fila",INDIRECT(TablaDatosCompletos[[#This Row],[Referencia]]))+7))=0,"",INDIRECT(CONCATENATE(TablaDatosCompletos[[#This Row],[CodigoProyecto]],"!G",CELL("fila",INDIRECT(TablaDatosCompletos[[#This Row],[Referencia]]))+7)))</f>
        <v>MW</v>
      </c>
    </row>
    <row r="175" spans="1:22" ht="72.5" x14ac:dyDescent="0.35">
      <c r="A175" s="17">
        <f>DatosGenerales!$D$7</f>
        <v>0</v>
      </c>
      <c r="B175" s="17">
        <f>DatosGenerales!$D$11</f>
        <v>0</v>
      </c>
      <c r="C175" s="17" cm="1">
        <f t="array" aca="1" ref="C175" ca="1">INDIRECT(CONCATENATE(TablaDatosCompletos[[#This Row],[CodigoProyecto]],"!$E$3"))</f>
        <v>0</v>
      </c>
      <c r="D175" s="17" t="str">
        <f ca="1">IF(TablaDatosCompletos[[#This Row],[Proyecto]]=0,"NO","SI")</f>
        <v>NO</v>
      </c>
      <c r="E175" s="17" t="s">
        <v>16</v>
      </c>
      <c r="F175" s="17" t="s">
        <v>227</v>
      </c>
      <c r="G175" s="20" t="s">
        <v>74</v>
      </c>
      <c r="H175" s="20" t="s">
        <v>43</v>
      </c>
      <c r="I175" s="19" t="s">
        <v>44</v>
      </c>
      <c r="J175" s="17" t="s">
        <v>83</v>
      </c>
      <c r="K175" s="18" t="s">
        <v>84</v>
      </c>
      <c r="L175" s="18" t="s">
        <v>532</v>
      </c>
      <c r="M175" s="18" t="str" cm="1">
        <f t="array" aca="1" ref="M175" ca="1">IF(INDIRECT(CONCATENATE(TablaDatosCompletos[[#This Row],[CodigoProyecto]],"!B",CELL("fila",INDIRECT(TablaDatosCompletos[[#This Row],[Referencia]]))))="Incluir","SI","NO")</f>
        <v>NO</v>
      </c>
      <c r="N175" s="40" cm="1">
        <f t="array" aca="1" ref="N175" ca="1">IF(TablaDatosCompletos[[#This Row],[UsarAI]]="NO",0,INDIRECT(CONCATENATE(TablaDatosCompletos[[#This Row],[CodigoProyecto]],"!E",CELL("fila",INDIRECT(TablaDatosCompletos[[#This Row],[Referencia]]))+2)))</f>
        <v>0</v>
      </c>
      <c r="O175" s="18" t="str" cm="1">
        <f t="array" aca="1" ref="O175" ca="1">IF(INDIRECT(CONCATENATE(TablaDatosCompletos[[#This Row],[CodigoProyecto]],"!E",CELL("fila",INDIRECT(TablaDatosCompletos[[#This Row],[Referencia]]))+6))=0,"",INDIRECT(CONCATENATE(TablaDatosCompletos[[#This Row],[CodigoProyecto]],"!E",CELL("fila",INDIRECT(TablaDatosCompletos[[#This Row],[Referencia]]))+6)))</f>
        <v>RCO22</v>
      </c>
      <c r="P175" s="18" t="str" cm="1">
        <f t="array" aca="1" ref="P175" ca="1">IF(INDIRECT(CONCATENATE(TablaDatosCompletos[[#This Row],[CodigoProyecto]],"!F",CELL("fila",INDIRECT(TablaDatosCompletos[[#This Row],[Referencia]]))+6))=0,"",INDIRECT(CONCATENATE(TablaDatosCompletos[[#This Row],[CodigoProyecto]],"!F",CELL("fila",INDIRECT(TablaDatosCompletos[[#This Row],[Referencia]]))+6)))</f>
        <v>Capacidad de producción adicional
de energía renovable (de la cual: electricidad,
térmica)*</v>
      </c>
      <c r="Q175" s="18" cm="1">
        <f t="array" aca="1" ref="Q175" ca="1">IF(TablaDatosCompletos[[#This Row],[UsarAI]]="NO",0,INDIRECT(CONCATENATE(TablaDatosCompletos[[#This Row],[CodigoProyecto]],"!H",CELL("fila",INDIRECT(TablaDatosCompletos[[#This Row],[Referencia]]))+6)))</f>
        <v>0</v>
      </c>
      <c r="R175" s="18" t="str" cm="1">
        <f t="array" aca="1" ref="R175" ca="1">IF(INDIRECT(CONCATENATE(TablaDatosCompletos[[#This Row],[CodigoProyecto]],"!G",CELL("fila",INDIRECT(TablaDatosCompletos[[#This Row],[Referencia]]))+6))=0,"",INDIRECT(CONCATENATE(TablaDatosCompletos[[#This Row],[CodigoProyecto]],"!G",CELL("fila",INDIRECT(TablaDatosCompletos[[#This Row],[Referencia]]))+6)))</f>
        <v>KW  </v>
      </c>
      <c r="S175" s="125" t="str" cm="1">
        <f t="array" aca="1" ref="S175" ca="1">IF(INDIRECT(CONCATENATE(TablaDatosCompletos[[#This Row],[CodigoProyecto]],"!E",CELL("fila",INDIRECT(TablaDatosCompletos[[#This Row],[Referencia]]))+7))=0,"",INDIRECT(CONCATENATE(TablaDatosCompletos[[#This Row],[CodigoProyecto]],"!E",CELL("fila",INDIRECT(TablaDatosCompletos[[#This Row],[Referencia]]))+7)))</f>
        <v>RCR32</v>
      </c>
      <c r="T175" s="126" t="str" cm="1">
        <f t="array" aca="1" ref="T175" ca="1">IF(INDIRECT(CONCATENATE(TablaDatosCompletos[[#This Row],[CodigoProyecto]],"!F",CELL("fila",INDIRECT(TablaDatosCompletos[[#This Row],[Referencia]]))+7))=0,"",INDIRECT(CONCATENATE(TablaDatosCompletos[[#This Row],[CodigoProyecto]],"!F",CELL("fila",INDIRECT(TablaDatosCompletos[[#This Row],[Referencia]]))+7)))</f>
        <v>RCR 32: Capacidad operativa adicional instalada para energía renovable*</v>
      </c>
      <c r="U175" s="127" cm="1">
        <f t="array" aca="1" ref="U175" ca="1">IF(TablaDatosCompletos[[#This Row],[UsarAI]]="NO",0,INDIRECT(CONCATENATE(TablaDatosCompletos[[#This Row],[CodigoProyecto]],"!H",CELL("fila",INDIRECT(TablaDatosCompletos[[#This Row],[Referencia]]))+7)))</f>
        <v>0</v>
      </c>
      <c r="V175" s="126" t="str" cm="1">
        <f t="array" aca="1" ref="V175" ca="1">IF(INDIRECT(CONCATENATE(TablaDatosCompletos[[#This Row],[CodigoProyecto]],"!G",CELL("fila",INDIRECT(TablaDatosCompletos[[#This Row],[Referencia]]))+7))=0,"",INDIRECT(CONCATENATE(TablaDatosCompletos[[#This Row],[CodigoProyecto]],"!G",CELL("fila",INDIRECT(TablaDatosCompletos[[#This Row],[Referencia]]))+7)))</f>
        <v>MW</v>
      </c>
    </row>
    <row r="176" spans="1:22" ht="72.5" x14ac:dyDescent="0.35">
      <c r="A176" s="17">
        <f>DatosGenerales!$D$7</f>
        <v>0</v>
      </c>
      <c r="B176" s="17">
        <f>DatosGenerales!$D$11</f>
        <v>0</v>
      </c>
      <c r="C176" s="17" cm="1">
        <f t="array" aca="1" ref="C176" ca="1">INDIRECT(CONCATENATE(TablaDatosCompletos[[#This Row],[CodigoProyecto]],"!$E$3"))</f>
        <v>0</v>
      </c>
      <c r="D176" s="17" t="str">
        <f ca="1">IF(TablaDatosCompletos[[#This Row],[Proyecto]]=0,"NO","SI")</f>
        <v>NO</v>
      </c>
      <c r="E176" s="17" t="s">
        <v>16</v>
      </c>
      <c r="F176" s="17" t="s">
        <v>227</v>
      </c>
      <c r="G176" s="20" t="s">
        <v>74</v>
      </c>
      <c r="H176" s="20" t="s">
        <v>43</v>
      </c>
      <c r="I176" s="19" t="s">
        <v>44</v>
      </c>
      <c r="J176" s="17" t="s">
        <v>85</v>
      </c>
      <c r="K176" s="18" t="s">
        <v>86</v>
      </c>
      <c r="L176" s="18" t="s">
        <v>533</v>
      </c>
      <c r="M176" s="18" t="str" cm="1">
        <f t="array" aca="1" ref="M176" ca="1">IF(INDIRECT(CONCATENATE(TablaDatosCompletos[[#This Row],[CodigoProyecto]],"!B",CELL("fila",INDIRECT(TablaDatosCompletos[[#This Row],[Referencia]]))))="Incluir","SI","NO")</f>
        <v>NO</v>
      </c>
      <c r="N176" s="40" cm="1">
        <f t="array" aca="1" ref="N176" ca="1">IF(TablaDatosCompletos[[#This Row],[UsarAI]]="NO",0,INDIRECT(CONCATENATE(TablaDatosCompletos[[#This Row],[CodigoProyecto]],"!E",CELL("fila",INDIRECT(TablaDatosCompletos[[#This Row],[Referencia]]))+2)))</f>
        <v>0</v>
      </c>
      <c r="O176" s="18" t="str" cm="1">
        <f t="array" aca="1" ref="O176" ca="1">IF(INDIRECT(CONCATENATE(TablaDatosCompletos[[#This Row],[CodigoProyecto]],"!E",CELL("fila",INDIRECT(TablaDatosCompletos[[#This Row],[Referencia]]))+6))=0,"",INDIRECT(CONCATENATE(TablaDatosCompletos[[#This Row],[CodigoProyecto]],"!E",CELL("fila",INDIRECT(TablaDatosCompletos[[#This Row],[Referencia]]))+6)))</f>
        <v>RCO22</v>
      </c>
      <c r="P176" s="18" t="str" cm="1">
        <f t="array" aca="1" ref="P176" ca="1">IF(INDIRECT(CONCATENATE(TablaDatosCompletos[[#This Row],[CodigoProyecto]],"!F",CELL("fila",INDIRECT(TablaDatosCompletos[[#This Row],[Referencia]]))+6))=0,"",INDIRECT(CONCATENATE(TablaDatosCompletos[[#This Row],[CodigoProyecto]],"!F",CELL("fila",INDIRECT(TablaDatosCompletos[[#This Row],[Referencia]]))+6)))</f>
        <v>Capacidad de producción adicional
de energía renovable (de la cual: electricidad,
térmica)*</v>
      </c>
      <c r="Q176" s="18" cm="1">
        <f t="array" aca="1" ref="Q176" ca="1">IF(TablaDatosCompletos[[#This Row],[UsarAI]]="NO",0,INDIRECT(CONCATENATE(TablaDatosCompletos[[#This Row],[CodigoProyecto]],"!H",CELL("fila",INDIRECT(TablaDatosCompletos[[#This Row],[Referencia]]))+6)))</f>
        <v>0</v>
      </c>
      <c r="R176" s="18" t="str" cm="1">
        <f t="array" aca="1" ref="R176" ca="1">IF(INDIRECT(CONCATENATE(TablaDatosCompletos[[#This Row],[CodigoProyecto]],"!G",CELL("fila",INDIRECT(TablaDatosCompletos[[#This Row],[Referencia]]))+6))=0,"",INDIRECT(CONCATENATE(TablaDatosCompletos[[#This Row],[CodigoProyecto]],"!G",CELL("fila",INDIRECT(TablaDatosCompletos[[#This Row],[Referencia]]))+6)))</f>
        <v>KW  </v>
      </c>
      <c r="S176" s="125" t="str" cm="1">
        <f t="array" aca="1" ref="S176" ca="1">IF(INDIRECT(CONCATENATE(TablaDatosCompletos[[#This Row],[CodigoProyecto]],"!E",CELL("fila",INDIRECT(TablaDatosCompletos[[#This Row],[Referencia]]))+7))=0,"",INDIRECT(CONCATENATE(TablaDatosCompletos[[#This Row],[CodigoProyecto]],"!E",CELL("fila",INDIRECT(TablaDatosCompletos[[#This Row],[Referencia]]))+7)))</f>
        <v>RCR32</v>
      </c>
      <c r="T176" s="126" t="str" cm="1">
        <f t="array" aca="1" ref="T176" ca="1">IF(INDIRECT(CONCATENATE(TablaDatosCompletos[[#This Row],[CodigoProyecto]],"!F",CELL("fila",INDIRECT(TablaDatosCompletos[[#This Row],[Referencia]]))+7))=0,"",INDIRECT(CONCATENATE(TablaDatosCompletos[[#This Row],[CodigoProyecto]],"!F",CELL("fila",INDIRECT(TablaDatosCompletos[[#This Row],[Referencia]]))+7)))</f>
        <v>RCR 32: Capacidad operativa adicional instalada para energía renovable*</v>
      </c>
      <c r="U176" s="127" cm="1">
        <f t="array" aca="1" ref="U176" ca="1">IF(TablaDatosCompletos[[#This Row],[UsarAI]]="NO",0,INDIRECT(CONCATENATE(TablaDatosCompletos[[#This Row],[CodigoProyecto]],"!H",CELL("fila",INDIRECT(TablaDatosCompletos[[#This Row],[Referencia]]))+7)))</f>
        <v>0</v>
      </c>
      <c r="V176" s="126" t="str" cm="1">
        <f t="array" aca="1" ref="V176" ca="1">IF(INDIRECT(CONCATENATE(TablaDatosCompletos[[#This Row],[CodigoProyecto]],"!G",CELL("fila",INDIRECT(TablaDatosCompletos[[#This Row],[Referencia]]))+7))=0,"",INDIRECT(CONCATENATE(TablaDatosCompletos[[#This Row],[CodigoProyecto]],"!G",CELL("fila",INDIRECT(TablaDatosCompletos[[#This Row],[Referencia]]))+7)))</f>
        <v>MW</v>
      </c>
    </row>
    <row r="177" spans="1:22" ht="72.5" x14ac:dyDescent="0.35">
      <c r="A177" s="17">
        <f>DatosGenerales!$D$7</f>
        <v>0</v>
      </c>
      <c r="B177" s="17">
        <f>DatosGenerales!$D$11</f>
        <v>0</v>
      </c>
      <c r="C177" s="17" cm="1">
        <f t="array" aca="1" ref="C177" ca="1">INDIRECT(CONCATENATE(TablaDatosCompletos[[#This Row],[CodigoProyecto]],"!$E$3"))</f>
        <v>0</v>
      </c>
      <c r="D177" s="17" t="str">
        <f ca="1">IF(TablaDatosCompletos[[#This Row],[Proyecto]]=0,"NO","SI")</f>
        <v>NO</v>
      </c>
      <c r="E177" s="17" t="s">
        <v>16</v>
      </c>
      <c r="F177" s="17" t="s">
        <v>227</v>
      </c>
      <c r="G177" s="20" t="s">
        <v>74</v>
      </c>
      <c r="H177" s="20" t="s">
        <v>43</v>
      </c>
      <c r="I177" s="19" t="s">
        <v>44</v>
      </c>
      <c r="J177" s="17" t="s">
        <v>87</v>
      </c>
      <c r="K177" s="18" t="s">
        <v>88</v>
      </c>
      <c r="L177" s="18" t="s">
        <v>534</v>
      </c>
      <c r="M177" s="18" t="str" cm="1">
        <f t="array" aca="1" ref="M177" ca="1">IF(INDIRECT(CONCATENATE(TablaDatosCompletos[[#This Row],[CodigoProyecto]],"!B",CELL("fila",INDIRECT(TablaDatosCompletos[[#This Row],[Referencia]]))))="Incluir","SI","NO")</f>
        <v>NO</v>
      </c>
      <c r="N177" s="40" cm="1">
        <f t="array" aca="1" ref="N177" ca="1">IF(TablaDatosCompletos[[#This Row],[UsarAI]]="NO",0,INDIRECT(CONCATENATE(TablaDatosCompletos[[#This Row],[CodigoProyecto]],"!E",CELL("fila",INDIRECT(TablaDatosCompletos[[#This Row],[Referencia]]))+2)))</f>
        <v>0</v>
      </c>
      <c r="O177" s="18" t="str" cm="1">
        <f t="array" aca="1" ref="O177" ca="1">IF(INDIRECT(CONCATENATE(TablaDatosCompletos[[#This Row],[CodigoProyecto]],"!E",CELL("fila",INDIRECT(TablaDatosCompletos[[#This Row],[Referencia]]))+6))=0,"",INDIRECT(CONCATENATE(TablaDatosCompletos[[#This Row],[CodigoProyecto]],"!E",CELL("fila",INDIRECT(TablaDatosCompletos[[#This Row],[Referencia]]))+6)))</f>
        <v>RCO22</v>
      </c>
      <c r="P177" s="18" t="str" cm="1">
        <f t="array" aca="1" ref="P177" ca="1">IF(INDIRECT(CONCATENATE(TablaDatosCompletos[[#This Row],[CodigoProyecto]],"!F",CELL("fila",INDIRECT(TablaDatosCompletos[[#This Row],[Referencia]]))+6))=0,"",INDIRECT(CONCATENATE(TablaDatosCompletos[[#This Row],[CodigoProyecto]],"!F",CELL("fila",INDIRECT(TablaDatosCompletos[[#This Row],[Referencia]]))+6)))</f>
        <v>Capacidad de producción adicional
de energía renovable (de la cual: electricidad,
térmica)*</v>
      </c>
      <c r="Q177" s="18" cm="1">
        <f t="array" aca="1" ref="Q177" ca="1">IF(TablaDatosCompletos[[#This Row],[UsarAI]]="NO",0,INDIRECT(CONCATENATE(TablaDatosCompletos[[#This Row],[CodigoProyecto]],"!H",CELL("fila",INDIRECT(TablaDatosCompletos[[#This Row],[Referencia]]))+6)))</f>
        <v>0</v>
      </c>
      <c r="R177" s="18" t="str" cm="1">
        <f t="array" aca="1" ref="R177" ca="1">IF(INDIRECT(CONCATENATE(TablaDatosCompletos[[#This Row],[CodigoProyecto]],"!G",CELL("fila",INDIRECT(TablaDatosCompletos[[#This Row],[Referencia]]))+6))=0,"",INDIRECT(CONCATENATE(TablaDatosCompletos[[#This Row],[CodigoProyecto]],"!G",CELL("fila",INDIRECT(TablaDatosCompletos[[#This Row],[Referencia]]))+6)))</f>
        <v>KW  </v>
      </c>
      <c r="S177" s="125" t="str" cm="1">
        <f t="array" aca="1" ref="S177" ca="1">IF(INDIRECT(CONCATENATE(TablaDatosCompletos[[#This Row],[CodigoProyecto]],"!E",CELL("fila",INDIRECT(TablaDatosCompletos[[#This Row],[Referencia]]))+7))=0,"",INDIRECT(CONCATENATE(TablaDatosCompletos[[#This Row],[CodigoProyecto]],"!E",CELL("fila",INDIRECT(TablaDatosCompletos[[#This Row],[Referencia]]))+7)))</f>
        <v>RCR32</v>
      </c>
      <c r="T177" s="126" t="str" cm="1">
        <f t="array" aca="1" ref="T177" ca="1">IF(INDIRECT(CONCATENATE(TablaDatosCompletos[[#This Row],[CodigoProyecto]],"!F",CELL("fila",INDIRECT(TablaDatosCompletos[[#This Row],[Referencia]]))+7))=0,"",INDIRECT(CONCATENATE(TablaDatosCompletos[[#This Row],[CodigoProyecto]],"!F",CELL("fila",INDIRECT(TablaDatosCompletos[[#This Row],[Referencia]]))+7)))</f>
        <v>RCR 32: Capacidad operativa adicional instalada para energía renovable*</v>
      </c>
      <c r="U177" s="127" cm="1">
        <f t="array" aca="1" ref="U177" ca="1">IF(TablaDatosCompletos[[#This Row],[UsarAI]]="NO",0,INDIRECT(CONCATENATE(TablaDatosCompletos[[#This Row],[CodigoProyecto]],"!H",CELL("fila",INDIRECT(TablaDatosCompletos[[#This Row],[Referencia]]))+7)))</f>
        <v>0</v>
      </c>
      <c r="V177" s="126" t="str" cm="1">
        <f t="array" aca="1" ref="V177" ca="1">IF(INDIRECT(CONCATENATE(TablaDatosCompletos[[#This Row],[CodigoProyecto]],"!G",CELL("fila",INDIRECT(TablaDatosCompletos[[#This Row],[Referencia]]))+7))=0,"",INDIRECT(CONCATENATE(TablaDatosCompletos[[#This Row],[CodigoProyecto]],"!G",CELL("fila",INDIRECT(TablaDatosCompletos[[#This Row],[Referencia]]))+7)))</f>
        <v>MW</v>
      </c>
    </row>
    <row r="178" spans="1:22" ht="72.5" x14ac:dyDescent="0.35">
      <c r="A178" s="17">
        <f>DatosGenerales!$D$7</f>
        <v>0</v>
      </c>
      <c r="B178" s="17">
        <f>DatosGenerales!$D$11</f>
        <v>0</v>
      </c>
      <c r="C178" s="17" cm="1">
        <f t="array" aca="1" ref="C178" ca="1">INDIRECT(CONCATENATE(TablaDatosCompletos[[#This Row],[CodigoProyecto]],"!$E$3"))</f>
        <v>0</v>
      </c>
      <c r="D178" s="17" t="str">
        <f ca="1">IF(TablaDatosCompletos[[#This Row],[Proyecto]]=0,"NO","SI")</f>
        <v>NO</v>
      </c>
      <c r="E178" s="17" t="s">
        <v>16</v>
      </c>
      <c r="F178" s="17" t="s">
        <v>227</v>
      </c>
      <c r="G178" s="20" t="s">
        <v>74</v>
      </c>
      <c r="H178" s="20" t="s">
        <v>43</v>
      </c>
      <c r="I178" s="19" t="s">
        <v>44</v>
      </c>
      <c r="J178" s="17" t="s">
        <v>89</v>
      </c>
      <c r="K178" s="18" t="s">
        <v>90</v>
      </c>
      <c r="L178" s="18" t="s">
        <v>535</v>
      </c>
      <c r="M178" s="18" t="str" cm="1">
        <f t="array" aca="1" ref="M178" ca="1">IF(INDIRECT(CONCATENATE(TablaDatosCompletos[[#This Row],[CodigoProyecto]],"!B",CELL("fila",INDIRECT(TablaDatosCompletos[[#This Row],[Referencia]]))))="Incluir","SI","NO")</f>
        <v>NO</v>
      </c>
      <c r="N178" s="40" cm="1">
        <f t="array" aca="1" ref="N178" ca="1">IF(TablaDatosCompletos[[#This Row],[UsarAI]]="NO",0,INDIRECT(CONCATENATE(TablaDatosCompletos[[#This Row],[CodigoProyecto]],"!E",CELL("fila",INDIRECT(TablaDatosCompletos[[#This Row],[Referencia]]))+2)))</f>
        <v>0</v>
      </c>
      <c r="O178" s="18" t="str" cm="1">
        <f t="array" aca="1" ref="O178" ca="1">IF(INDIRECT(CONCATENATE(TablaDatosCompletos[[#This Row],[CodigoProyecto]],"!E",CELL("fila",INDIRECT(TablaDatosCompletos[[#This Row],[Referencia]]))+6))=0,"",INDIRECT(CONCATENATE(TablaDatosCompletos[[#This Row],[CodigoProyecto]],"!E",CELL("fila",INDIRECT(TablaDatosCompletos[[#This Row],[Referencia]]))+6)))</f>
        <v>RCO22</v>
      </c>
      <c r="P178" s="18" t="str" cm="1">
        <f t="array" aca="1" ref="P178" ca="1">IF(INDIRECT(CONCATENATE(TablaDatosCompletos[[#This Row],[CodigoProyecto]],"!F",CELL("fila",INDIRECT(TablaDatosCompletos[[#This Row],[Referencia]]))+6))=0,"",INDIRECT(CONCATENATE(TablaDatosCompletos[[#This Row],[CodigoProyecto]],"!F",CELL("fila",INDIRECT(TablaDatosCompletos[[#This Row],[Referencia]]))+6)))</f>
        <v>Capacidad de producción adicional
de energía renovable (de la cual: electricidad,
térmica)*</v>
      </c>
      <c r="Q178" s="18" cm="1">
        <f t="array" aca="1" ref="Q178" ca="1">IF(TablaDatosCompletos[[#This Row],[UsarAI]]="NO",0,INDIRECT(CONCATENATE(TablaDatosCompletos[[#This Row],[CodigoProyecto]],"!H",CELL("fila",INDIRECT(TablaDatosCompletos[[#This Row],[Referencia]]))+6)))</f>
        <v>0</v>
      </c>
      <c r="R178" s="18" t="str" cm="1">
        <f t="array" aca="1" ref="R178" ca="1">IF(INDIRECT(CONCATENATE(TablaDatosCompletos[[#This Row],[CodigoProyecto]],"!G",CELL("fila",INDIRECT(TablaDatosCompletos[[#This Row],[Referencia]]))+6))=0,"",INDIRECT(CONCATENATE(TablaDatosCompletos[[#This Row],[CodigoProyecto]],"!G",CELL("fila",INDIRECT(TablaDatosCompletos[[#This Row],[Referencia]]))+6)))</f>
        <v>KW  </v>
      </c>
      <c r="S178" s="125" t="str" cm="1">
        <f t="array" aca="1" ref="S178" ca="1">IF(INDIRECT(CONCATENATE(TablaDatosCompletos[[#This Row],[CodigoProyecto]],"!E",CELL("fila",INDIRECT(TablaDatosCompletos[[#This Row],[Referencia]]))+7))=0,"",INDIRECT(CONCATENATE(TablaDatosCompletos[[#This Row],[CodigoProyecto]],"!E",CELL("fila",INDIRECT(TablaDatosCompletos[[#This Row],[Referencia]]))+7)))</f>
        <v>RCR32</v>
      </c>
      <c r="T178" s="126" t="str" cm="1">
        <f t="array" aca="1" ref="T178" ca="1">IF(INDIRECT(CONCATENATE(TablaDatosCompletos[[#This Row],[CodigoProyecto]],"!F",CELL("fila",INDIRECT(TablaDatosCompletos[[#This Row],[Referencia]]))+7))=0,"",INDIRECT(CONCATENATE(TablaDatosCompletos[[#This Row],[CodigoProyecto]],"!F",CELL("fila",INDIRECT(TablaDatosCompletos[[#This Row],[Referencia]]))+7)))</f>
        <v>RCR 32: Capacidad operativa adicional instalada para energía renovable*</v>
      </c>
      <c r="U178" s="127" cm="1">
        <f t="array" aca="1" ref="U178" ca="1">IF(TablaDatosCompletos[[#This Row],[UsarAI]]="NO",0,INDIRECT(CONCATENATE(TablaDatosCompletos[[#This Row],[CodigoProyecto]],"!H",CELL("fila",INDIRECT(TablaDatosCompletos[[#This Row],[Referencia]]))+7)))</f>
        <v>0</v>
      </c>
      <c r="V178" s="126" t="str" cm="1">
        <f t="array" aca="1" ref="V178" ca="1">IF(INDIRECT(CONCATENATE(TablaDatosCompletos[[#This Row],[CodigoProyecto]],"!G",CELL("fila",INDIRECT(TablaDatosCompletos[[#This Row],[Referencia]]))+7))=0,"",INDIRECT(CONCATENATE(TablaDatosCompletos[[#This Row],[CodigoProyecto]],"!G",CELL("fila",INDIRECT(TablaDatosCompletos[[#This Row],[Referencia]]))+7)))</f>
        <v>MW</v>
      </c>
    </row>
    <row r="179" spans="1:22" ht="72.5" x14ac:dyDescent="0.35">
      <c r="A179" s="17">
        <f>DatosGenerales!$D$7</f>
        <v>0</v>
      </c>
      <c r="B179" s="17">
        <f>DatosGenerales!$D$11</f>
        <v>0</v>
      </c>
      <c r="C179" s="17" cm="1">
        <f t="array" aca="1" ref="C179" ca="1">INDIRECT(CONCATENATE(TablaDatosCompletos[[#This Row],[CodigoProyecto]],"!$E$3"))</f>
        <v>0</v>
      </c>
      <c r="D179" s="17" t="str">
        <f ca="1">IF(TablaDatosCompletos[[#This Row],[Proyecto]]=0,"NO","SI")</f>
        <v>NO</v>
      </c>
      <c r="E179" s="17" t="s">
        <v>16</v>
      </c>
      <c r="F179" s="17" t="s">
        <v>227</v>
      </c>
      <c r="G179" s="20" t="s">
        <v>74</v>
      </c>
      <c r="H179" s="20" t="s">
        <v>43</v>
      </c>
      <c r="I179" s="19" t="s">
        <v>44</v>
      </c>
      <c r="J179" s="17" t="s">
        <v>91</v>
      </c>
      <c r="K179" s="18" t="s">
        <v>92</v>
      </c>
      <c r="L179" s="18" t="s">
        <v>536</v>
      </c>
      <c r="M179" s="18" t="str" cm="1">
        <f t="array" aca="1" ref="M179" ca="1">IF(INDIRECT(CONCATENATE(TablaDatosCompletos[[#This Row],[CodigoProyecto]],"!B",CELL("fila",INDIRECT(TablaDatosCompletos[[#This Row],[Referencia]]))))="Incluir","SI","NO")</f>
        <v>NO</v>
      </c>
      <c r="N179" s="40" cm="1">
        <f t="array" aca="1" ref="N179" ca="1">IF(TablaDatosCompletos[[#This Row],[UsarAI]]="NO",0,INDIRECT(CONCATENATE(TablaDatosCompletos[[#This Row],[CodigoProyecto]],"!E",CELL("fila",INDIRECT(TablaDatosCompletos[[#This Row],[Referencia]]))+2)))</f>
        <v>0</v>
      </c>
      <c r="O179" s="18" t="str" cm="1">
        <f t="array" aca="1" ref="O179" ca="1">IF(INDIRECT(CONCATENATE(TablaDatosCompletos[[#This Row],[CodigoProyecto]],"!E",CELL("fila",INDIRECT(TablaDatosCompletos[[#This Row],[Referencia]]))+6))=0,"",INDIRECT(CONCATENATE(TablaDatosCompletos[[#This Row],[CodigoProyecto]],"!E",CELL("fila",INDIRECT(TablaDatosCompletos[[#This Row],[Referencia]]))+6)))</f>
        <v>RCO22</v>
      </c>
      <c r="P179" s="18" t="str" cm="1">
        <f t="array" aca="1" ref="P179" ca="1">IF(INDIRECT(CONCATENATE(TablaDatosCompletos[[#This Row],[CodigoProyecto]],"!F",CELL("fila",INDIRECT(TablaDatosCompletos[[#This Row],[Referencia]]))+6))=0,"",INDIRECT(CONCATENATE(TablaDatosCompletos[[#This Row],[CodigoProyecto]],"!F",CELL("fila",INDIRECT(TablaDatosCompletos[[#This Row],[Referencia]]))+6)))</f>
        <v>Capacidad de producción adicional
de energía renovable (de la cual: electricidad,
térmica)*</v>
      </c>
      <c r="Q179" s="18" cm="1">
        <f t="array" aca="1" ref="Q179" ca="1">IF(TablaDatosCompletos[[#This Row],[UsarAI]]="NO",0,INDIRECT(CONCATENATE(TablaDatosCompletos[[#This Row],[CodigoProyecto]],"!H",CELL("fila",INDIRECT(TablaDatosCompletos[[#This Row],[Referencia]]))+6)))</f>
        <v>0</v>
      </c>
      <c r="R179" s="18" t="str" cm="1">
        <f t="array" aca="1" ref="R179" ca="1">IF(INDIRECT(CONCATENATE(TablaDatosCompletos[[#This Row],[CodigoProyecto]],"!G",CELL("fila",INDIRECT(TablaDatosCompletos[[#This Row],[Referencia]]))+6))=0,"",INDIRECT(CONCATENATE(TablaDatosCompletos[[#This Row],[CodigoProyecto]],"!G",CELL("fila",INDIRECT(TablaDatosCompletos[[#This Row],[Referencia]]))+6)))</f>
        <v>KW  </v>
      </c>
      <c r="S179" s="125" t="str" cm="1">
        <f t="array" aca="1" ref="S179" ca="1">IF(INDIRECT(CONCATENATE(TablaDatosCompletos[[#This Row],[CodigoProyecto]],"!E",CELL("fila",INDIRECT(TablaDatosCompletos[[#This Row],[Referencia]]))+7))=0,"",INDIRECT(CONCATENATE(TablaDatosCompletos[[#This Row],[CodigoProyecto]],"!E",CELL("fila",INDIRECT(TablaDatosCompletos[[#This Row],[Referencia]]))+7)))</f>
        <v>RCR32</v>
      </c>
      <c r="T179" s="126" t="str" cm="1">
        <f t="array" aca="1" ref="T179" ca="1">IF(INDIRECT(CONCATENATE(TablaDatosCompletos[[#This Row],[CodigoProyecto]],"!F",CELL("fila",INDIRECT(TablaDatosCompletos[[#This Row],[Referencia]]))+7))=0,"",INDIRECT(CONCATENATE(TablaDatosCompletos[[#This Row],[CodigoProyecto]],"!F",CELL("fila",INDIRECT(TablaDatosCompletos[[#This Row],[Referencia]]))+7)))</f>
        <v>RCR 32: Capacidad operativa adicional instalada para energía renovable*</v>
      </c>
      <c r="U179" s="127" cm="1">
        <f t="array" aca="1" ref="U179" ca="1">IF(TablaDatosCompletos[[#This Row],[UsarAI]]="NO",0,INDIRECT(CONCATENATE(TablaDatosCompletos[[#This Row],[CodigoProyecto]],"!H",CELL("fila",INDIRECT(TablaDatosCompletos[[#This Row],[Referencia]]))+7)))</f>
        <v>0</v>
      </c>
      <c r="V179" s="126" t="str" cm="1">
        <f t="array" aca="1" ref="V179" ca="1">IF(INDIRECT(CONCATENATE(TablaDatosCompletos[[#This Row],[CodigoProyecto]],"!G",CELL("fila",INDIRECT(TablaDatosCompletos[[#This Row],[Referencia]]))+7))=0,"",INDIRECT(CONCATENATE(TablaDatosCompletos[[#This Row],[CodigoProyecto]],"!G",CELL("fila",INDIRECT(TablaDatosCompletos[[#This Row],[Referencia]]))+7)))</f>
        <v>MW</v>
      </c>
    </row>
    <row r="180" spans="1:22" ht="72.5" x14ac:dyDescent="0.35">
      <c r="A180" s="17">
        <f>DatosGenerales!$D$7</f>
        <v>0</v>
      </c>
      <c r="B180" s="17">
        <f>DatosGenerales!$D$11</f>
        <v>0</v>
      </c>
      <c r="C180" s="17" cm="1">
        <f t="array" aca="1" ref="C180" ca="1">INDIRECT(CONCATENATE(TablaDatosCompletos[[#This Row],[CodigoProyecto]],"!$E$3"))</f>
        <v>0</v>
      </c>
      <c r="D180" s="17" t="str">
        <f ca="1">IF(TablaDatosCompletos[[#This Row],[Proyecto]]=0,"NO","SI")</f>
        <v>NO</v>
      </c>
      <c r="E180" s="17" t="s">
        <v>16</v>
      </c>
      <c r="F180" s="17" t="s">
        <v>227</v>
      </c>
      <c r="G180" s="20" t="s">
        <v>74</v>
      </c>
      <c r="H180" s="20" t="s">
        <v>45</v>
      </c>
      <c r="I180" s="19" t="s">
        <v>46</v>
      </c>
      <c r="J180" s="17" t="s">
        <v>93</v>
      </c>
      <c r="K180" s="18" t="s">
        <v>94</v>
      </c>
      <c r="L180" s="18" t="s">
        <v>537</v>
      </c>
      <c r="M180" s="18" t="str" cm="1">
        <f t="array" aca="1" ref="M180" ca="1">IF(INDIRECT(CONCATENATE(TablaDatosCompletos[[#This Row],[CodigoProyecto]],"!B",CELL("fila",INDIRECT(TablaDatosCompletos[[#This Row],[Referencia]]))))="Incluir","SI","NO")</f>
        <v>NO</v>
      </c>
      <c r="N180" s="40" cm="1">
        <f t="array" aca="1" ref="N180" ca="1">IF(TablaDatosCompletos[[#This Row],[UsarAI]]="NO",0,INDIRECT(CONCATENATE(TablaDatosCompletos[[#This Row],[CodigoProyecto]],"!E",CELL("fila",INDIRECT(TablaDatosCompletos[[#This Row],[Referencia]]))+2)))</f>
        <v>0</v>
      </c>
      <c r="O180" s="18" t="str" cm="1">
        <f t="array" aca="1" ref="O180" ca="1">IF(INDIRECT(CONCATENATE(TablaDatosCompletos[[#This Row],[CodigoProyecto]],"!E",CELL("fila",INDIRECT(TablaDatosCompletos[[#This Row],[Referencia]]))+6))=0,"",INDIRECT(CONCATENATE(TablaDatosCompletos[[#This Row],[CodigoProyecto]],"!E",CELL("fila",INDIRECT(TablaDatosCompletos[[#This Row],[Referencia]]))+6)))</f>
        <v>RCO54</v>
      </c>
      <c r="P180" s="18" t="str" cm="1">
        <f t="array" aca="1" ref="P180" ca="1">IF(INDIRECT(CONCATENATE(TablaDatosCompletos[[#This Row],[CodigoProyecto]],"!F",CELL("fila",INDIRECT(TablaDatosCompletos[[#This Row],[Referencia]]))+6))=0,"",INDIRECT(CONCATENATE(TablaDatosCompletos[[#This Row],[CodigoProyecto]],"!F",CELL("fila",INDIRECT(TablaDatosCompletos[[#This Row],[Referencia]]))+6)))</f>
        <v>RCO54 Intermodal</v>
      </c>
      <c r="Q180" s="18" cm="1">
        <f t="array" aca="1" ref="Q180" ca="1">IF(TablaDatosCompletos[[#This Row],[UsarAI]]="NO",0,INDIRECT(CONCATENATE(TablaDatosCompletos[[#This Row],[CodigoProyecto]],"!H",CELL("fila",INDIRECT(TablaDatosCompletos[[#This Row],[Referencia]]))+6)))</f>
        <v>0</v>
      </c>
      <c r="R180" s="18" t="str" cm="1">
        <f t="array" aca="1" ref="R180" ca="1">IF(INDIRECT(CONCATENATE(TablaDatosCompletos[[#This Row],[CodigoProyecto]],"!G",CELL("fila",INDIRECT(TablaDatosCompletos[[#This Row],[Referencia]]))+6))=0,"",INDIRECT(CONCATENATE(TablaDatosCompletos[[#This Row],[CodigoProyecto]],"!G",CELL("fila",INDIRECT(TablaDatosCompletos[[#This Row],[Referencia]]))+6)))</f>
        <v>RCO54:Conexiones intermodales</v>
      </c>
      <c r="S180" s="125" t="str" cm="1">
        <f t="array" aca="1" ref="S180" ca="1">IF(INDIRECT(CONCATENATE(TablaDatosCompletos[[#This Row],[CodigoProyecto]],"!E",CELL("fila",INDIRECT(TablaDatosCompletos[[#This Row],[Referencia]]))+7))=0,"",INDIRECT(CONCATENATE(TablaDatosCompletos[[#This Row],[CodigoProyecto]],"!E",CELL("fila",INDIRECT(TablaDatosCompletos[[#This Row],[Referencia]]))+7)))</f>
        <v>RCR62</v>
      </c>
      <c r="T180" s="126" t="str" cm="1">
        <f t="array" aca="1" ref="T180" ca="1">IF(INDIRECT(CONCATENATE(TablaDatosCompletos[[#This Row],[CodigoProyecto]],"!F",CELL("fila",INDIRECT(TablaDatosCompletos[[#This Row],[Referencia]]))+7))=0,"",INDIRECT(CONCATENATE(TablaDatosCompletos[[#This Row],[CodigoProyecto]],"!F",CELL("fila",INDIRECT(TablaDatosCompletos[[#This Row],[Referencia]]))+7)))</f>
        <v>RCR 62: Pasajeros anuales de transporte
público nuevo o modernizado</v>
      </c>
      <c r="U180" s="127" cm="1">
        <f t="array" aca="1" ref="U180" ca="1">IF(TablaDatosCompletos[[#This Row],[UsarAI]]="NO",0,INDIRECT(CONCATENATE(TablaDatosCompletos[[#This Row],[CodigoProyecto]],"!H",CELL("fila",INDIRECT(TablaDatosCompletos[[#This Row],[Referencia]]))+7)))</f>
        <v>0</v>
      </c>
      <c r="V180" s="126" t="str" cm="1">
        <f t="array" aca="1" ref="V180" ca="1">IF(INDIRECT(CONCATENATE(TablaDatosCompletos[[#This Row],[CodigoProyecto]],"!G",CELL("fila",INDIRECT(TablaDatosCompletos[[#This Row],[Referencia]]))+7))=0,"",INDIRECT(CONCATENATE(TablaDatosCompletos[[#This Row],[CodigoProyecto]],"!G",CELL("fila",INDIRECT(TablaDatosCompletos[[#This Row],[Referencia]]))+7)))</f>
        <v>RCR 62: Usuarios / año</v>
      </c>
    </row>
    <row r="181" spans="1:22" ht="72.5" x14ac:dyDescent="0.35">
      <c r="A181" s="17">
        <f>DatosGenerales!$D$7</f>
        <v>0</v>
      </c>
      <c r="B181" s="17">
        <f>DatosGenerales!$D$11</f>
        <v>0</v>
      </c>
      <c r="C181" s="17" cm="1">
        <f t="array" aca="1" ref="C181" ca="1">INDIRECT(CONCATENATE(TablaDatosCompletos[[#This Row],[CodigoProyecto]],"!$E$3"))</f>
        <v>0</v>
      </c>
      <c r="D181" s="17" t="str">
        <f ca="1">IF(TablaDatosCompletos[[#This Row],[Proyecto]]=0,"NO","SI")</f>
        <v>NO</v>
      </c>
      <c r="E181" s="17" t="s">
        <v>16</v>
      </c>
      <c r="F181" s="17" t="s">
        <v>227</v>
      </c>
      <c r="G181" s="20" t="s">
        <v>74</v>
      </c>
      <c r="H181" s="20" t="s">
        <v>45</v>
      </c>
      <c r="I181" s="19" t="s">
        <v>46</v>
      </c>
      <c r="J181" s="17" t="s">
        <v>95</v>
      </c>
      <c r="K181" s="18" t="s">
        <v>96</v>
      </c>
      <c r="L181" s="18" t="s">
        <v>538</v>
      </c>
      <c r="M181" s="18" t="str" cm="1">
        <f t="array" aca="1" ref="M181" ca="1">IF(INDIRECT(CONCATENATE(TablaDatosCompletos[[#This Row],[CodigoProyecto]],"!B",CELL("fila",INDIRECT(TablaDatosCompletos[[#This Row],[Referencia]]))))="Incluir","SI","NO")</f>
        <v>NO</v>
      </c>
      <c r="N181" s="40" cm="1">
        <f t="array" aca="1" ref="N181" ca="1">IF(TablaDatosCompletos[[#This Row],[UsarAI]]="NO",0,INDIRECT(CONCATENATE(TablaDatosCompletos[[#This Row],[CodigoProyecto]],"!E",CELL("fila",INDIRECT(TablaDatosCompletos[[#This Row],[Referencia]]))+2)))</f>
        <v>0</v>
      </c>
      <c r="O181" s="18" t="str" cm="1">
        <f t="array" aca="1" ref="O181" ca="1">IF(INDIRECT(CONCATENATE(TablaDatosCompletos[[#This Row],[CodigoProyecto]],"!E",CELL("fila",INDIRECT(TablaDatosCompletos[[#This Row],[Referencia]]))+6))=0,"",INDIRECT(CONCATENATE(TablaDatosCompletos[[#This Row],[CodigoProyecto]],"!E",CELL("fila",INDIRECT(TablaDatosCompletos[[#This Row],[Referencia]]))+6)))</f>
        <v>RCO57</v>
      </c>
      <c r="P181" s="18" t="str" cm="1">
        <f t="array" aca="1" ref="P181" ca="1">IF(INDIRECT(CONCATENATE(TablaDatosCompletos[[#This Row],[CodigoProyecto]],"!F",CELL("fila",INDIRECT(TablaDatosCompletos[[#This Row],[Referencia]]))+6))=0,"",INDIRECT(CONCATENATE(TablaDatosCompletos[[#This Row],[CodigoProyecto]],"!F",CELL("fila",INDIRECT(TablaDatosCompletos[[#This Row],[Referencia]]))+6)))</f>
        <v>RCO 57: Capacidad del material rodante respetuoso con el medio ambiente para el transporte público colectivo*</v>
      </c>
      <c r="Q181" s="18" cm="1">
        <f t="array" aca="1" ref="Q181" ca="1">IF(TablaDatosCompletos[[#This Row],[UsarAI]]="NO",0,INDIRECT(CONCATENATE(TablaDatosCompletos[[#This Row],[CodigoProyecto]],"!H",CELL("fila",INDIRECT(TablaDatosCompletos[[#This Row],[Referencia]]))+6)))</f>
        <v>0</v>
      </c>
      <c r="R181" s="18" t="str" cm="1">
        <f t="array" aca="1" ref="R181" ca="1">IF(INDIRECT(CONCATENATE(TablaDatosCompletos[[#This Row],[CodigoProyecto]],"!G",CELL("fila",INDIRECT(TablaDatosCompletos[[#This Row],[Referencia]]))+6))=0,"",INDIRECT(CONCATENATE(TablaDatosCompletos[[#This Row],[CodigoProyecto]],"!G",CELL("fila",INDIRECT(TablaDatosCompletos[[#This Row],[Referencia]]))+6)))</f>
        <v>RCO 57:Pasajeros</v>
      </c>
      <c r="S181" s="125" t="str" cm="1">
        <f t="array" aca="1" ref="S181" ca="1">IF(INDIRECT(CONCATENATE(TablaDatosCompletos[[#This Row],[CodigoProyecto]],"!E",CELL("fila",INDIRECT(TablaDatosCompletos[[#This Row],[Referencia]]))+7))=0,"",INDIRECT(CONCATENATE(TablaDatosCompletos[[#This Row],[CodigoProyecto]],"!E",CELL("fila",INDIRECT(TablaDatosCompletos[[#This Row],[Referencia]]))+7)))</f>
        <v>RCR62</v>
      </c>
      <c r="T181" s="126" t="str" cm="1">
        <f t="array" aca="1" ref="T181" ca="1">IF(INDIRECT(CONCATENATE(TablaDatosCompletos[[#This Row],[CodigoProyecto]],"!F",CELL("fila",INDIRECT(TablaDatosCompletos[[#This Row],[Referencia]]))+7))=0,"",INDIRECT(CONCATENATE(TablaDatosCompletos[[#This Row],[CodigoProyecto]],"!F",CELL("fila",INDIRECT(TablaDatosCompletos[[#This Row],[Referencia]]))+7)))</f>
        <v>RCR 62: Pasajeros anuales de transporte
público nuevo o modernizado</v>
      </c>
      <c r="U181" s="127" cm="1">
        <f t="array" aca="1" ref="U181" ca="1">IF(TablaDatosCompletos[[#This Row],[UsarAI]]="NO",0,INDIRECT(CONCATENATE(TablaDatosCompletos[[#This Row],[CodigoProyecto]],"!H",CELL("fila",INDIRECT(TablaDatosCompletos[[#This Row],[Referencia]]))+7)))</f>
        <v>0</v>
      </c>
      <c r="V181" s="126" t="str" cm="1">
        <f t="array" aca="1" ref="V181" ca="1">IF(INDIRECT(CONCATENATE(TablaDatosCompletos[[#This Row],[CodigoProyecto]],"!G",CELL("fila",INDIRECT(TablaDatosCompletos[[#This Row],[Referencia]]))+7))=0,"",INDIRECT(CONCATENATE(TablaDatosCompletos[[#This Row],[CodigoProyecto]],"!G",CELL("fila",INDIRECT(TablaDatosCompletos[[#This Row],[Referencia]]))+7)))</f>
        <v>RCR 62: Usuarios / año</v>
      </c>
    </row>
    <row r="182" spans="1:22" ht="72.5" x14ac:dyDescent="0.35">
      <c r="A182" s="17">
        <f>DatosGenerales!$D$7</f>
        <v>0</v>
      </c>
      <c r="B182" s="17">
        <f>DatosGenerales!$D$11</f>
        <v>0</v>
      </c>
      <c r="C182" s="17" cm="1">
        <f t="array" aca="1" ref="C182" ca="1">INDIRECT(CONCATENATE(TablaDatosCompletos[[#This Row],[CodigoProyecto]],"!$E$3"))</f>
        <v>0</v>
      </c>
      <c r="D182" s="17" t="str">
        <f ca="1">IF(TablaDatosCompletos[[#This Row],[Proyecto]]=0,"NO","SI")</f>
        <v>NO</v>
      </c>
      <c r="E182" s="17" t="s">
        <v>16</v>
      </c>
      <c r="F182" s="17" t="s">
        <v>227</v>
      </c>
      <c r="G182" s="20" t="s">
        <v>74</v>
      </c>
      <c r="H182" s="20" t="s">
        <v>45</v>
      </c>
      <c r="I182" s="19" t="s">
        <v>46</v>
      </c>
      <c r="J182" s="17" t="s">
        <v>97</v>
      </c>
      <c r="K182" s="18" t="s">
        <v>98</v>
      </c>
      <c r="L182" s="18" t="s">
        <v>539</v>
      </c>
      <c r="M182" s="18" t="str" cm="1">
        <f t="array" aca="1" ref="M182" ca="1">IF(INDIRECT(CONCATENATE(TablaDatosCompletos[[#This Row],[CodigoProyecto]],"!B",CELL("fila",INDIRECT(TablaDatosCompletos[[#This Row],[Referencia]]))))="Incluir","SI","NO")</f>
        <v>NO</v>
      </c>
      <c r="N182" s="40" cm="1">
        <f t="array" aca="1" ref="N182" ca="1">IF(TablaDatosCompletos[[#This Row],[UsarAI]]="NO",0,INDIRECT(CONCATENATE(TablaDatosCompletos[[#This Row],[CodigoProyecto]],"!E",CELL("fila",INDIRECT(TablaDatosCompletos[[#This Row],[Referencia]]))+2)))</f>
        <v>0</v>
      </c>
      <c r="O182" s="18" t="str" cm="1">
        <f t="array" aca="1" ref="O182" ca="1">IF(INDIRECT(CONCATENATE(TablaDatosCompletos[[#This Row],[CodigoProyecto]],"!E",CELL("fila",INDIRECT(TablaDatosCompletos[[#This Row],[Referencia]]))+6))=0,"",INDIRECT(CONCATENATE(TablaDatosCompletos[[#This Row],[CodigoProyecto]],"!E",CELL("fila",INDIRECT(TablaDatosCompletos[[#This Row],[Referencia]]))+6)))</f>
        <v>RCO58</v>
      </c>
      <c r="P182" s="18" t="str" cm="1">
        <f t="array" aca="1" ref="P182" ca="1">IF(INDIRECT(CONCATENATE(TablaDatosCompletos[[#This Row],[CodigoProyecto]],"!F",CELL("fila",INDIRECT(TablaDatosCompletos[[#This Row],[Referencia]]))+6))=0,"",INDIRECT(CONCATENATE(TablaDatosCompletos[[#This Row],[CodigoProyecto]],"!F",CELL("fila",INDIRECT(TablaDatosCompletos[[#This Row],[Referencia]]))+6)))</f>
        <v>RCO 58: Infraestructuras específicamente para ciclistas apoyadas*</v>
      </c>
      <c r="Q182" s="18" cm="1">
        <f t="array" aca="1" ref="Q182" ca="1">IF(TablaDatosCompletos[[#This Row],[UsarAI]]="NO",0,INDIRECT(CONCATENATE(TablaDatosCompletos[[#This Row],[CodigoProyecto]],"!H",CELL("fila",INDIRECT(TablaDatosCompletos[[#This Row],[Referencia]]))+6)))</f>
        <v>0</v>
      </c>
      <c r="R182" s="18" t="str" cm="1">
        <f t="array" aca="1" ref="R182" ca="1">IF(INDIRECT(CONCATENATE(TablaDatosCompletos[[#This Row],[CodigoProyecto]],"!G",CELL("fila",INDIRECT(TablaDatosCompletos[[#This Row],[Referencia]]))+6))=0,"",INDIRECT(CONCATENATE(TablaDatosCompletos[[#This Row],[CodigoProyecto]],"!G",CELL("fila",INDIRECT(TablaDatosCompletos[[#This Row],[Referencia]]))+6)))</f>
        <v>RCO 58:  Km</v>
      </c>
      <c r="S182" s="125" t="str" cm="1">
        <f t="array" aca="1" ref="S182" ca="1">IF(INDIRECT(CONCATENATE(TablaDatosCompletos[[#This Row],[CodigoProyecto]],"!E",CELL("fila",INDIRECT(TablaDatosCompletos[[#This Row],[Referencia]]))+7))=0,"",INDIRECT(CONCATENATE(TablaDatosCompletos[[#This Row],[CodigoProyecto]],"!E",CELL("fila",INDIRECT(TablaDatosCompletos[[#This Row],[Referencia]]))+7)))</f>
        <v>RCR64</v>
      </c>
      <c r="T182" s="126" t="str" cm="1">
        <f t="array" aca="1" ref="T182" ca="1">IF(INDIRECT(CONCATENATE(TablaDatosCompletos[[#This Row],[CodigoProyecto]],"!F",CELL("fila",INDIRECT(TablaDatosCompletos[[#This Row],[Referencia]]))+7))=0,"",INDIRECT(CONCATENATE(TablaDatosCompletos[[#This Row],[CodigoProyecto]],"!F",CELL("fila",INDIRECT(TablaDatosCompletos[[#This Row],[Referencia]]))+7)))</f>
        <v>RCR 64: Usuarios anuales de infraestructuras
específicas para ciclistas</v>
      </c>
      <c r="U182" s="127" cm="1">
        <f t="array" aca="1" ref="U182" ca="1">IF(TablaDatosCompletos[[#This Row],[UsarAI]]="NO",0,INDIRECT(CONCATENATE(TablaDatosCompletos[[#This Row],[CodigoProyecto]],"!H",CELL("fila",INDIRECT(TablaDatosCompletos[[#This Row],[Referencia]]))+7)))</f>
        <v>0</v>
      </c>
      <c r="V182" s="126" t="str" cm="1">
        <f t="array" aca="1" ref="V182" ca="1">IF(INDIRECT(CONCATENATE(TablaDatosCompletos[[#This Row],[CodigoProyecto]],"!G",CELL("fila",INDIRECT(TablaDatosCompletos[[#This Row],[Referencia]]))+7))=0,"",INDIRECT(CONCATENATE(TablaDatosCompletos[[#This Row],[CodigoProyecto]],"!G",CELL("fila",INDIRECT(TablaDatosCompletos[[#This Row],[Referencia]]))+7)))</f>
        <v>RCR 64: Usuarios /año</v>
      </c>
    </row>
    <row r="183" spans="1:22" ht="72.5" x14ac:dyDescent="0.35">
      <c r="A183" s="17">
        <f>DatosGenerales!$D$7</f>
        <v>0</v>
      </c>
      <c r="B183" s="17">
        <f>DatosGenerales!$D$11</f>
        <v>0</v>
      </c>
      <c r="C183" s="17" cm="1">
        <f t="array" aca="1" ref="C183" ca="1">INDIRECT(CONCATENATE(TablaDatosCompletos[[#This Row],[CodigoProyecto]],"!$E$3"))</f>
        <v>0</v>
      </c>
      <c r="D183" s="17" t="str">
        <f ca="1">IF(TablaDatosCompletos[[#This Row],[Proyecto]]=0,"NO","SI")</f>
        <v>NO</v>
      </c>
      <c r="E183" s="17" t="s">
        <v>16</v>
      </c>
      <c r="F183" s="17" t="s">
        <v>227</v>
      </c>
      <c r="G183" s="20" t="s">
        <v>74</v>
      </c>
      <c r="H183" s="20" t="s">
        <v>45</v>
      </c>
      <c r="I183" s="40" t="s">
        <v>46</v>
      </c>
      <c r="J183" s="17" t="s">
        <v>99</v>
      </c>
      <c r="K183" s="18" t="s">
        <v>100</v>
      </c>
      <c r="L183" s="18" t="s">
        <v>540</v>
      </c>
      <c r="M183" s="18" t="str" cm="1">
        <f t="array" aca="1" ref="M183" ca="1">IF(INDIRECT(CONCATENATE(TablaDatosCompletos[[#This Row],[CodigoProyecto]],"!B",CELL("fila",INDIRECT(TablaDatosCompletos[[#This Row],[Referencia]]))))="Incluir","SI","NO")</f>
        <v>NO</v>
      </c>
      <c r="N183" s="40" cm="1">
        <f t="array" aca="1" ref="N183" ca="1">IF(TablaDatosCompletos[[#This Row],[UsarAI]]="NO",0,INDIRECT(CONCATENATE(TablaDatosCompletos[[#This Row],[CodigoProyecto]],"!E",CELL("fila",INDIRECT(TablaDatosCompletos[[#This Row],[Referencia]]))+2)))</f>
        <v>0</v>
      </c>
      <c r="O183" s="18" t="str" cm="1">
        <f t="array" aca="1" ref="O183" ca="1">IF(INDIRECT(CONCATENATE(TablaDatosCompletos[[#This Row],[CodigoProyecto]],"!E",CELL("fila",INDIRECT(TablaDatosCompletos[[#This Row],[Referencia]]))+6))=0,"",INDIRECT(CONCATENATE(TablaDatosCompletos[[#This Row],[CodigoProyecto]],"!E",CELL("fila",INDIRECT(TablaDatosCompletos[[#This Row],[Referencia]]))+6)))</f>
        <v>RCO54</v>
      </c>
      <c r="P183" s="18" t="str" cm="1">
        <f t="array" aca="1" ref="P183" ca="1">IF(INDIRECT(CONCATENATE(TablaDatosCompletos[[#This Row],[CodigoProyecto]],"!F",CELL("fila",INDIRECT(TablaDatosCompletos[[#This Row],[Referencia]]))+6))=0,"",INDIRECT(CONCATENATE(TablaDatosCompletos[[#This Row],[CodigoProyecto]],"!F",CELL("fila",INDIRECT(TablaDatosCompletos[[#This Row],[Referencia]]))+6)))</f>
        <v>RCO54 Intermodal</v>
      </c>
      <c r="Q183" s="18" cm="1">
        <f t="array" aca="1" ref="Q183" ca="1">IF(TablaDatosCompletos[[#This Row],[UsarAI]]="NO",0,INDIRECT(CONCATENATE(TablaDatosCompletos[[#This Row],[CodigoProyecto]],"!H",CELL("fila",INDIRECT(TablaDatosCompletos[[#This Row],[Referencia]]))+6)))</f>
        <v>0</v>
      </c>
      <c r="R183" s="18" t="str" cm="1">
        <f t="array" aca="1" ref="R183" ca="1">IF(INDIRECT(CONCATENATE(TablaDatosCompletos[[#This Row],[CodigoProyecto]],"!G",CELL("fila",INDIRECT(TablaDatosCompletos[[#This Row],[Referencia]]))+6))=0,"",INDIRECT(CONCATENATE(TablaDatosCompletos[[#This Row],[CodigoProyecto]],"!G",CELL("fila",INDIRECT(TablaDatosCompletos[[#This Row],[Referencia]]))+6)))</f>
        <v>RCO54:Conexiones intermodales</v>
      </c>
      <c r="S183" s="125" t="str" cm="1">
        <f t="array" aca="1" ref="S183" ca="1">IF(INDIRECT(CONCATENATE(TablaDatosCompletos[[#This Row],[CodigoProyecto]],"!E",CELL("fila",INDIRECT(TablaDatosCompletos[[#This Row],[Referencia]]))+7))=0,"",INDIRECT(CONCATENATE(TablaDatosCompletos[[#This Row],[CodigoProyecto]],"!E",CELL("fila",INDIRECT(TablaDatosCompletos[[#This Row],[Referencia]]))+7)))</f>
        <v>RCR62</v>
      </c>
      <c r="T183" s="126" t="str" cm="1">
        <f t="array" aca="1" ref="T183" ca="1">IF(INDIRECT(CONCATENATE(TablaDatosCompletos[[#This Row],[CodigoProyecto]],"!F",CELL("fila",INDIRECT(TablaDatosCompletos[[#This Row],[Referencia]]))+7))=0,"",INDIRECT(CONCATENATE(TablaDatosCompletos[[#This Row],[CodigoProyecto]],"!F",CELL("fila",INDIRECT(TablaDatosCompletos[[#This Row],[Referencia]]))+7)))</f>
        <v>RCR 62: Pasajeros anuales de transporte
público nuevo o modernizado</v>
      </c>
      <c r="U183" s="127" cm="1">
        <f t="array" aca="1" ref="U183" ca="1">IF(TablaDatosCompletos[[#This Row],[UsarAI]]="NO",0,INDIRECT(CONCATENATE(TablaDatosCompletos[[#This Row],[CodigoProyecto]],"!H",CELL("fila",INDIRECT(TablaDatosCompletos[[#This Row],[Referencia]]))+7)))</f>
        <v>0</v>
      </c>
      <c r="V183" s="126" t="str" cm="1">
        <f t="array" aca="1" ref="V183" ca="1">IF(INDIRECT(CONCATENATE(TablaDatosCompletos[[#This Row],[CodigoProyecto]],"!G",CELL("fila",INDIRECT(TablaDatosCompletos[[#This Row],[Referencia]]))+7))=0,"",INDIRECT(CONCATENATE(TablaDatosCompletos[[#This Row],[CodigoProyecto]],"!G",CELL("fila",INDIRECT(TablaDatosCompletos[[#This Row],[Referencia]]))+7)))</f>
        <v>RCR 62: Usuarios / año</v>
      </c>
    </row>
    <row r="184" spans="1:22" ht="72.5" x14ac:dyDescent="0.35">
      <c r="A184" s="17">
        <f>DatosGenerales!$D$7</f>
        <v>0</v>
      </c>
      <c r="B184" s="17">
        <f>DatosGenerales!$D$11</f>
        <v>0</v>
      </c>
      <c r="C184" s="17" cm="1">
        <f t="array" aca="1" ref="C184" ca="1">INDIRECT(CONCATENATE(TablaDatosCompletos[[#This Row],[CodigoProyecto]],"!$E$3"))</f>
        <v>0</v>
      </c>
      <c r="D184" s="17" t="str">
        <f ca="1">IF(TablaDatosCompletos[[#This Row],[Proyecto]]=0,"NO","SI")</f>
        <v>NO</v>
      </c>
      <c r="E184" s="17" t="s">
        <v>16</v>
      </c>
      <c r="F184" s="17" t="s">
        <v>227</v>
      </c>
      <c r="G184" s="20" t="s">
        <v>74</v>
      </c>
      <c r="H184" s="20" t="s">
        <v>45</v>
      </c>
      <c r="I184" s="40" t="s">
        <v>46</v>
      </c>
      <c r="J184" s="17" t="s">
        <v>101</v>
      </c>
      <c r="K184" s="18" t="s">
        <v>102</v>
      </c>
      <c r="L184" s="18" t="s">
        <v>541</v>
      </c>
      <c r="M184" s="18" t="str" cm="1">
        <f t="array" aca="1" ref="M184" ca="1">IF(INDIRECT(CONCATENATE(TablaDatosCompletos[[#This Row],[CodigoProyecto]],"!B",CELL("fila",INDIRECT(TablaDatosCompletos[[#This Row],[Referencia]]))))="Incluir","SI","NO")</f>
        <v>NO</v>
      </c>
      <c r="N184" s="40" cm="1">
        <f t="array" aca="1" ref="N184" ca="1">IF(TablaDatosCompletos[[#This Row],[UsarAI]]="NO",0,INDIRECT(CONCATENATE(TablaDatosCompletos[[#This Row],[CodigoProyecto]],"!E",CELL("fila",INDIRECT(TablaDatosCompletos[[#This Row],[Referencia]]))+2)))</f>
        <v>0</v>
      </c>
      <c r="O184" s="18" t="str" cm="1">
        <f t="array" aca="1" ref="O184" ca="1">IF(INDIRECT(CONCATENATE(TablaDatosCompletos[[#This Row],[CodigoProyecto]],"!E",CELL("fila",INDIRECT(TablaDatosCompletos[[#This Row],[Referencia]]))+6))=0,"",INDIRECT(CONCATENATE(TablaDatosCompletos[[#This Row],[CodigoProyecto]],"!E",CELL("fila",INDIRECT(TablaDatosCompletos[[#This Row],[Referencia]]))+6)))</f>
        <v>RCO57</v>
      </c>
      <c r="P184" s="18" t="str" cm="1">
        <f t="array" aca="1" ref="P184" ca="1">IF(INDIRECT(CONCATENATE(TablaDatosCompletos[[#This Row],[CodigoProyecto]],"!F",CELL("fila",INDIRECT(TablaDatosCompletos[[#This Row],[Referencia]]))+6))=0,"",INDIRECT(CONCATENATE(TablaDatosCompletos[[#This Row],[CodigoProyecto]],"!F",CELL("fila",INDIRECT(TablaDatosCompletos[[#This Row],[Referencia]]))+6)))</f>
        <v>RCO 57: Capacidad del material rodante respetuoso con el medio ambiente para el transporte público colectivo*</v>
      </c>
      <c r="Q184" s="18" cm="1">
        <f t="array" aca="1" ref="Q184" ca="1">IF(TablaDatosCompletos[[#This Row],[UsarAI]]="NO",0,INDIRECT(CONCATENATE(TablaDatosCompletos[[#This Row],[CodigoProyecto]],"!H",CELL("fila",INDIRECT(TablaDatosCompletos[[#This Row],[Referencia]]))+6)))</f>
        <v>0</v>
      </c>
      <c r="R184" s="18" t="str" cm="1">
        <f t="array" aca="1" ref="R184" ca="1">IF(INDIRECT(CONCATENATE(TablaDatosCompletos[[#This Row],[CodigoProyecto]],"!G",CELL("fila",INDIRECT(TablaDatosCompletos[[#This Row],[Referencia]]))+6))=0,"",INDIRECT(CONCATENATE(TablaDatosCompletos[[#This Row],[CodigoProyecto]],"!G",CELL("fila",INDIRECT(TablaDatosCompletos[[#This Row],[Referencia]]))+6)))</f>
        <v>RCO 57:Pasajeros</v>
      </c>
      <c r="S184" s="125" t="str" cm="1">
        <f t="array" aca="1" ref="S184" ca="1">IF(INDIRECT(CONCATENATE(TablaDatosCompletos[[#This Row],[CodigoProyecto]],"!E",CELL("fila",INDIRECT(TablaDatosCompletos[[#This Row],[Referencia]]))+7))=0,"",INDIRECT(CONCATENATE(TablaDatosCompletos[[#This Row],[CodigoProyecto]],"!E",CELL("fila",INDIRECT(TablaDatosCompletos[[#This Row],[Referencia]]))+7)))</f>
        <v>RCR62</v>
      </c>
      <c r="T184" s="126" t="str" cm="1">
        <f t="array" aca="1" ref="T184" ca="1">IF(INDIRECT(CONCATENATE(TablaDatosCompletos[[#This Row],[CodigoProyecto]],"!F",CELL("fila",INDIRECT(TablaDatosCompletos[[#This Row],[Referencia]]))+7))=0,"",INDIRECT(CONCATENATE(TablaDatosCompletos[[#This Row],[CodigoProyecto]],"!F",CELL("fila",INDIRECT(TablaDatosCompletos[[#This Row],[Referencia]]))+7)))</f>
        <v>RCR 62: Pasajeros anuales de transporte
público nuevo o modernizado</v>
      </c>
      <c r="U184" s="127" cm="1">
        <f t="array" aca="1" ref="U184" ca="1">IF(TablaDatosCompletos[[#This Row],[UsarAI]]="NO",0,INDIRECT(CONCATENATE(TablaDatosCompletos[[#This Row],[CodigoProyecto]],"!H",CELL("fila",INDIRECT(TablaDatosCompletos[[#This Row],[Referencia]]))+7)))</f>
        <v>0</v>
      </c>
      <c r="V184" s="126" t="str" cm="1">
        <f t="array" aca="1" ref="V184" ca="1">IF(INDIRECT(CONCATENATE(TablaDatosCompletos[[#This Row],[CodigoProyecto]],"!G",CELL("fila",INDIRECT(TablaDatosCompletos[[#This Row],[Referencia]]))+7))=0,"",INDIRECT(CONCATENATE(TablaDatosCompletos[[#This Row],[CodigoProyecto]],"!G",CELL("fila",INDIRECT(TablaDatosCompletos[[#This Row],[Referencia]]))+7)))</f>
        <v>RCR 62: Usuarios / año</v>
      </c>
    </row>
    <row r="185" spans="1:22" ht="130.5" x14ac:dyDescent="0.35">
      <c r="A185" s="17">
        <f>DatosGenerales!$D$7</f>
        <v>0</v>
      </c>
      <c r="B185" s="17">
        <f>DatosGenerales!$D$11</f>
        <v>0</v>
      </c>
      <c r="C185" s="17" cm="1">
        <f t="array" aca="1" ref="C185" ca="1">INDIRECT(CONCATENATE(TablaDatosCompletos[[#This Row],[CodigoProyecto]],"!$E$3"))</f>
        <v>0</v>
      </c>
      <c r="D185" s="17" t="str">
        <f ca="1">IF(TablaDatosCompletos[[#This Row],[Proyecto]]=0,"NO","SI")</f>
        <v>NO</v>
      </c>
      <c r="E185" s="17" t="s">
        <v>16</v>
      </c>
      <c r="F185" s="17" t="s">
        <v>227</v>
      </c>
      <c r="G185" s="20" t="s">
        <v>74</v>
      </c>
      <c r="H185" s="20" t="s">
        <v>47</v>
      </c>
      <c r="I185" s="40" t="s">
        <v>48</v>
      </c>
      <c r="J185" s="17" t="s">
        <v>103</v>
      </c>
      <c r="K185" s="18" t="s">
        <v>104</v>
      </c>
      <c r="L185" s="18" t="s">
        <v>542</v>
      </c>
      <c r="M185" s="18" t="str" cm="1">
        <f t="array" aca="1" ref="M185" ca="1">IF(INDIRECT(CONCATENATE(TablaDatosCompletos[[#This Row],[CodigoProyecto]],"!B",CELL("fila",INDIRECT(TablaDatosCompletos[[#This Row],[Referencia]]))))="Incluir","SI","NO")</f>
        <v>NO</v>
      </c>
      <c r="N185" s="40" cm="1">
        <f t="array" aca="1" ref="N185" ca="1">IF(TablaDatosCompletos[[#This Row],[UsarAI]]="NO",0,INDIRECT(CONCATENATE(TablaDatosCompletos[[#This Row],[CodigoProyecto]],"!E",CELL("fila",INDIRECT(TablaDatosCompletos[[#This Row],[Referencia]]))+2)))</f>
        <v>0</v>
      </c>
      <c r="O185" s="18" t="str" cm="1">
        <f t="array" aca="1" ref="O185" ca="1">IF(INDIRECT(CONCATENATE(TablaDatosCompletos[[#This Row],[CodigoProyecto]],"!E",CELL("fila",INDIRECT(TablaDatosCompletos[[#This Row],[Referencia]]))+6))=0,"",INDIRECT(CONCATENATE(TablaDatosCompletos[[#This Row],[CodigoProyecto]],"!E",CELL("fila",INDIRECT(TablaDatosCompletos[[#This Row],[Referencia]]))+6)))</f>
        <v>RCO26</v>
      </c>
      <c r="P185" s="18" t="str" cm="1">
        <f t="array" aca="1" ref="P185" ca="1">IF(INDIRECT(CONCATENATE(TablaDatosCompletos[[#This Row],[CodigoProyecto]],"!F",CELL("fila",INDIRECT(TablaDatosCompletos[[#This Row],[Referencia]]))+6))=0,"",INDIRECT(CONCATENATE(TablaDatosCompletos[[#This Row],[CodigoProyecto]],"!F",CELL("fila",INDIRECT(TablaDatosCompletos[[#This Row],[Referencia]]))+6)))</f>
        <v>RCO 26: Infraestructuras verdes construidas
o mejoradas para la adaptación al cambio
climático*</v>
      </c>
      <c r="Q185" s="18" cm="1">
        <f t="array" aca="1" ref="Q185" ca="1">IF(TablaDatosCompletos[[#This Row],[UsarAI]]="NO",0,INDIRECT(CONCATENATE(TablaDatosCompletos[[#This Row],[CodigoProyecto]],"!H",CELL("fila",INDIRECT(TablaDatosCompletos[[#This Row],[Referencia]]))+6)))</f>
        <v>0</v>
      </c>
      <c r="R185" s="18" t="str" cm="1">
        <f t="array" aca="1" ref="R185" ca="1">IF(INDIRECT(CONCATENATE(TablaDatosCompletos[[#This Row],[CodigoProyecto]],"!G",CELL("fila",INDIRECT(TablaDatosCompletos[[#This Row],[Referencia]]))+6))=0,"",INDIRECT(CONCATENATE(TablaDatosCompletos[[#This Row],[CodigoProyecto]],"!G",CELL("fila",INDIRECT(TablaDatosCompletos[[#This Row],[Referencia]]))+6)))</f>
        <v>RCO 26: Hectáreas</v>
      </c>
      <c r="S185" s="125" t="str" cm="1">
        <f t="array" aca="1" ref="S185" ca="1">IF(INDIRECT(CONCATENATE(TablaDatosCompletos[[#This Row],[CodigoProyecto]],"!E",CELL("fila",INDIRECT(TablaDatosCompletos[[#This Row],[Referencia]]))+7))=0,"",INDIRECT(CONCATENATE(TablaDatosCompletos[[#This Row],[CodigoProyecto]],"!E",CELL("fila",INDIRECT(TablaDatosCompletos[[#This Row],[Referencia]]))+7)))</f>
        <v>RCR35</v>
      </c>
      <c r="T185" s="126" t="str" cm="1">
        <f t="array" aca="1" ref="T185" ca="1">IF(INDIRECT(CONCATENATE(TablaDatosCompletos[[#This Row],[CodigoProyecto]],"!F",CELL("fila",INDIRECT(TablaDatosCompletos[[#This Row],[Referencia]]))+7))=0,"",INDIRECT(CONCATENATE(TablaDatosCompletos[[#This Row],[CodigoProyecto]],"!F",CELL("fila",INDIRECT(TablaDatosCompletos[[#This Row],[Referencia]]))+7)))</f>
        <v>RCR 35: Población que se beneficia de las
medidas de protección frente a las
inundaciones</v>
      </c>
      <c r="U185" s="127" cm="1">
        <f t="array" aca="1" ref="U185" ca="1">IF(TablaDatosCompletos[[#This Row],[UsarAI]]="NO",0,INDIRECT(CONCATENATE(TablaDatosCompletos[[#This Row],[CodigoProyecto]],"!H",CELL("fila",INDIRECT(TablaDatosCompletos[[#This Row],[Referencia]]))+7)))</f>
        <v>0</v>
      </c>
      <c r="V185" s="126" t="str" cm="1">
        <f t="array" aca="1" ref="V185" ca="1">IF(INDIRECT(CONCATENATE(TablaDatosCompletos[[#This Row],[CodigoProyecto]],"!G",CELL("fila",INDIRECT(TablaDatosCompletos[[#This Row],[Referencia]]))+7))=0,"",INDIRECT(CONCATENATE(TablaDatosCompletos[[#This Row],[CodigoProyecto]],"!G",CELL("fila",INDIRECT(TablaDatosCompletos[[#This Row],[Referencia]]))+7)))</f>
        <v>RCR 35:Personas</v>
      </c>
    </row>
    <row r="186" spans="1:22" ht="116" x14ac:dyDescent="0.35">
      <c r="A186" s="17">
        <f>DatosGenerales!$D$7</f>
        <v>0</v>
      </c>
      <c r="B186" s="17">
        <f>DatosGenerales!$D$11</f>
        <v>0</v>
      </c>
      <c r="C186" s="17" cm="1">
        <f t="array" aca="1" ref="C186" ca="1">INDIRECT(CONCATENATE(TablaDatosCompletos[[#This Row],[CodigoProyecto]],"!$E$3"))</f>
        <v>0</v>
      </c>
      <c r="D186" s="17" t="str">
        <f ca="1">IF(TablaDatosCompletos[[#This Row],[Proyecto]]=0,"NO","SI")</f>
        <v>NO</v>
      </c>
      <c r="E186" s="17" t="s">
        <v>16</v>
      </c>
      <c r="F186" s="17" t="s">
        <v>227</v>
      </c>
      <c r="G186" s="20" t="s">
        <v>74</v>
      </c>
      <c r="H186" s="20" t="s">
        <v>47</v>
      </c>
      <c r="I186" s="19" t="s">
        <v>48</v>
      </c>
      <c r="J186" s="17" t="s">
        <v>105</v>
      </c>
      <c r="K186" s="18" t="s">
        <v>106</v>
      </c>
      <c r="L186" s="18" t="s">
        <v>543</v>
      </c>
      <c r="M186" s="18" t="str" cm="1">
        <f t="array" aca="1" ref="M186" ca="1">IF(INDIRECT(CONCATENATE(TablaDatosCompletos[[#This Row],[CodigoProyecto]],"!B",CELL("fila",INDIRECT(TablaDatosCompletos[[#This Row],[Referencia]]))))="Incluir","SI","NO")</f>
        <v>NO</v>
      </c>
      <c r="N186" s="40" cm="1">
        <f t="array" aca="1" ref="N186" ca="1">IF(TablaDatosCompletos[[#This Row],[UsarAI]]="NO",0,INDIRECT(CONCATENATE(TablaDatosCompletos[[#This Row],[CodigoProyecto]],"!E",CELL("fila",INDIRECT(TablaDatosCompletos[[#This Row],[Referencia]]))+2)))</f>
        <v>0</v>
      </c>
      <c r="O186" s="18" t="str" cm="1">
        <f t="array" aca="1" ref="O186" ca="1">IF(INDIRECT(CONCATENATE(TablaDatosCompletos[[#This Row],[CodigoProyecto]],"!E",CELL("fila",INDIRECT(TablaDatosCompletos[[#This Row],[Referencia]]))+6))=0,"",INDIRECT(CONCATENATE(TablaDatosCompletos[[#This Row],[CodigoProyecto]],"!E",CELL("fila",INDIRECT(TablaDatosCompletos[[#This Row],[Referencia]]))+6)))</f>
        <v>RCO24</v>
      </c>
      <c r="P186" s="18" t="str" cm="1">
        <f t="array" aca="1" ref="P186" ca="1">IF(INDIRECT(CONCATENATE(TablaDatosCompletos[[#This Row],[CodigoProyecto]],"!F",CELL("fila",INDIRECT(TablaDatosCompletos[[#This Row],[Referencia]]))+6))=0,"",INDIRECT(CONCATENATE(TablaDatosCompletos[[#This Row],[CodigoProyecto]],"!F",CELL("fila",INDIRECT(TablaDatosCompletos[[#This Row],[Referencia]]))+6)))</f>
        <v>RCO 24: Inversiones en sistemas nuevos o
mejorados de seguimiento, preparación,
alerta y respuesta ante catástrofes*</v>
      </c>
      <c r="Q186" s="18" cm="1">
        <f t="array" aca="1" ref="Q186" ca="1">IF(TablaDatosCompletos[[#This Row],[UsarAI]]="NO",0,INDIRECT(CONCATENATE(TablaDatosCompletos[[#This Row],[CodigoProyecto]],"!H",CELL("fila",INDIRECT(TablaDatosCompletos[[#This Row],[Referencia]]))+6)))</f>
        <v>0</v>
      </c>
      <c r="R186" s="18" t="str" cm="1">
        <f t="array" aca="1" ref="R186" ca="1">IF(INDIRECT(CONCATENATE(TablaDatosCompletos[[#This Row],[CodigoProyecto]],"!G",CELL("fila",INDIRECT(TablaDatosCompletos[[#This Row],[Referencia]]))+6))=0,"",INDIRECT(CONCATENATE(TablaDatosCompletos[[#This Row],[CodigoProyecto]],"!G",CELL("fila",INDIRECT(TablaDatosCompletos[[#This Row],[Referencia]]))+6)))</f>
        <v>RCO 24: Euro</v>
      </c>
      <c r="S186" s="125" t="str" cm="1">
        <f t="array" aca="1" ref="S186" ca="1">IF(INDIRECT(CONCATENATE(TablaDatosCompletos[[#This Row],[CodigoProyecto]],"!E",CELL("fila",INDIRECT(TablaDatosCompletos[[#This Row],[Referencia]]))+7))=0,"",INDIRECT(CONCATENATE(TablaDatosCompletos[[#This Row],[CodigoProyecto]],"!E",CELL("fila",INDIRECT(TablaDatosCompletos[[#This Row],[Referencia]]))+7)))</f>
        <v>RCR36</v>
      </c>
      <c r="T186" s="126" t="str" cm="1">
        <f t="array" aca="1" ref="T186" ca="1">IF(INDIRECT(CONCATENATE(TablaDatosCompletos[[#This Row],[CodigoProyecto]],"!F",CELL("fila",INDIRECT(TablaDatosCompletos[[#This Row],[Referencia]]))+7))=0,"",INDIRECT(CONCATENATE(TablaDatosCompletos[[#This Row],[CodigoProyecto]],"!F",CELL("fila",INDIRECT(TablaDatosCompletos[[#This Row],[Referencia]]))+7)))</f>
        <v>RCR 36: Población que se beneficia de la
protección frente a los incendios forestales</v>
      </c>
      <c r="U186" s="127" cm="1">
        <f t="array" aca="1" ref="U186" ca="1">IF(TablaDatosCompletos[[#This Row],[UsarAI]]="NO",0,INDIRECT(CONCATENATE(TablaDatosCompletos[[#This Row],[CodigoProyecto]],"!H",CELL("fila",INDIRECT(TablaDatosCompletos[[#This Row],[Referencia]]))+7)))</f>
        <v>0</v>
      </c>
      <c r="V186" s="126" t="str" cm="1">
        <f t="array" aca="1" ref="V186" ca="1">IF(INDIRECT(CONCATENATE(TablaDatosCompletos[[#This Row],[CodigoProyecto]],"!G",CELL("fila",INDIRECT(TablaDatosCompletos[[#This Row],[Referencia]]))+7))=0,"",INDIRECT(CONCATENATE(TablaDatosCompletos[[#This Row],[CodigoProyecto]],"!G",CELL("fila",INDIRECT(TablaDatosCompletos[[#This Row],[Referencia]]))+7)))</f>
        <v>RCR 36: Personas</v>
      </c>
    </row>
    <row r="187" spans="1:22" ht="174" x14ac:dyDescent="0.35">
      <c r="A187" s="17">
        <f>DatosGenerales!$D$7</f>
        <v>0</v>
      </c>
      <c r="B187" s="17">
        <f>DatosGenerales!$D$11</f>
        <v>0</v>
      </c>
      <c r="C187" s="17" cm="1">
        <f t="array" aca="1" ref="C187" ca="1">INDIRECT(CONCATENATE(TablaDatosCompletos[[#This Row],[CodigoProyecto]],"!$E$3"))</f>
        <v>0</v>
      </c>
      <c r="D187" s="17" t="str">
        <f ca="1">IF(TablaDatosCompletos[[#This Row],[Proyecto]]=0,"NO","SI")</f>
        <v>NO</v>
      </c>
      <c r="E187" s="17" t="s">
        <v>16</v>
      </c>
      <c r="F187" s="17" t="s">
        <v>227</v>
      </c>
      <c r="G187" s="20" t="s">
        <v>74</v>
      </c>
      <c r="H187" s="20" t="s">
        <v>47</v>
      </c>
      <c r="I187" s="19" t="s">
        <v>48</v>
      </c>
      <c r="J187" s="17" t="s">
        <v>107</v>
      </c>
      <c r="K187" s="18" t="s">
        <v>108</v>
      </c>
      <c r="L187" s="18" t="s">
        <v>544</v>
      </c>
      <c r="M187" s="18" t="str" cm="1">
        <f t="array" aca="1" ref="M187" ca="1">IF(INDIRECT(CONCATENATE(TablaDatosCompletos[[#This Row],[CodigoProyecto]],"!B",CELL("fila",INDIRECT(TablaDatosCompletos[[#This Row],[Referencia]]))))="Incluir","SI","NO")</f>
        <v>NO</v>
      </c>
      <c r="N187" s="40" cm="1">
        <f t="array" aca="1" ref="N187" ca="1">IF(TablaDatosCompletos[[#This Row],[UsarAI]]="NO",0,INDIRECT(CONCATENATE(TablaDatosCompletos[[#This Row],[CodigoProyecto]],"!E",CELL("fila",INDIRECT(TablaDatosCompletos[[#This Row],[Referencia]]))+2)))</f>
        <v>0</v>
      </c>
      <c r="O187" s="18" t="str" cm="1">
        <f t="array" aca="1" ref="O187" ca="1">IF(INDIRECT(CONCATENATE(TablaDatosCompletos[[#This Row],[CodigoProyecto]],"!E",CELL("fila",INDIRECT(TablaDatosCompletos[[#This Row],[Referencia]]))+6))=0,"",INDIRECT(CONCATENATE(TablaDatosCompletos[[#This Row],[CodigoProyecto]],"!E",CELL("fila",INDIRECT(TablaDatosCompletos[[#This Row],[Referencia]]))+6)))</f>
        <v>RCO24</v>
      </c>
      <c r="P187" s="18" t="str" cm="1">
        <f t="array" aca="1" ref="P187" ca="1">IF(INDIRECT(CONCATENATE(TablaDatosCompletos[[#This Row],[CodigoProyecto]],"!F",CELL("fila",INDIRECT(TablaDatosCompletos[[#This Row],[Referencia]]))+6))=0,"",INDIRECT(CONCATENATE(TablaDatosCompletos[[#This Row],[CodigoProyecto]],"!F",CELL("fila",INDIRECT(TablaDatosCompletos[[#This Row],[Referencia]]))+6)))</f>
        <v>RCO 24: Inversiones en sistemas nuevos o
mejorados de seguimiento, preparación,
alerta y respuesta ante catástrofes*</v>
      </c>
      <c r="Q187" s="18" cm="1">
        <f t="array" aca="1" ref="Q187" ca="1">IF(TablaDatosCompletos[[#This Row],[UsarAI]]="NO",0,INDIRECT(CONCATENATE(TablaDatosCompletos[[#This Row],[CodigoProyecto]],"!H",CELL("fila",INDIRECT(TablaDatosCompletos[[#This Row],[Referencia]]))+6)))</f>
        <v>0</v>
      </c>
      <c r="R187" s="18" t="str" cm="1">
        <f t="array" aca="1" ref="R187" ca="1">IF(INDIRECT(CONCATENATE(TablaDatosCompletos[[#This Row],[CodigoProyecto]],"!G",CELL("fila",INDIRECT(TablaDatosCompletos[[#This Row],[Referencia]]))+6))=0,"",INDIRECT(CONCATENATE(TablaDatosCompletos[[#This Row],[CodigoProyecto]],"!G",CELL("fila",INDIRECT(TablaDatosCompletos[[#This Row],[Referencia]]))+6)))</f>
        <v>RCO 24: Euro</v>
      </c>
      <c r="S187" s="125" t="str" cm="1">
        <f t="array" aca="1" ref="S187" ca="1">IF(INDIRECT(CONCATENATE(TablaDatosCompletos[[#This Row],[CodigoProyecto]],"!E",CELL("fila",INDIRECT(TablaDatosCompletos[[#This Row],[Referencia]]))+7))=0,"",INDIRECT(CONCATENATE(TablaDatosCompletos[[#This Row],[CodigoProyecto]],"!E",CELL("fila",INDIRECT(TablaDatosCompletos[[#This Row],[Referencia]]))+7)))</f>
        <v>RCR37</v>
      </c>
      <c r="T187" s="126" t="str" cm="1">
        <f t="array" aca="1" ref="T187" ca="1">IF(INDIRECT(CONCATENATE(TablaDatosCompletos[[#This Row],[CodigoProyecto]],"!F",CELL("fila",INDIRECT(TablaDatosCompletos[[#This Row],[Referencia]]))+7))=0,"",INDIRECT(CONCATENATE(TablaDatosCompletos[[#This Row],[CodigoProyecto]],"!F",CELL("fila",INDIRECT(TablaDatosCompletos[[#This Row],[Referencia]]))+7)))</f>
        <v>RCR 37: Población que se beneficia de
medidas de protección frente a catástrofes
naturales relacionadas con el clima (distintas
de las inundaciones o los incendios
forestales)</v>
      </c>
      <c r="U187" s="127" cm="1">
        <f t="array" aca="1" ref="U187" ca="1">IF(TablaDatosCompletos[[#This Row],[UsarAI]]="NO",0,INDIRECT(CONCATENATE(TablaDatosCompletos[[#This Row],[CodigoProyecto]],"!H",CELL("fila",INDIRECT(TablaDatosCompletos[[#This Row],[Referencia]]))+7)))</f>
        <v>0</v>
      </c>
      <c r="V187" s="126" t="str" cm="1">
        <f t="array" aca="1" ref="V187" ca="1">IF(INDIRECT(CONCATENATE(TablaDatosCompletos[[#This Row],[CodigoProyecto]],"!G",CELL("fila",INDIRECT(TablaDatosCompletos[[#This Row],[Referencia]]))+7))=0,"",INDIRECT(CONCATENATE(TablaDatosCompletos[[#This Row],[CodigoProyecto]],"!G",CELL("fila",INDIRECT(TablaDatosCompletos[[#This Row],[Referencia]]))+7)))</f>
        <v>RCR 37:Personas</v>
      </c>
    </row>
    <row r="188" spans="1:22" ht="87" x14ac:dyDescent="0.35">
      <c r="A188" s="17">
        <f>DatosGenerales!$D$7</f>
        <v>0</v>
      </c>
      <c r="B188" s="17">
        <f>DatosGenerales!$D$11</f>
        <v>0</v>
      </c>
      <c r="C188" s="17" cm="1">
        <f t="array" aca="1" ref="C188" ca="1">INDIRECT(CONCATENATE(TablaDatosCompletos[[#This Row],[CodigoProyecto]],"!$E$3"))</f>
        <v>0</v>
      </c>
      <c r="D188" s="17" t="str">
        <f ca="1">IF(TablaDatosCompletos[[#This Row],[Proyecto]]=0,"NO","SI")</f>
        <v>NO</v>
      </c>
      <c r="E188" s="17" t="s">
        <v>16</v>
      </c>
      <c r="F188" s="17" t="s">
        <v>227</v>
      </c>
      <c r="G188" s="20" t="s">
        <v>74</v>
      </c>
      <c r="H188" s="20" t="s">
        <v>49</v>
      </c>
      <c r="I188" s="19" t="s">
        <v>50</v>
      </c>
      <c r="J188" s="17" t="s">
        <v>109</v>
      </c>
      <c r="K188" s="18" t="s">
        <v>110</v>
      </c>
      <c r="L188" s="18" t="s">
        <v>545</v>
      </c>
      <c r="M188" s="18" t="str" cm="1">
        <f t="array" aca="1" ref="M188" ca="1">IF(INDIRECT(CONCATENATE(TablaDatosCompletos[[#This Row],[CodigoProyecto]],"!B",CELL("fila",INDIRECT(TablaDatosCompletos[[#This Row],[Referencia]]))))="Incluir","SI","NO")</f>
        <v>NO</v>
      </c>
      <c r="N188" s="40" cm="1">
        <f t="array" aca="1" ref="N188" ca="1">IF(TablaDatosCompletos[[#This Row],[UsarAI]]="NO",0,INDIRECT(CONCATENATE(TablaDatosCompletos[[#This Row],[CodigoProyecto]],"!E",CELL("fila",INDIRECT(TablaDatosCompletos[[#This Row],[Referencia]]))+2)))</f>
        <v>0</v>
      </c>
      <c r="O188" s="18" t="str" cm="1">
        <f t="array" aca="1" ref="O188" ca="1">IF(INDIRECT(CONCATENATE(TablaDatosCompletos[[#This Row],[CodigoProyecto]],"!E",CELL("fila",INDIRECT(TablaDatosCompletos[[#This Row],[Referencia]]))+6))=0,"",INDIRECT(CONCATENATE(TablaDatosCompletos[[#This Row],[CodigoProyecto]],"!E",CELL("fila",INDIRECT(TablaDatosCompletos[[#This Row],[Referencia]]))+6)))</f>
        <v>RCO30</v>
      </c>
      <c r="P188" s="18" t="str" cm="1">
        <f t="array" aca="1" ref="P188" ca="1">IF(INDIRECT(CONCATENATE(TablaDatosCompletos[[#This Row],[CodigoProyecto]],"!F",CELL("fila",INDIRECT(TablaDatosCompletos[[#This Row],[Referencia]]))+6))=0,"",INDIRECT(CONCATENATE(TablaDatosCompletos[[#This Row],[CodigoProyecto]],"!F",CELL("fila",INDIRECT(TablaDatosCompletos[[#This Row],[Referencia]]))+6)))</f>
        <v>RCO 30: Longitud de las tuberías nuevas o
mejoradas para los sistemas de distribución
para el abastecimiento público de agua</v>
      </c>
      <c r="Q188" s="18" cm="1">
        <f t="array" aca="1" ref="Q188" ca="1">IF(TablaDatosCompletos[[#This Row],[UsarAI]]="NO",0,INDIRECT(CONCATENATE(TablaDatosCompletos[[#This Row],[CodigoProyecto]],"!H",CELL("fila",INDIRECT(TablaDatosCompletos[[#This Row],[Referencia]]))+6)))</f>
        <v>0</v>
      </c>
      <c r="R188" s="18" t="str" cm="1">
        <f t="array" aca="1" ref="R188" ca="1">IF(INDIRECT(CONCATENATE(TablaDatosCompletos[[#This Row],[CodigoProyecto]],"!G",CELL("fila",INDIRECT(TablaDatosCompletos[[#This Row],[Referencia]]))+6))=0,"",INDIRECT(CONCATENATE(TablaDatosCompletos[[#This Row],[CodigoProyecto]],"!G",CELL("fila",INDIRECT(TablaDatosCompletos[[#This Row],[Referencia]]))+6)))</f>
        <v>RCO 30: Km</v>
      </c>
      <c r="S188" s="125" t="str" cm="1">
        <f t="array" aca="1" ref="S188" ca="1">IF(INDIRECT(CONCATENATE(TablaDatosCompletos[[#This Row],[CodigoProyecto]],"!E",CELL("fila",INDIRECT(TablaDatosCompletos[[#This Row],[Referencia]]))+7))=0,"",INDIRECT(CONCATENATE(TablaDatosCompletos[[#This Row],[CodigoProyecto]],"!E",CELL("fila",INDIRECT(TablaDatosCompletos[[#This Row],[Referencia]]))+7)))</f>
        <v>RCR41</v>
      </c>
      <c r="T188" s="126" t="str" cm="1">
        <f t="array" aca="1" ref="T188" ca="1">IF(INDIRECT(CONCATENATE(TablaDatosCompletos[[#This Row],[CodigoProyecto]],"!F",CELL("fila",INDIRECT(TablaDatosCompletos[[#This Row],[Referencia]]))+7))=0,"",INDIRECT(CONCATENATE(TablaDatosCompletos[[#This Row],[CodigoProyecto]],"!F",CELL("fila",INDIRECT(TablaDatosCompletos[[#This Row],[Referencia]]))+7)))</f>
        <v>RCR 41: Población conectada a un
abastecimiento de agua mejorado</v>
      </c>
      <c r="U188" s="127" cm="1">
        <f t="array" aca="1" ref="U188" ca="1">IF(TablaDatosCompletos[[#This Row],[UsarAI]]="NO",0,INDIRECT(CONCATENATE(TablaDatosCompletos[[#This Row],[CodigoProyecto]],"!H",CELL("fila",INDIRECT(TablaDatosCompletos[[#This Row],[Referencia]]))+7)))</f>
        <v>0</v>
      </c>
      <c r="V188" s="126" t="str" cm="1">
        <f t="array" aca="1" ref="V188" ca="1">IF(INDIRECT(CONCATENATE(TablaDatosCompletos[[#This Row],[CodigoProyecto]],"!G",CELL("fila",INDIRECT(TablaDatosCompletos[[#This Row],[Referencia]]))+7))=0,"",INDIRECT(CONCATENATE(TablaDatosCompletos[[#This Row],[CodigoProyecto]],"!G",CELL("fila",INDIRECT(TablaDatosCompletos[[#This Row],[Referencia]]))+7)))</f>
        <v>RCR 41: Personas</v>
      </c>
    </row>
    <row r="189" spans="1:22" ht="101.5" x14ac:dyDescent="0.35">
      <c r="A189" s="17">
        <f>DatosGenerales!$D$7</f>
        <v>0</v>
      </c>
      <c r="B189" s="17">
        <f>DatosGenerales!$D$11</f>
        <v>0</v>
      </c>
      <c r="C189" s="17" cm="1">
        <f t="array" aca="1" ref="C189" ca="1">INDIRECT(CONCATENATE(TablaDatosCompletos[[#This Row],[CodigoProyecto]],"!$E$3"))</f>
        <v>0</v>
      </c>
      <c r="D189" s="17" t="str">
        <f ca="1">IF(TablaDatosCompletos[[#This Row],[Proyecto]]=0,"NO","SI")</f>
        <v>NO</v>
      </c>
      <c r="E189" s="17" t="s">
        <v>16</v>
      </c>
      <c r="F189" s="17" t="s">
        <v>227</v>
      </c>
      <c r="G189" s="20" t="s">
        <v>74</v>
      </c>
      <c r="H189" s="20" t="s">
        <v>49</v>
      </c>
      <c r="I189" s="19" t="s">
        <v>50</v>
      </c>
      <c r="J189" s="17" t="s">
        <v>111</v>
      </c>
      <c r="K189" s="18" t="s">
        <v>112</v>
      </c>
      <c r="L189" s="18" t="s">
        <v>546</v>
      </c>
      <c r="M189" s="18" t="str" cm="1">
        <f t="array" aca="1" ref="M189" ca="1">IF(INDIRECT(CONCATENATE(TablaDatosCompletos[[#This Row],[CodigoProyecto]],"!B",CELL("fila",INDIRECT(TablaDatosCompletos[[#This Row],[Referencia]]))))="Incluir","SI","NO")</f>
        <v>NO</v>
      </c>
      <c r="N189" s="40" cm="1">
        <f t="array" aca="1" ref="N189" ca="1">IF(TablaDatosCompletos[[#This Row],[UsarAI]]="NO",0,INDIRECT(CONCATENATE(TablaDatosCompletos[[#This Row],[CodigoProyecto]],"!E",CELL("fila",INDIRECT(TablaDatosCompletos[[#This Row],[Referencia]]))+2)))</f>
        <v>0</v>
      </c>
      <c r="O189" s="18" t="str" cm="1">
        <f t="array" aca="1" ref="O189" ca="1">IF(INDIRECT(CONCATENATE(TablaDatosCompletos[[#This Row],[CodigoProyecto]],"!E",CELL("fila",INDIRECT(TablaDatosCompletos[[#This Row],[Referencia]]))+6))=0,"",INDIRECT(CONCATENATE(TablaDatosCompletos[[#This Row],[CodigoProyecto]],"!E",CELL("fila",INDIRECT(TablaDatosCompletos[[#This Row],[Referencia]]))+6)))</f>
        <v>RCO30</v>
      </c>
      <c r="P189" s="18" t="str" cm="1">
        <f t="array" aca="1" ref="P189" ca="1">IF(INDIRECT(CONCATENATE(TablaDatosCompletos[[#This Row],[CodigoProyecto]],"!F",CELL("fila",INDIRECT(TablaDatosCompletos[[#This Row],[Referencia]]))+6))=0,"",INDIRECT(CONCATENATE(TablaDatosCompletos[[#This Row],[CodigoProyecto]],"!F",CELL("fila",INDIRECT(TablaDatosCompletos[[#This Row],[Referencia]]))+6)))</f>
        <v>RCO 30: Longitud de las tuberías nuevas o
mejoradas para los sistemas de distribución
para el abastecimiento público de agua</v>
      </c>
      <c r="Q189" s="18" cm="1">
        <f t="array" aca="1" ref="Q189" ca="1">IF(TablaDatosCompletos[[#This Row],[UsarAI]]="NO",0,INDIRECT(CONCATENATE(TablaDatosCompletos[[#This Row],[CodigoProyecto]],"!H",CELL("fila",INDIRECT(TablaDatosCompletos[[#This Row],[Referencia]]))+6)))</f>
        <v>0</v>
      </c>
      <c r="R189" s="18" t="str" cm="1">
        <f t="array" aca="1" ref="R189" ca="1">IF(INDIRECT(CONCATENATE(TablaDatosCompletos[[#This Row],[CodigoProyecto]],"!G",CELL("fila",INDIRECT(TablaDatosCompletos[[#This Row],[Referencia]]))+6))=0,"",INDIRECT(CONCATENATE(TablaDatosCompletos[[#This Row],[CodigoProyecto]],"!G",CELL("fila",INDIRECT(TablaDatosCompletos[[#This Row],[Referencia]]))+6)))</f>
        <v>RCO 30: Km</v>
      </c>
      <c r="S189" s="125" t="str" cm="1">
        <f t="array" aca="1" ref="S189" ca="1">IF(INDIRECT(CONCATENATE(TablaDatosCompletos[[#This Row],[CodigoProyecto]],"!E",CELL("fila",INDIRECT(TablaDatosCompletos[[#This Row],[Referencia]]))+7))=0,"",INDIRECT(CONCATENATE(TablaDatosCompletos[[#This Row],[CodigoProyecto]],"!E",CELL("fila",INDIRECT(TablaDatosCompletos[[#This Row],[Referencia]]))+7)))</f>
        <v>RCR41</v>
      </c>
      <c r="T189" s="126" t="str" cm="1">
        <f t="array" aca="1" ref="T189" ca="1">IF(INDIRECT(CONCATENATE(TablaDatosCompletos[[#This Row],[CodigoProyecto]],"!F",CELL("fila",INDIRECT(TablaDatosCompletos[[#This Row],[Referencia]]))+7))=0,"",INDIRECT(CONCATENATE(TablaDatosCompletos[[#This Row],[CodigoProyecto]],"!F",CELL("fila",INDIRECT(TablaDatosCompletos[[#This Row],[Referencia]]))+7)))</f>
        <v>RCR 41: Población conectada a un
abastecimiento de agua mejorado</v>
      </c>
      <c r="U189" s="127" cm="1">
        <f t="array" aca="1" ref="U189" ca="1">IF(TablaDatosCompletos[[#This Row],[UsarAI]]="NO",0,INDIRECT(CONCATENATE(TablaDatosCompletos[[#This Row],[CodigoProyecto]],"!H",CELL("fila",INDIRECT(TablaDatosCompletos[[#This Row],[Referencia]]))+7)))</f>
        <v>0</v>
      </c>
      <c r="V189" s="126" t="str" cm="1">
        <f t="array" aca="1" ref="V189" ca="1">IF(INDIRECT(CONCATENATE(TablaDatosCompletos[[#This Row],[CodigoProyecto]],"!G",CELL("fila",INDIRECT(TablaDatosCompletos[[#This Row],[Referencia]]))+7))=0,"",INDIRECT(CONCATENATE(TablaDatosCompletos[[#This Row],[CodigoProyecto]],"!G",CELL("fila",INDIRECT(TablaDatosCompletos[[#This Row],[Referencia]]))+7)))</f>
        <v>RCR 41: Personas</v>
      </c>
    </row>
    <row r="190" spans="1:22" ht="101.5" x14ac:dyDescent="0.35">
      <c r="A190" s="17">
        <f>DatosGenerales!$D$7</f>
        <v>0</v>
      </c>
      <c r="B190" s="17">
        <f>DatosGenerales!$D$11</f>
        <v>0</v>
      </c>
      <c r="C190" s="17" cm="1">
        <f t="array" aca="1" ref="C190" ca="1">INDIRECT(CONCATENATE(TablaDatosCompletos[[#This Row],[CodigoProyecto]],"!$E$3"))</f>
        <v>0</v>
      </c>
      <c r="D190" s="17" t="str">
        <f ca="1">IF(TablaDatosCompletos[[#This Row],[Proyecto]]=0,"NO","SI")</f>
        <v>NO</v>
      </c>
      <c r="E190" s="17" t="s">
        <v>16</v>
      </c>
      <c r="F190" s="17" t="s">
        <v>227</v>
      </c>
      <c r="G190" s="20" t="s">
        <v>74</v>
      </c>
      <c r="H190" s="20" t="s">
        <v>49</v>
      </c>
      <c r="I190" s="19" t="s">
        <v>50</v>
      </c>
      <c r="J190" s="17" t="s">
        <v>113</v>
      </c>
      <c r="K190" s="18" t="s">
        <v>114</v>
      </c>
      <c r="L190" s="18" t="s">
        <v>547</v>
      </c>
      <c r="M190" s="18" t="str" cm="1">
        <f t="array" aca="1" ref="M190" ca="1">IF(INDIRECT(CONCATENATE(TablaDatosCompletos[[#This Row],[CodigoProyecto]],"!B",CELL("fila",INDIRECT(TablaDatosCompletos[[#This Row],[Referencia]]))))="Incluir","SI","NO")</f>
        <v>NO</v>
      </c>
      <c r="N190" s="40" cm="1">
        <f t="array" aca="1" ref="N190" ca="1">IF(TablaDatosCompletos[[#This Row],[UsarAI]]="NO",0,INDIRECT(CONCATENATE(TablaDatosCompletos[[#This Row],[CodigoProyecto]],"!E",CELL("fila",INDIRECT(TablaDatosCompletos[[#This Row],[Referencia]]))+2)))</f>
        <v>0</v>
      </c>
      <c r="O190" s="18" t="str" cm="1">
        <f t="array" aca="1" ref="O190" ca="1">IF(INDIRECT(CONCATENATE(TablaDatosCompletos[[#This Row],[CodigoProyecto]],"!E",CELL("fila",INDIRECT(TablaDatosCompletos[[#This Row],[Referencia]]))+6))=0,"",INDIRECT(CONCATENATE(TablaDatosCompletos[[#This Row],[CodigoProyecto]],"!E",CELL("fila",INDIRECT(TablaDatosCompletos[[#This Row],[Referencia]]))+6)))</f>
        <v>RCO31</v>
      </c>
      <c r="P190" s="18" t="str" cm="1">
        <f t="array" aca="1" ref="P190" ca="1">IF(INDIRECT(CONCATENATE(TablaDatosCompletos[[#This Row],[CodigoProyecto]],"!F",CELL("fila",INDIRECT(TablaDatosCompletos[[#This Row],[Referencia]]))+6))=0,"",INDIRECT(CONCATENATE(TablaDatosCompletos[[#This Row],[CodigoProyecto]],"!F",CELL("fila",INDIRECT(TablaDatosCompletos[[#This Row],[Referencia]]))+6)))</f>
        <v>RCO31 Longitud de tuberías nuevas o mejoradas para la red pública de recogida de aguas residuales</v>
      </c>
      <c r="Q190" s="18" cm="1">
        <f t="array" aca="1" ref="Q190" ca="1">IF(TablaDatosCompletos[[#This Row],[UsarAI]]="NO",0,INDIRECT(CONCATENATE(TablaDatosCompletos[[#This Row],[CodigoProyecto]],"!H",CELL("fila",INDIRECT(TablaDatosCompletos[[#This Row],[Referencia]]))+6)))</f>
        <v>0</v>
      </c>
      <c r="R190" s="18" t="str" cm="1">
        <f t="array" aca="1" ref="R190" ca="1">IF(INDIRECT(CONCATENATE(TablaDatosCompletos[[#This Row],[CodigoProyecto]],"!G",CELL("fila",INDIRECT(TablaDatosCompletos[[#This Row],[Referencia]]))+6))=0,"",INDIRECT(CONCATENATE(TablaDatosCompletos[[#This Row],[CodigoProyecto]],"!G",CELL("fila",INDIRECT(TablaDatosCompletos[[#This Row],[Referencia]]))+6)))</f>
        <v>RCO31: Km</v>
      </c>
      <c r="S190" s="125" t="str" cm="1">
        <f t="array" aca="1" ref="S190" ca="1">IF(INDIRECT(CONCATENATE(TablaDatosCompletos[[#This Row],[CodigoProyecto]],"!E",CELL("fila",INDIRECT(TablaDatosCompletos[[#This Row],[Referencia]]))+7))=0,"",INDIRECT(CONCATENATE(TablaDatosCompletos[[#This Row],[CodigoProyecto]],"!E",CELL("fila",INDIRECT(TablaDatosCompletos[[#This Row],[Referencia]]))+7)))</f>
        <v>RCR42</v>
      </c>
      <c r="T190" s="126" t="str" cm="1">
        <f t="array" aca="1" ref="T190" ca="1">IF(INDIRECT(CONCATENATE(TablaDatosCompletos[[#This Row],[CodigoProyecto]],"!F",CELL("fila",INDIRECT(TablaDatosCompletos[[#This Row],[Referencia]]))+7))=0,"",INDIRECT(CONCATENATE(TablaDatosCompletos[[#This Row],[CodigoProyecto]],"!F",CELL("fila",INDIRECT(TablaDatosCompletos[[#This Row],[Referencia]]))+7)))</f>
        <v>RCR 42: Población conectada, como mínimo,
a una planta secundaria de tratamiento de
aguas residuales</v>
      </c>
      <c r="U190" s="127" cm="1">
        <f t="array" aca="1" ref="U190" ca="1">IF(TablaDatosCompletos[[#This Row],[UsarAI]]="NO",0,INDIRECT(CONCATENATE(TablaDatosCompletos[[#This Row],[CodigoProyecto]],"!H",CELL("fila",INDIRECT(TablaDatosCompletos[[#This Row],[Referencia]]))+7)))</f>
        <v>0</v>
      </c>
      <c r="V190" s="126" t="str" cm="1">
        <f t="array" aca="1" ref="V190" ca="1">IF(INDIRECT(CONCATENATE(TablaDatosCompletos[[#This Row],[CodigoProyecto]],"!G",CELL("fila",INDIRECT(TablaDatosCompletos[[#This Row],[Referencia]]))+7))=0,"",INDIRECT(CONCATENATE(TablaDatosCompletos[[#This Row],[CodigoProyecto]],"!G",CELL("fila",INDIRECT(TablaDatosCompletos[[#This Row],[Referencia]]))+7)))</f>
        <v>RCR 42:  Personas</v>
      </c>
    </row>
    <row r="191" spans="1:22" ht="101.5" x14ac:dyDescent="0.35">
      <c r="A191" s="17">
        <f>DatosGenerales!$D$7</f>
        <v>0</v>
      </c>
      <c r="B191" s="17">
        <f>DatosGenerales!$D$11</f>
        <v>0</v>
      </c>
      <c r="C191" s="17" cm="1">
        <f t="array" aca="1" ref="C191" ca="1">INDIRECT(CONCATENATE(TablaDatosCompletos[[#This Row],[CodigoProyecto]],"!$E$3"))</f>
        <v>0</v>
      </c>
      <c r="D191" s="17" t="str">
        <f ca="1">IF(TablaDatosCompletos[[#This Row],[Proyecto]]=0,"NO","SI")</f>
        <v>NO</v>
      </c>
      <c r="E191" s="17" t="s">
        <v>16</v>
      </c>
      <c r="F191" s="17" t="s">
        <v>227</v>
      </c>
      <c r="G191" s="20" t="s">
        <v>74</v>
      </c>
      <c r="H191" s="20" t="s">
        <v>49</v>
      </c>
      <c r="I191" s="19" t="s">
        <v>50</v>
      </c>
      <c r="J191" s="17" t="s">
        <v>115</v>
      </c>
      <c r="K191" s="18" t="s">
        <v>116</v>
      </c>
      <c r="L191" s="18" t="s">
        <v>548</v>
      </c>
      <c r="M191" s="18" t="str" cm="1">
        <f t="array" aca="1" ref="M191" ca="1">IF(INDIRECT(CONCATENATE(TablaDatosCompletos[[#This Row],[CodigoProyecto]],"!B",CELL("fila",INDIRECT(TablaDatosCompletos[[#This Row],[Referencia]]))))="Incluir","SI","NO")</f>
        <v>NO</v>
      </c>
      <c r="N191" s="40" cm="1">
        <f t="array" aca="1" ref="N191" ca="1">IF(TablaDatosCompletos[[#This Row],[UsarAI]]="NO",0,INDIRECT(CONCATENATE(TablaDatosCompletos[[#This Row],[CodigoProyecto]],"!E",CELL("fila",INDIRECT(TablaDatosCompletos[[#This Row],[Referencia]]))+2)))</f>
        <v>0</v>
      </c>
      <c r="O191" s="18" t="str" cm="1">
        <f t="array" aca="1" ref="O191" ca="1">IF(INDIRECT(CONCATENATE(TablaDatosCompletos[[#This Row],[CodigoProyecto]],"!E",CELL("fila",INDIRECT(TablaDatosCompletos[[#This Row],[Referencia]]))+6))=0,"",INDIRECT(CONCATENATE(TablaDatosCompletos[[#This Row],[CodigoProyecto]],"!E",CELL("fila",INDIRECT(TablaDatosCompletos[[#This Row],[Referencia]]))+6)))</f>
        <v>RCO32</v>
      </c>
      <c r="P191" s="18" t="str" cm="1">
        <f t="array" aca="1" ref="P191" ca="1">IF(INDIRECT(CONCATENATE(TablaDatosCompletos[[#This Row],[CodigoProyecto]],"!F",CELL("fila",INDIRECT(TablaDatosCompletos[[#This Row],[Referencia]]))+6))=0,"",INDIRECT(CONCATENATE(TablaDatosCompletos[[#This Row],[CodigoProyecto]],"!F",CELL("fila",INDIRECT(TablaDatosCompletos[[#This Row],[Referencia]]))+6)))</f>
        <v>RCO 32: Capacidad nueva o mejorada para el
tratamiento de aguas residuales</v>
      </c>
      <c r="Q191" s="18" cm="1">
        <f t="array" aca="1" ref="Q191" ca="1">IF(TablaDatosCompletos[[#This Row],[UsarAI]]="NO",0,INDIRECT(CONCATENATE(TablaDatosCompletos[[#This Row],[CodigoProyecto]],"!H",CELL("fila",INDIRECT(TablaDatosCompletos[[#This Row],[Referencia]]))+6)))</f>
        <v>0</v>
      </c>
      <c r="R191" s="18" t="str" cm="1">
        <f t="array" aca="1" ref="R191" ca="1">IF(INDIRECT(CONCATENATE(TablaDatosCompletos[[#This Row],[CodigoProyecto]],"!G",CELL("fila",INDIRECT(TablaDatosCompletos[[#This Row],[Referencia]]))+6))=0,"",INDIRECT(CONCATENATE(TablaDatosCompletos[[#This Row],[CodigoProyecto]],"!G",CELL("fila",INDIRECT(TablaDatosCompletos[[#This Row],[Referencia]]))+6)))</f>
        <v>RCO32: Equivalente de población</v>
      </c>
      <c r="S191" s="125" t="str" cm="1">
        <f t="array" aca="1" ref="S191" ca="1">IF(INDIRECT(CONCATENATE(TablaDatosCompletos[[#This Row],[CodigoProyecto]],"!E",CELL("fila",INDIRECT(TablaDatosCompletos[[#This Row],[Referencia]]))+7))=0,"",INDIRECT(CONCATENATE(TablaDatosCompletos[[#This Row],[CodigoProyecto]],"!E",CELL("fila",INDIRECT(TablaDatosCompletos[[#This Row],[Referencia]]))+7)))</f>
        <v>RCR42</v>
      </c>
      <c r="T191" s="126" t="str" cm="1">
        <f t="array" aca="1" ref="T191" ca="1">IF(INDIRECT(CONCATENATE(TablaDatosCompletos[[#This Row],[CodigoProyecto]],"!F",CELL("fila",INDIRECT(TablaDatosCompletos[[#This Row],[Referencia]]))+7))=0,"",INDIRECT(CONCATENATE(TablaDatosCompletos[[#This Row],[CodigoProyecto]],"!F",CELL("fila",INDIRECT(TablaDatosCompletos[[#This Row],[Referencia]]))+7)))</f>
        <v>RCR 42: Población conectada, como mínimo,
a una planta secundaria de tratamiento de
aguas residuales</v>
      </c>
      <c r="U191" s="127" cm="1">
        <f t="array" aca="1" ref="U191" ca="1">IF(TablaDatosCompletos[[#This Row],[UsarAI]]="NO",0,INDIRECT(CONCATENATE(TablaDatosCompletos[[#This Row],[CodigoProyecto]],"!H",CELL("fila",INDIRECT(TablaDatosCompletos[[#This Row],[Referencia]]))+7)))</f>
        <v>0</v>
      </c>
      <c r="V191" s="126" t="str" cm="1">
        <f t="array" aca="1" ref="V191" ca="1">IF(INDIRECT(CONCATENATE(TablaDatosCompletos[[#This Row],[CodigoProyecto]],"!G",CELL("fila",INDIRECT(TablaDatosCompletos[[#This Row],[Referencia]]))+7))=0,"",INDIRECT(CONCATENATE(TablaDatosCompletos[[#This Row],[CodigoProyecto]],"!G",CELL("fila",INDIRECT(TablaDatosCompletos[[#This Row],[Referencia]]))+7)))</f>
        <v>RCR 42:  Personas</v>
      </c>
    </row>
    <row r="192" spans="1:22" ht="101.5" x14ac:dyDescent="0.35">
      <c r="A192" s="17">
        <f>DatosGenerales!$D$7</f>
        <v>0</v>
      </c>
      <c r="B192" s="17">
        <f>DatosGenerales!$D$11</f>
        <v>0</v>
      </c>
      <c r="C192" s="17" cm="1">
        <f t="array" aca="1" ref="C192" ca="1">INDIRECT(CONCATENATE(TablaDatosCompletos[[#This Row],[CodigoProyecto]],"!$E$3"))</f>
        <v>0</v>
      </c>
      <c r="D192" s="17" t="str">
        <f ca="1">IF(TablaDatosCompletos[[#This Row],[Proyecto]]=0,"NO","SI")</f>
        <v>NO</v>
      </c>
      <c r="E192" s="17" t="s">
        <v>16</v>
      </c>
      <c r="F192" s="17" t="s">
        <v>227</v>
      </c>
      <c r="G192" s="20" t="s">
        <v>74</v>
      </c>
      <c r="H192" s="20" t="s">
        <v>49</v>
      </c>
      <c r="I192" s="19" t="s">
        <v>50</v>
      </c>
      <c r="J192" s="17" t="s">
        <v>117</v>
      </c>
      <c r="K192" s="18" t="s">
        <v>118</v>
      </c>
      <c r="L192" s="18" t="s">
        <v>549</v>
      </c>
      <c r="M192" s="18" t="str" cm="1">
        <f t="array" aca="1" ref="M192" ca="1">IF(INDIRECT(CONCATENATE(TablaDatosCompletos[[#This Row],[CodigoProyecto]],"!B",CELL("fila",INDIRECT(TablaDatosCompletos[[#This Row],[Referencia]]))))="Incluir","SI","NO")</f>
        <v>NO</v>
      </c>
      <c r="N192" s="40" cm="1">
        <f t="array" aca="1" ref="N192" ca="1">IF(TablaDatosCompletos[[#This Row],[UsarAI]]="NO",0,INDIRECT(CONCATENATE(TablaDatosCompletos[[#This Row],[CodigoProyecto]],"!E",CELL("fila",INDIRECT(TablaDatosCompletos[[#This Row],[Referencia]]))+2)))</f>
        <v>0</v>
      </c>
      <c r="O192" s="18" t="str" cm="1">
        <f t="array" aca="1" ref="O192" ca="1">IF(INDIRECT(CONCATENATE(TablaDatosCompletos[[#This Row],[CodigoProyecto]],"!E",CELL("fila",INDIRECT(TablaDatosCompletos[[#This Row],[Referencia]]))+6))=0,"",INDIRECT(CONCATENATE(TablaDatosCompletos[[#This Row],[CodigoProyecto]],"!E",CELL("fila",INDIRECT(TablaDatosCompletos[[#This Row],[Referencia]]))+6)))</f>
        <v>RCO31</v>
      </c>
      <c r="P192" s="18" t="str" cm="1">
        <f t="array" aca="1" ref="P192" ca="1">IF(INDIRECT(CONCATENATE(TablaDatosCompletos[[#This Row],[CodigoProyecto]],"!F",CELL("fila",INDIRECT(TablaDatosCompletos[[#This Row],[Referencia]]))+6))=0,"",INDIRECT(CONCATENATE(TablaDatosCompletos[[#This Row],[CodigoProyecto]],"!F",CELL("fila",INDIRECT(TablaDatosCompletos[[#This Row],[Referencia]]))+6)))</f>
        <v>RCO31 Longitud de tuberías nuevas o mejoradas para la red pública de recogida de aguas residuales</v>
      </c>
      <c r="Q192" s="18" cm="1">
        <f t="array" aca="1" ref="Q192" ca="1">IF(TablaDatosCompletos[[#This Row],[UsarAI]]="NO",0,INDIRECT(CONCATENATE(TablaDatosCompletos[[#This Row],[CodigoProyecto]],"!H",CELL("fila",INDIRECT(TablaDatosCompletos[[#This Row],[Referencia]]))+6)))</f>
        <v>0</v>
      </c>
      <c r="R192" s="18" t="str" cm="1">
        <f t="array" aca="1" ref="R192" ca="1">IF(INDIRECT(CONCATENATE(TablaDatosCompletos[[#This Row],[CodigoProyecto]],"!G",CELL("fila",INDIRECT(TablaDatosCompletos[[#This Row],[Referencia]]))+6))=0,"",INDIRECT(CONCATENATE(TablaDatosCompletos[[#This Row],[CodigoProyecto]],"!G",CELL("fila",INDIRECT(TablaDatosCompletos[[#This Row],[Referencia]]))+6)))</f>
        <v>RCO31: Km</v>
      </c>
      <c r="S192" s="125" t="str" cm="1">
        <f t="array" aca="1" ref="S192" ca="1">IF(INDIRECT(CONCATENATE(TablaDatosCompletos[[#This Row],[CodigoProyecto]],"!E",CELL("fila",INDIRECT(TablaDatosCompletos[[#This Row],[Referencia]]))+7))=0,"",INDIRECT(CONCATENATE(TablaDatosCompletos[[#This Row],[CodigoProyecto]],"!E",CELL("fila",INDIRECT(TablaDatosCompletos[[#This Row],[Referencia]]))+7)))</f>
        <v>RCR42</v>
      </c>
      <c r="T192" s="126" t="str" cm="1">
        <f t="array" aca="1" ref="T192" ca="1">IF(INDIRECT(CONCATENATE(TablaDatosCompletos[[#This Row],[CodigoProyecto]],"!F",CELL("fila",INDIRECT(TablaDatosCompletos[[#This Row],[Referencia]]))+7))=0,"",INDIRECT(CONCATENATE(TablaDatosCompletos[[#This Row],[CodigoProyecto]],"!F",CELL("fila",INDIRECT(TablaDatosCompletos[[#This Row],[Referencia]]))+7)))</f>
        <v>RCR 42: Población conectada, como mínimo,
a una planta secundaria de tratamiento de
aguas residuales</v>
      </c>
      <c r="U192" s="127" cm="1">
        <f t="array" aca="1" ref="U192" ca="1">IF(TablaDatosCompletos[[#This Row],[UsarAI]]="NO",0,INDIRECT(CONCATENATE(TablaDatosCompletos[[#This Row],[CodigoProyecto]],"!H",CELL("fila",INDIRECT(TablaDatosCompletos[[#This Row],[Referencia]]))+7)))</f>
        <v>0</v>
      </c>
      <c r="V192" s="126" t="str" cm="1">
        <f t="array" aca="1" ref="V192" ca="1">IF(INDIRECT(CONCATENATE(TablaDatosCompletos[[#This Row],[CodigoProyecto]],"!G",CELL("fila",INDIRECT(TablaDatosCompletos[[#This Row],[Referencia]]))+7))=0,"",INDIRECT(CONCATENATE(TablaDatosCompletos[[#This Row],[CodigoProyecto]],"!G",CELL("fila",INDIRECT(TablaDatosCompletos[[#This Row],[Referencia]]))+7)))</f>
        <v>RCR 42:  Personas</v>
      </c>
    </row>
    <row r="193" spans="1:22" ht="58" x14ac:dyDescent="0.35">
      <c r="A193" s="17">
        <f>DatosGenerales!$D$7</f>
        <v>0</v>
      </c>
      <c r="B193" s="17">
        <f>DatosGenerales!$D$11</f>
        <v>0</v>
      </c>
      <c r="C193" s="17" cm="1">
        <f t="array" aca="1" ref="C193" ca="1">INDIRECT(CONCATENATE(TablaDatosCompletos[[#This Row],[CodigoProyecto]],"!$E$3"))</f>
        <v>0</v>
      </c>
      <c r="D193" s="17" t="str">
        <f ca="1">IF(TablaDatosCompletos[[#This Row],[Proyecto]]=0,"NO","SI")</f>
        <v>NO</v>
      </c>
      <c r="E193" s="17" t="s">
        <v>16</v>
      </c>
      <c r="F193" s="17" t="s">
        <v>227</v>
      </c>
      <c r="G193" s="20" t="s">
        <v>74</v>
      </c>
      <c r="H193" s="20" t="s">
        <v>51</v>
      </c>
      <c r="I193" s="19" t="s">
        <v>52</v>
      </c>
      <c r="J193" s="17" t="s">
        <v>119</v>
      </c>
      <c r="K193" s="18" t="s">
        <v>120</v>
      </c>
      <c r="L193" s="18" t="s">
        <v>550</v>
      </c>
      <c r="M193" s="18" t="str" cm="1">
        <f t="array" aca="1" ref="M193" ca="1">IF(INDIRECT(CONCATENATE(TablaDatosCompletos[[#This Row],[CodigoProyecto]],"!B",CELL("fila",INDIRECT(TablaDatosCompletos[[#This Row],[Referencia]]))))="Incluir","SI","NO")</f>
        <v>NO</v>
      </c>
      <c r="N193" s="40" cm="1">
        <f t="array" aca="1" ref="N193" ca="1">IF(TablaDatosCompletos[[#This Row],[UsarAI]]="NO",0,INDIRECT(CONCATENATE(TablaDatosCompletos[[#This Row],[CodigoProyecto]],"!E",CELL("fila",INDIRECT(TablaDatosCompletos[[#This Row],[Referencia]]))+2)))</f>
        <v>0</v>
      </c>
      <c r="O193" s="18" t="str" cm="1">
        <f t="array" aca="1" ref="O193" ca="1">IF(INDIRECT(CONCATENATE(TablaDatosCompletos[[#This Row],[CodigoProyecto]],"!E",CELL("fila",INDIRECT(TablaDatosCompletos[[#This Row],[Referencia]]))+6))=0,"",INDIRECT(CONCATENATE(TablaDatosCompletos[[#This Row],[CodigoProyecto]],"!E",CELL("fila",INDIRECT(TablaDatosCompletos[[#This Row],[Referencia]]))+6)))</f>
        <v>RCO34</v>
      </c>
      <c r="P193" s="18" t="str" cm="1">
        <f t="array" aca="1" ref="P193" ca="1">IF(INDIRECT(CONCATENATE(TablaDatosCompletos[[#This Row],[CodigoProyecto]],"!F",CELL("fila",INDIRECT(TablaDatosCompletos[[#This Row],[Referencia]]))+6))=0,"",INDIRECT(CONCATENATE(TablaDatosCompletos[[#This Row],[CodigoProyecto]],"!F",CELL("fila",INDIRECT(TablaDatosCompletos[[#This Row],[Referencia]]))+6)))</f>
        <v>RCO 34: Capacidad adicional para el reciclaje
de residuos</v>
      </c>
      <c r="Q193" s="18" cm="1">
        <f t="array" aca="1" ref="Q193" ca="1">IF(TablaDatosCompletos[[#This Row],[UsarAI]]="NO",0,INDIRECT(CONCATENATE(TablaDatosCompletos[[#This Row],[CodigoProyecto]],"!H",CELL("fila",INDIRECT(TablaDatosCompletos[[#This Row],[Referencia]]))+6)))</f>
        <v>0</v>
      </c>
      <c r="R193" s="18" t="str" cm="1">
        <f t="array" aca="1" ref="R193" ca="1">IF(INDIRECT(CONCATENATE(TablaDatosCompletos[[#This Row],[CodigoProyecto]],"!G",CELL("fila",INDIRECT(TablaDatosCompletos[[#This Row],[Referencia]]))+6))=0,"",INDIRECT(CONCATENATE(TablaDatosCompletos[[#This Row],[CodigoProyecto]],"!G",CELL("fila",INDIRECT(TablaDatosCompletos[[#This Row],[Referencia]]))+6)))</f>
        <v>RCO 34: Toneladas/año</v>
      </c>
      <c r="S193" s="125" t="str" cm="1">
        <f t="array" aca="1" ref="S193" ca="1">IF(INDIRECT(CONCATENATE(TablaDatosCompletos[[#This Row],[CodigoProyecto]],"!E",CELL("fila",INDIRECT(TablaDatosCompletos[[#This Row],[Referencia]]))+7))=0,"",INDIRECT(CONCATENATE(TablaDatosCompletos[[#This Row],[CodigoProyecto]],"!E",CELL("fila",INDIRECT(TablaDatosCompletos[[#This Row],[Referencia]]))+7)))</f>
        <v>RCR103</v>
      </c>
      <c r="T193" s="126" t="str" cm="1">
        <f t="array" aca="1" ref="T193" ca="1">IF(INDIRECT(CONCATENATE(TablaDatosCompletos[[#This Row],[CodigoProyecto]],"!F",CELL("fila",INDIRECT(TablaDatosCompletos[[#This Row],[Referencia]]))+7))=0,"",INDIRECT(CONCATENATE(TablaDatosCompletos[[#This Row],[CodigoProyecto]],"!F",CELL("fila",INDIRECT(TablaDatosCompletos[[#This Row],[Referencia]]))+7)))</f>
        <v>RCR103 Residuos recogidos de manera selectiva</v>
      </c>
      <c r="U193" s="127" cm="1">
        <f t="array" aca="1" ref="U193" ca="1">IF(TablaDatosCompletos[[#This Row],[UsarAI]]="NO",0,INDIRECT(CONCATENATE(TablaDatosCompletos[[#This Row],[CodigoProyecto]],"!H",CELL("fila",INDIRECT(TablaDatosCompletos[[#This Row],[Referencia]]))+7)))</f>
        <v>0</v>
      </c>
      <c r="V193" s="126" t="str" cm="1">
        <f t="array" aca="1" ref="V193" ca="1">IF(INDIRECT(CONCATENATE(TablaDatosCompletos[[#This Row],[CodigoProyecto]],"!G",CELL("fila",INDIRECT(TablaDatosCompletos[[#This Row],[Referencia]]))+7))=0,"",INDIRECT(CONCATENATE(TablaDatosCompletos[[#This Row],[CodigoProyecto]],"!G",CELL("fila",INDIRECT(TablaDatosCompletos[[#This Row],[Referencia]]))+7)))</f>
        <v>RCR 103: Toneladas/ año</v>
      </c>
    </row>
    <row r="194" spans="1:22" ht="43.5" x14ac:dyDescent="0.35">
      <c r="A194" s="17">
        <f>DatosGenerales!$D$7</f>
        <v>0</v>
      </c>
      <c r="B194" s="17">
        <f>DatosGenerales!$D$11</f>
        <v>0</v>
      </c>
      <c r="C194" s="17" cm="1">
        <f t="array" aca="1" ref="C194" ca="1">INDIRECT(CONCATENATE(TablaDatosCompletos[[#This Row],[CodigoProyecto]],"!$E$3"))</f>
        <v>0</v>
      </c>
      <c r="D194" s="17" t="str">
        <f ca="1">IF(TablaDatosCompletos[[#This Row],[Proyecto]]=0,"NO","SI")</f>
        <v>NO</v>
      </c>
      <c r="E194" s="17" t="s">
        <v>16</v>
      </c>
      <c r="F194" s="17" t="s">
        <v>227</v>
      </c>
      <c r="G194" s="20" t="s">
        <v>74</v>
      </c>
      <c r="H194" s="20" t="s">
        <v>51</v>
      </c>
      <c r="I194" s="19" t="s">
        <v>52</v>
      </c>
      <c r="J194" s="17" t="s">
        <v>121</v>
      </c>
      <c r="K194" s="18" t="s">
        <v>122</v>
      </c>
      <c r="L194" s="18" t="s">
        <v>551</v>
      </c>
      <c r="M194" s="18" t="str" cm="1">
        <f t="array" aca="1" ref="M194" ca="1">IF(INDIRECT(CONCATENATE(TablaDatosCompletos[[#This Row],[CodigoProyecto]],"!B",CELL("fila",INDIRECT(TablaDatosCompletos[[#This Row],[Referencia]]))))="Incluir","SI","NO")</f>
        <v>NO</v>
      </c>
      <c r="N194" s="40" cm="1">
        <f t="array" aca="1" ref="N194" ca="1">IF(TablaDatosCompletos[[#This Row],[UsarAI]]="NO",0,INDIRECT(CONCATENATE(TablaDatosCompletos[[#This Row],[CodigoProyecto]],"!E",CELL("fila",INDIRECT(TablaDatosCompletos[[#This Row],[Referencia]]))+2)))</f>
        <v>0</v>
      </c>
      <c r="O194" s="18" t="str" cm="1">
        <f t="array" aca="1" ref="O194" ca="1">IF(INDIRECT(CONCATENATE(TablaDatosCompletos[[#This Row],[CodigoProyecto]],"!E",CELL("fila",INDIRECT(TablaDatosCompletos[[#This Row],[Referencia]]))+6))=0,"",INDIRECT(CONCATENATE(TablaDatosCompletos[[#This Row],[CodigoProyecto]],"!E",CELL("fila",INDIRECT(TablaDatosCompletos[[#This Row],[Referencia]]))+6)))</f>
        <v>RCO34</v>
      </c>
      <c r="P194" s="18" t="str" cm="1">
        <f t="array" aca="1" ref="P194" ca="1">IF(INDIRECT(CONCATENATE(TablaDatosCompletos[[#This Row],[CodigoProyecto]],"!F",CELL("fila",INDIRECT(TablaDatosCompletos[[#This Row],[Referencia]]))+6))=0,"",INDIRECT(CONCATENATE(TablaDatosCompletos[[#This Row],[CodigoProyecto]],"!F",CELL("fila",INDIRECT(TablaDatosCompletos[[#This Row],[Referencia]]))+6)))</f>
        <v>RCO 34: Capacidad adicional para el reciclaje
de residuos</v>
      </c>
      <c r="Q194" s="18" cm="1">
        <f t="array" aca="1" ref="Q194" ca="1">IF(TablaDatosCompletos[[#This Row],[UsarAI]]="NO",0,INDIRECT(CONCATENATE(TablaDatosCompletos[[#This Row],[CodigoProyecto]],"!H",CELL("fila",INDIRECT(TablaDatosCompletos[[#This Row],[Referencia]]))+6)))</f>
        <v>0</v>
      </c>
      <c r="R194" s="18" t="str" cm="1">
        <f t="array" aca="1" ref="R194" ca="1">IF(INDIRECT(CONCATENATE(TablaDatosCompletos[[#This Row],[CodigoProyecto]],"!G",CELL("fila",INDIRECT(TablaDatosCompletos[[#This Row],[Referencia]]))+6))=0,"",INDIRECT(CONCATENATE(TablaDatosCompletos[[#This Row],[CodigoProyecto]],"!G",CELL("fila",INDIRECT(TablaDatosCompletos[[#This Row],[Referencia]]))+6)))</f>
        <v>RCO 34: Toneladas/año</v>
      </c>
      <c r="S194" s="125" t="str" cm="1">
        <f t="array" aca="1" ref="S194" ca="1">IF(INDIRECT(CONCATENATE(TablaDatosCompletos[[#This Row],[CodigoProyecto]],"!E",CELL("fila",INDIRECT(TablaDatosCompletos[[#This Row],[Referencia]]))+7))=0,"",INDIRECT(CONCATENATE(TablaDatosCompletos[[#This Row],[CodigoProyecto]],"!E",CELL("fila",INDIRECT(TablaDatosCompletos[[#This Row],[Referencia]]))+7)))</f>
        <v>RCR103</v>
      </c>
      <c r="T194" s="126" t="str" cm="1">
        <f t="array" aca="1" ref="T194" ca="1">IF(INDIRECT(CONCATENATE(TablaDatosCompletos[[#This Row],[CodigoProyecto]],"!F",CELL("fila",INDIRECT(TablaDatosCompletos[[#This Row],[Referencia]]))+7))=0,"",INDIRECT(CONCATENATE(TablaDatosCompletos[[#This Row],[CodigoProyecto]],"!F",CELL("fila",INDIRECT(TablaDatosCompletos[[#This Row],[Referencia]]))+7)))</f>
        <v>RCR103 Residuos recogidos de manera selectiva</v>
      </c>
      <c r="U194" s="127" cm="1">
        <f t="array" aca="1" ref="U194" ca="1">IF(TablaDatosCompletos[[#This Row],[UsarAI]]="NO",0,INDIRECT(CONCATENATE(TablaDatosCompletos[[#This Row],[CodigoProyecto]],"!H",CELL("fila",INDIRECT(TablaDatosCompletos[[#This Row],[Referencia]]))+7)))</f>
        <v>0</v>
      </c>
      <c r="V194" s="126" t="str" cm="1">
        <f t="array" aca="1" ref="V194" ca="1">IF(INDIRECT(CONCATENATE(TablaDatosCompletos[[#This Row],[CodigoProyecto]],"!G",CELL("fila",INDIRECT(TablaDatosCompletos[[#This Row],[Referencia]]))+7))=0,"",INDIRECT(CONCATENATE(TablaDatosCompletos[[#This Row],[CodigoProyecto]],"!G",CELL("fila",INDIRECT(TablaDatosCompletos[[#This Row],[Referencia]]))+7)))</f>
        <v>RCR 103: Toneladas/ año</v>
      </c>
    </row>
    <row r="195" spans="1:22" ht="58" x14ac:dyDescent="0.35">
      <c r="A195" s="17">
        <f>DatosGenerales!$D$7</f>
        <v>0</v>
      </c>
      <c r="B195" s="17">
        <f>DatosGenerales!$D$11</f>
        <v>0</v>
      </c>
      <c r="C195" s="17" cm="1">
        <f t="array" aca="1" ref="C195" ca="1">INDIRECT(CONCATENATE(TablaDatosCompletos[[#This Row],[CodigoProyecto]],"!$E$3"))</f>
        <v>0</v>
      </c>
      <c r="D195" s="17" t="str">
        <f ca="1">IF(TablaDatosCompletos[[#This Row],[Proyecto]]=0,"NO","SI")</f>
        <v>NO</v>
      </c>
      <c r="E195" s="17" t="s">
        <v>16</v>
      </c>
      <c r="F195" s="17" t="s">
        <v>227</v>
      </c>
      <c r="G195" s="20" t="s">
        <v>74</v>
      </c>
      <c r="H195" s="20" t="s">
        <v>51</v>
      </c>
      <c r="I195" s="19" t="s">
        <v>52</v>
      </c>
      <c r="J195" s="17" t="s">
        <v>123</v>
      </c>
      <c r="K195" s="18" t="s">
        <v>124</v>
      </c>
      <c r="L195" s="18" t="s">
        <v>552</v>
      </c>
      <c r="M195" s="18" t="str" cm="1">
        <f t="array" aca="1" ref="M195" ca="1">IF(INDIRECT(CONCATENATE(TablaDatosCompletos[[#This Row],[CodigoProyecto]],"!B",CELL("fila",INDIRECT(TablaDatosCompletos[[#This Row],[Referencia]]))))="Incluir","SI","NO")</f>
        <v>NO</v>
      </c>
      <c r="N195" s="40" cm="1">
        <f t="array" aca="1" ref="N195" ca="1">IF(TablaDatosCompletos[[#This Row],[UsarAI]]="NO",0,INDIRECT(CONCATENATE(TablaDatosCompletos[[#This Row],[CodigoProyecto]],"!E",CELL("fila",INDIRECT(TablaDatosCompletos[[#This Row],[Referencia]]))+2)))</f>
        <v>0</v>
      </c>
      <c r="O195" s="18" t="str" cm="1">
        <f t="array" aca="1" ref="O195" ca="1">IF(INDIRECT(CONCATENATE(TablaDatosCompletos[[#This Row],[CodigoProyecto]],"!E",CELL("fila",INDIRECT(TablaDatosCompletos[[#This Row],[Referencia]]))+6))=0,"",INDIRECT(CONCATENATE(TablaDatosCompletos[[#This Row],[CodigoProyecto]],"!E",CELL("fila",INDIRECT(TablaDatosCompletos[[#This Row],[Referencia]]))+6)))</f>
        <v>RCO34</v>
      </c>
      <c r="P195" s="18" t="str" cm="1">
        <f t="array" aca="1" ref="P195" ca="1">IF(INDIRECT(CONCATENATE(TablaDatosCompletos[[#This Row],[CodigoProyecto]],"!F",CELL("fila",INDIRECT(TablaDatosCompletos[[#This Row],[Referencia]]))+6))=0,"",INDIRECT(CONCATENATE(TablaDatosCompletos[[#This Row],[CodigoProyecto]],"!F",CELL("fila",INDIRECT(TablaDatosCompletos[[#This Row],[Referencia]]))+6)))</f>
        <v>RCO 34: Capacidad adicional para el reciclaje
de residuos</v>
      </c>
      <c r="Q195" s="18" cm="1">
        <f t="array" aca="1" ref="Q195" ca="1">IF(TablaDatosCompletos[[#This Row],[UsarAI]]="NO",0,INDIRECT(CONCATENATE(TablaDatosCompletos[[#This Row],[CodigoProyecto]],"!H",CELL("fila",INDIRECT(TablaDatosCompletos[[#This Row],[Referencia]]))+6)))</f>
        <v>0</v>
      </c>
      <c r="R195" s="18" t="str" cm="1">
        <f t="array" aca="1" ref="R195" ca="1">IF(INDIRECT(CONCATENATE(TablaDatosCompletos[[#This Row],[CodigoProyecto]],"!G",CELL("fila",INDIRECT(TablaDatosCompletos[[#This Row],[Referencia]]))+6))=0,"",INDIRECT(CONCATENATE(TablaDatosCompletos[[#This Row],[CodigoProyecto]],"!G",CELL("fila",INDIRECT(TablaDatosCompletos[[#This Row],[Referencia]]))+6)))</f>
        <v>RCO 34: Toneladas/año</v>
      </c>
      <c r="S195" s="125" t="str" cm="1">
        <f t="array" aca="1" ref="S195" ca="1">IF(INDIRECT(CONCATENATE(TablaDatosCompletos[[#This Row],[CodigoProyecto]],"!E",CELL("fila",INDIRECT(TablaDatosCompletos[[#This Row],[Referencia]]))+7))=0,"",INDIRECT(CONCATENATE(TablaDatosCompletos[[#This Row],[CodigoProyecto]],"!E",CELL("fila",INDIRECT(TablaDatosCompletos[[#This Row],[Referencia]]))+7)))</f>
        <v>RCR103</v>
      </c>
      <c r="T195" s="126" t="str" cm="1">
        <f t="array" aca="1" ref="T195" ca="1">IF(INDIRECT(CONCATENATE(TablaDatosCompletos[[#This Row],[CodigoProyecto]],"!F",CELL("fila",INDIRECT(TablaDatosCompletos[[#This Row],[Referencia]]))+7))=0,"",INDIRECT(CONCATENATE(TablaDatosCompletos[[#This Row],[CodigoProyecto]],"!F",CELL("fila",INDIRECT(TablaDatosCompletos[[#This Row],[Referencia]]))+7)))</f>
        <v>RCR103 Residuos recogidos de manera selectiva</v>
      </c>
      <c r="U195" s="127" cm="1">
        <f t="array" aca="1" ref="U195" ca="1">IF(TablaDatosCompletos[[#This Row],[UsarAI]]="NO",0,INDIRECT(CONCATENATE(TablaDatosCompletos[[#This Row],[CodigoProyecto]],"!H",CELL("fila",INDIRECT(TablaDatosCompletos[[#This Row],[Referencia]]))+7)))</f>
        <v>0</v>
      </c>
      <c r="V195" s="126" t="str" cm="1">
        <f t="array" aca="1" ref="V195" ca="1">IF(INDIRECT(CONCATENATE(TablaDatosCompletos[[#This Row],[CodigoProyecto]],"!G",CELL("fila",INDIRECT(TablaDatosCompletos[[#This Row],[Referencia]]))+7))=0,"",INDIRECT(CONCATENATE(TablaDatosCompletos[[#This Row],[CodigoProyecto]],"!G",CELL("fila",INDIRECT(TablaDatosCompletos[[#This Row],[Referencia]]))+7)))</f>
        <v>RCR 103: Toneladas/ año</v>
      </c>
    </row>
    <row r="196" spans="1:22" ht="116" x14ac:dyDescent="0.35">
      <c r="A196" s="17">
        <f>DatosGenerales!$D$7</f>
        <v>0</v>
      </c>
      <c r="B196" s="17">
        <f>DatosGenerales!$D$11</f>
        <v>0</v>
      </c>
      <c r="C196" s="17" cm="1">
        <f t="array" aca="1" ref="C196" ca="1">INDIRECT(CONCATENATE(TablaDatosCompletos[[#This Row],[CodigoProyecto]],"!$E$3"))</f>
        <v>0</v>
      </c>
      <c r="D196" s="17" t="str">
        <f ca="1">IF(TablaDatosCompletos[[#This Row],[Proyecto]]=0,"NO","SI")</f>
        <v>NO</v>
      </c>
      <c r="E196" s="17" t="s">
        <v>16</v>
      </c>
      <c r="F196" s="17" t="s">
        <v>227</v>
      </c>
      <c r="G196" s="20" t="s">
        <v>74</v>
      </c>
      <c r="H196" s="20" t="s">
        <v>51</v>
      </c>
      <c r="I196" s="19" t="s">
        <v>52</v>
      </c>
      <c r="J196" s="17" t="s">
        <v>125</v>
      </c>
      <c r="K196" s="18" t="s">
        <v>126</v>
      </c>
      <c r="L196" s="18" t="s">
        <v>553</v>
      </c>
      <c r="M196" s="18" t="str" cm="1">
        <f t="array" aca="1" ref="M196" ca="1">IF(INDIRECT(CONCATENATE(TablaDatosCompletos[[#This Row],[CodigoProyecto]],"!B",CELL("fila",INDIRECT(TablaDatosCompletos[[#This Row],[Referencia]]))))="Incluir","SI","NO")</f>
        <v>NO</v>
      </c>
      <c r="N196" s="40" cm="1">
        <f t="array" aca="1" ref="N196" ca="1">IF(TablaDatosCompletos[[#This Row],[UsarAI]]="NO",0,INDIRECT(CONCATENATE(TablaDatosCompletos[[#This Row],[CodigoProyecto]],"!E",CELL("fila",INDIRECT(TablaDatosCompletos[[#This Row],[Referencia]]))+2)))</f>
        <v>0</v>
      </c>
      <c r="O196" s="18" t="str" cm="1">
        <f t="array" aca="1" ref="O196" ca="1">IF(INDIRECT(CONCATENATE(TablaDatosCompletos[[#This Row],[CodigoProyecto]],"!E",CELL("fila",INDIRECT(TablaDatosCompletos[[#This Row],[Referencia]]))+6))=0,"",INDIRECT(CONCATENATE(TablaDatosCompletos[[#This Row],[CodigoProyecto]],"!E",CELL("fila",INDIRECT(TablaDatosCompletos[[#This Row],[Referencia]]))+6)))</f>
        <v>RCO38</v>
      </c>
      <c r="P196" s="18" t="str" cm="1">
        <f t="array" aca="1" ref="P196" ca="1">IF(INDIRECT(CONCATENATE(TablaDatosCompletos[[#This Row],[CodigoProyecto]],"!F",CELL("fila",INDIRECT(TablaDatosCompletos[[#This Row],[Referencia]]))+6))=0,"",INDIRECT(CONCATENATE(TablaDatosCompletos[[#This Row],[CodigoProyecto]],"!F",CELL("fila",INDIRECT(TablaDatosCompletos[[#This Row],[Referencia]]))+6)))</f>
        <v>Superficie de los suelos rehabilitados
apoyados</v>
      </c>
      <c r="Q196" s="18" cm="1">
        <f t="array" aca="1" ref="Q196" ca="1">IF(TablaDatosCompletos[[#This Row],[UsarAI]]="NO",0,INDIRECT(CONCATENATE(TablaDatosCompletos[[#This Row],[CodigoProyecto]],"!H",CELL("fila",INDIRECT(TablaDatosCompletos[[#This Row],[Referencia]]))+6)))</f>
        <v>0</v>
      </c>
      <c r="R196" s="18" t="str" cm="1">
        <f t="array" aca="1" ref="R196" ca="1">IF(INDIRECT(CONCATENATE(TablaDatosCompletos[[#This Row],[CodigoProyecto]],"!G",CELL("fila",INDIRECT(TablaDatosCompletos[[#This Row],[Referencia]]))+6))=0,"",INDIRECT(CONCATENATE(TablaDatosCompletos[[#This Row],[CodigoProyecto]],"!G",CELL("fila",INDIRECT(TablaDatosCompletos[[#This Row],[Referencia]]))+6)))</f>
        <v>RCO 38: Hectáreas</v>
      </c>
      <c r="S196" s="125" t="str" cm="1">
        <f t="array" aca="1" ref="S196" ca="1">IF(INDIRECT(CONCATENATE(TablaDatosCompletos[[#This Row],[CodigoProyecto]],"!E",CELL("fila",INDIRECT(TablaDatosCompletos[[#This Row],[Referencia]]))+7))=0,"",INDIRECT(CONCATENATE(TablaDatosCompletos[[#This Row],[CodigoProyecto]],"!E",CELL("fila",INDIRECT(TablaDatosCompletos[[#This Row],[Referencia]]))+7)))</f>
        <v>RCR52</v>
      </c>
      <c r="T196" s="126" t="str" cm="1">
        <f t="array" aca="1" ref="T196" ca="1">IF(INDIRECT(CONCATENATE(TablaDatosCompletos[[#This Row],[CodigoProyecto]],"!F",CELL("fila",INDIRECT(TablaDatosCompletos[[#This Row],[Referencia]]))+7))=0,"",INDIRECT(CONCATENATE(TablaDatosCompletos[[#This Row],[CodigoProyecto]],"!F",CELL("fila",INDIRECT(TablaDatosCompletos[[#This Row],[Referencia]]))+7)))</f>
        <v>RCR 52: Suelos rehabilitados utilizados para zonas verdes, vivienda social, actividades económicas u otros usos</v>
      </c>
      <c r="U196" s="127" cm="1">
        <f t="array" aca="1" ref="U196" ca="1">IF(TablaDatosCompletos[[#This Row],[UsarAI]]="NO",0,INDIRECT(CONCATENATE(TablaDatosCompletos[[#This Row],[CodigoProyecto]],"!H",CELL("fila",INDIRECT(TablaDatosCompletos[[#This Row],[Referencia]]))+7)))</f>
        <v>0</v>
      </c>
      <c r="V196" s="126" t="str" cm="1">
        <f t="array" aca="1" ref="V196" ca="1">IF(INDIRECT(CONCATENATE(TablaDatosCompletos[[#This Row],[CodigoProyecto]],"!G",CELL("fila",INDIRECT(TablaDatosCompletos[[#This Row],[Referencia]]))+7))=0,"",INDIRECT(CONCATENATE(TablaDatosCompletos[[#This Row],[CodigoProyecto]],"!G",CELL("fila",INDIRECT(TablaDatosCompletos[[#This Row],[Referencia]]))+7)))</f>
        <v>RCR 52: Hectáreas</v>
      </c>
    </row>
    <row r="197" spans="1:22" ht="116" x14ac:dyDescent="0.35">
      <c r="A197" s="17">
        <f>DatosGenerales!$D$7</f>
        <v>0</v>
      </c>
      <c r="B197" s="17">
        <f>DatosGenerales!$D$11</f>
        <v>0</v>
      </c>
      <c r="C197" s="17" cm="1">
        <f t="array" aca="1" ref="C197" ca="1">INDIRECT(CONCATENATE(TablaDatosCompletos[[#This Row],[CodigoProyecto]],"!$E$3"))</f>
        <v>0</v>
      </c>
      <c r="D197" s="17" t="str">
        <f ca="1">IF(TablaDatosCompletos[[#This Row],[Proyecto]]=0,"NO","SI")</f>
        <v>NO</v>
      </c>
      <c r="E197" s="17" t="s">
        <v>16</v>
      </c>
      <c r="F197" s="17" t="s">
        <v>227</v>
      </c>
      <c r="G197" s="20" t="s">
        <v>74</v>
      </c>
      <c r="H197" s="20" t="s">
        <v>51</v>
      </c>
      <c r="I197" s="19" t="s">
        <v>52</v>
      </c>
      <c r="J197" s="17" t="s">
        <v>127</v>
      </c>
      <c r="K197" s="18" t="s">
        <v>128</v>
      </c>
      <c r="L197" s="18" t="s">
        <v>554</v>
      </c>
      <c r="M197" s="18" t="str" cm="1">
        <f t="array" aca="1" ref="M197" ca="1">IF(INDIRECT(CONCATENATE(TablaDatosCompletos[[#This Row],[CodigoProyecto]],"!B",CELL("fila",INDIRECT(TablaDatosCompletos[[#This Row],[Referencia]]))))="Incluir","SI","NO")</f>
        <v>NO</v>
      </c>
      <c r="N197" s="40" cm="1">
        <f t="array" aca="1" ref="N197" ca="1">IF(TablaDatosCompletos[[#This Row],[UsarAI]]="NO",0,INDIRECT(CONCATENATE(TablaDatosCompletos[[#This Row],[CodigoProyecto]],"!E",CELL("fila",INDIRECT(TablaDatosCompletos[[#This Row],[Referencia]]))+2)))</f>
        <v>0</v>
      </c>
      <c r="O197" s="18" t="str" cm="1">
        <f t="array" aca="1" ref="O197" ca="1">IF(INDIRECT(CONCATENATE(TablaDatosCompletos[[#This Row],[CodigoProyecto]],"!E",CELL("fila",INDIRECT(TablaDatosCompletos[[#This Row],[Referencia]]))+6))=0,"",INDIRECT(CONCATENATE(TablaDatosCompletos[[#This Row],[CodigoProyecto]],"!E",CELL("fila",INDIRECT(TablaDatosCompletos[[#This Row],[Referencia]]))+6)))</f>
        <v>RCO38</v>
      </c>
      <c r="P197" s="18" t="str" cm="1">
        <f t="array" aca="1" ref="P197" ca="1">IF(INDIRECT(CONCATENATE(TablaDatosCompletos[[#This Row],[CodigoProyecto]],"!F",CELL("fila",INDIRECT(TablaDatosCompletos[[#This Row],[Referencia]]))+6))=0,"",INDIRECT(CONCATENATE(TablaDatosCompletos[[#This Row],[CodigoProyecto]],"!F",CELL("fila",INDIRECT(TablaDatosCompletos[[#This Row],[Referencia]]))+6)))</f>
        <v>Superficie de los suelos rehabilitados
apoyados</v>
      </c>
      <c r="Q197" s="18" cm="1">
        <f t="array" aca="1" ref="Q197" ca="1">IF(TablaDatosCompletos[[#This Row],[UsarAI]]="NO",0,INDIRECT(CONCATENATE(TablaDatosCompletos[[#This Row],[CodigoProyecto]],"!H",CELL("fila",INDIRECT(TablaDatosCompletos[[#This Row],[Referencia]]))+6)))</f>
        <v>0</v>
      </c>
      <c r="R197" s="18" t="str" cm="1">
        <f t="array" aca="1" ref="R197" ca="1">IF(INDIRECT(CONCATENATE(TablaDatosCompletos[[#This Row],[CodigoProyecto]],"!G",CELL("fila",INDIRECT(TablaDatosCompletos[[#This Row],[Referencia]]))+6))=0,"",INDIRECT(CONCATENATE(TablaDatosCompletos[[#This Row],[CodigoProyecto]],"!G",CELL("fila",INDIRECT(TablaDatosCompletos[[#This Row],[Referencia]]))+6)))</f>
        <v>RCO 38: Hectáreas</v>
      </c>
      <c r="S197" s="125" t="str" cm="1">
        <f t="array" aca="1" ref="S197" ca="1">IF(INDIRECT(CONCATENATE(TablaDatosCompletos[[#This Row],[CodigoProyecto]],"!E",CELL("fila",INDIRECT(TablaDatosCompletos[[#This Row],[Referencia]]))+7))=0,"",INDIRECT(CONCATENATE(TablaDatosCompletos[[#This Row],[CodigoProyecto]],"!E",CELL("fila",INDIRECT(TablaDatosCompletos[[#This Row],[Referencia]]))+7)))</f>
        <v>RCR52</v>
      </c>
      <c r="T197" s="126" t="str" cm="1">
        <f t="array" aca="1" ref="T197" ca="1">IF(INDIRECT(CONCATENATE(TablaDatosCompletos[[#This Row],[CodigoProyecto]],"!F",CELL("fila",INDIRECT(TablaDatosCompletos[[#This Row],[Referencia]]))+7))=0,"",INDIRECT(CONCATENATE(TablaDatosCompletos[[#This Row],[CodigoProyecto]],"!F",CELL("fila",INDIRECT(TablaDatosCompletos[[#This Row],[Referencia]]))+7)))</f>
        <v>RCR 52: Suelos rehabilitados utilizados para zonas verdes, vivienda social, actividades económicas u otros usos</v>
      </c>
      <c r="U197" s="127" cm="1">
        <f t="array" aca="1" ref="U197" ca="1">IF(TablaDatosCompletos[[#This Row],[UsarAI]]="NO",0,INDIRECT(CONCATENATE(TablaDatosCompletos[[#This Row],[CodigoProyecto]],"!H",CELL("fila",INDIRECT(TablaDatosCompletos[[#This Row],[Referencia]]))+7)))</f>
        <v>0</v>
      </c>
      <c r="V197" s="126" t="str" cm="1">
        <f t="array" aca="1" ref="V197" ca="1">IF(INDIRECT(CONCATENATE(TablaDatosCompletos[[#This Row],[CodigoProyecto]],"!G",CELL("fila",INDIRECT(TablaDatosCompletos[[#This Row],[Referencia]]))+7))=0,"",INDIRECT(CONCATENATE(TablaDatosCompletos[[#This Row],[CodigoProyecto]],"!G",CELL("fila",INDIRECT(TablaDatosCompletos[[#This Row],[Referencia]]))+7)))</f>
        <v>RCR 52: Hectáreas</v>
      </c>
    </row>
    <row r="198" spans="1:22" ht="72.5" x14ac:dyDescent="0.35">
      <c r="A198" s="17">
        <f>DatosGenerales!$D$7</f>
        <v>0</v>
      </c>
      <c r="B198" s="17">
        <f>DatosGenerales!$D$11</f>
        <v>0</v>
      </c>
      <c r="C198" s="17" cm="1">
        <f t="array" aca="1" ref="C198" ca="1">INDIRECT(CONCATENATE(TablaDatosCompletos[[#This Row],[CodigoProyecto]],"!$E$3"))</f>
        <v>0</v>
      </c>
      <c r="D198" s="17" t="str">
        <f ca="1">IF(TablaDatosCompletos[[#This Row],[Proyecto]]=0,"NO","SI")</f>
        <v>NO</v>
      </c>
      <c r="E198" s="17" t="s">
        <v>16</v>
      </c>
      <c r="F198" s="17" t="s">
        <v>227</v>
      </c>
      <c r="G198" s="20" t="s">
        <v>74</v>
      </c>
      <c r="H198" s="20" t="s">
        <v>53</v>
      </c>
      <c r="I198" s="19" t="s">
        <v>54</v>
      </c>
      <c r="J198" s="17" t="s">
        <v>129</v>
      </c>
      <c r="K198" s="18" t="s">
        <v>130</v>
      </c>
      <c r="L198" s="18" t="s">
        <v>555</v>
      </c>
      <c r="M198" s="18" t="str" cm="1">
        <f t="array" aca="1" ref="M198" ca="1">IF(INDIRECT(CONCATENATE(TablaDatosCompletos[[#This Row],[CodigoProyecto]],"!B",CELL("fila",INDIRECT(TablaDatosCompletos[[#This Row],[Referencia]]))))="Incluir","SI","NO")</f>
        <v>NO</v>
      </c>
      <c r="N198" s="40" cm="1">
        <f t="array" aca="1" ref="N198" ca="1">IF(TablaDatosCompletos[[#This Row],[UsarAI]]="NO",0,INDIRECT(CONCATENATE(TablaDatosCompletos[[#This Row],[CodigoProyecto]],"!E",CELL("fila",INDIRECT(TablaDatosCompletos[[#This Row],[Referencia]]))+2)))</f>
        <v>0</v>
      </c>
      <c r="O198" s="18" t="str" cm="1">
        <f t="array" aca="1" ref="O198" ca="1">IF(INDIRECT(CONCATENATE(TablaDatosCompletos[[#This Row],[CodigoProyecto]],"!E",CELL("fila",INDIRECT(TablaDatosCompletos[[#This Row],[Referencia]]))+6))=0,"",INDIRECT(CONCATENATE(TablaDatosCompletos[[#This Row],[CodigoProyecto]],"!E",CELL("fila",INDIRECT(TablaDatosCompletos[[#This Row],[Referencia]]))+6)))</f>
        <v>RCO38</v>
      </c>
      <c r="P198" s="18" t="str" cm="1">
        <f t="array" aca="1" ref="P198" ca="1">IF(INDIRECT(CONCATENATE(TablaDatosCompletos[[#This Row],[CodigoProyecto]],"!F",CELL("fila",INDIRECT(TablaDatosCompletos[[#This Row],[Referencia]]))+6))=0,"",INDIRECT(CONCATENATE(TablaDatosCompletos[[#This Row],[CodigoProyecto]],"!F",CELL("fila",INDIRECT(TablaDatosCompletos[[#This Row],[Referencia]]))+6)))</f>
        <v>Superficie de los suelos rehabilitados
apoyados</v>
      </c>
      <c r="Q198" s="18" cm="1">
        <f t="array" aca="1" ref="Q198" ca="1">IF(TablaDatosCompletos[[#This Row],[UsarAI]]="NO",0,INDIRECT(CONCATENATE(TablaDatosCompletos[[#This Row],[CodigoProyecto]],"!H",CELL("fila",INDIRECT(TablaDatosCompletos[[#This Row],[Referencia]]))+6)))</f>
        <v>0</v>
      </c>
      <c r="R198" s="18" t="str" cm="1">
        <f t="array" aca="1" ref="R198" ca="1">IF(INDIRECT(CONCATENATE(TablaDatosCompletos[[#This Row],[CodigoProyecto]],"!G",CELL("fila",INDIRECT(TablaDatosCompletos[[#This Row],[Referencia]]))+6))=0,"",INDIRECT(CONCATENATE(TablaDatosCompletos[[#This Row],[CodigoProyecto]],"!G",CELL("fila",INDIRECT(TablaDatosCompletos[[#This Row],[Referencia]]))+6)))</f>
        <v>RCO 38: Hectáreas</v>
      </c>
      <c r="S198" s="125" t="str" cm="1">
        <f t="array" aca="1" ref="S198" ca="1">IF(INDIRECT(CONCATENATE(TablaDatosCompletos[[#This Row],[CodigoProyecto]],"!E",CELL("fila",INDIRECT(TablaDatosCompletos[[#This Row],[Referencia]]))+7))=0,"",INDIRECT(CONCATENATE(TablaDatosCompletos[[#This Row],[CodigoProyecto]],"!E",CELL("fila",INDIRECT(TablaDatosCompletos[[#This Row],[Referencia]]))+7)))</f>
        <v>RCR50</v>
      </c>
      <c r="T198" s="126" t="str" cm="1">
        <f t="array" aca="1" ref="T198" ca="1">IF(INDIRECT(CONCATENATE(TablaDatosCompletos[[#This Row],[CodigoProyecto]],"!F",CELL("fila",INDIRECT(TablaDatosCompletos[[#This Row],[Referencia]]))+7))=0,"",INDIRECT(CONCATENATE(TablaDatosCompletos[[#This Row],[CodigoProyecto]],"!F",CELL("fila",INDIRECT(TablaDatosCompletos[[#This Row],[Referencia]]))+7)))</f>
        <v>RCR 50: Población que se beneficia de
medidas en favor de la calidad del aire*</v>
      </c>
      <c r="U198" s="127" cm="1">
        <f t="array" aca="1" ref="U198" ca="1">IF(TablaDatosCompletos[[#This Row],[UsarAI]]="NO",0,INDIRECT(CONCATENATE(TablaDatosCompletos[[#This Row],[CodigoProyecto]],"!H",CELL("fila",INDIRECT(TablaDatosCompletos[[#This Row],[Referencia]]))+7)))</f>
        <v>0</v>
      </c>
      <c r="V198" s="126" t="str" cm="1">
        <f t="array" aca="1" ref="V198" ca="1">IF(INDIRECT(CONCATENATE(TablaDatosCompletos[[#This Row],[CodigoProyecto]],"!G",CELL("fila",INDIRECT(TablaDatosCompletos[[#This Row],[Referencia]]))+7))=0,"",INDIRECT(CONCATENATE(TablaDatosCompletos[[#This Row],[CodigoProyecto]],"!G",CELL("fila",INDIRECT(TablaDatosCompletos[[#This Row],[Referencia]]))+7)))</f>
        <v>RCR 50: Personas</v>
      </c>
    </row>
    <row r="199" spans="1:22" ht="72.5" x14ac:dyDescent="0.35">
      <c r="A199" s="17">
        <f>DatosGenerales!$D$7</f>
        <v>0</v>
      </c>
      <c r="B199" s="17">
        <f>DatosGenerales!$D$11</f>
        <v>0</v>
      </c>
      <c r="C199" s="17" cm="1">
        <f t="array" aca="1" ref="C199" ca="1">INDIRECT(CONCATENATE(TablaDatosCompletos[[#This Row],[CodigoProyecto]],"!$E$3"))</f>
        <v>0</v>
      </c>
      <c r="D199" s="17" t="str">
        <f ca="1">IF(TablaDatosCompletos[[#This Row],[Proyecto]]=0,"NO","SI")</f>
        <v>NO</v>
      </c>
      <c r="E199" s="17" t="s">
        <v>16</v>
      </c>
      <c r="F199" s="17" t="s">
        <v>227</v>
      </c>
      <c r="G199" s="20" t="s">
        <v>74</v>
      </c>
      <c r="H199" s="20" t="s">
        <v>53</v>
      </c>
      <c r="I199" s="19" t="s">
        <v>54</v>
      </c>
      <c r="J199" s="17" t="s">
        <v>131</v>
      </c>
      <c r="K199" s="18" t="s">
        <v>132</v>
      </c>
      <c r="L199" s="18" t="s">
        <v>556</v>
      </c>
      <c r="M199" s="18" t="str" cm="1">
        <f t="array" aca="1" ref="M199" ca="1">IF(INDIRECT(CONCATENATE(TablaDatosCompletos[[#This Row],[CodigoProyecto]],"!B",CELL("fila",INDIRECT(TablaDatosCompletos[[#This Row],[Referencia]]))))="Incluir","SI","NO")</f>
        <v>NO</v>
      </c>
      <c r="N199" s="40" cm="1">
        <f t="array" aca="1" ref="N199" ca="1">IF(TablaDatosCompletos[[#This Row],[UsarAI]]="NO",0,INDIRECT(CONCATENATE(TablaDatosCompletos[[#This Row],[CodigoProyecto]],"!E",CELL("fila",INDIRECT(TablaDatosCompletos[[#This Row],[Referencia]]))+2)))</f>
        <v>0</v>
      </c>
      <c r="O199" s="18" t="str" cm="1">
        <f t="array" aca="1" ref="O199" ca="1">IF(INDIRECT(CONCATENATE(TablaDatosCompletos[[#This Row],[CodigoProyecto]],"!E",CELL("fila",INDIRECT(TablaDatosCompletos[[#This Row],[Referencia]]))+6))=0,"",INDIRECT(CONCATENATE(TablaDatosCompletos[[#This Row],[CodigoProyecto]],"!E",CELL("fila",INDIRECT(TablaDatosCompletos[[#This Row],[Referencia]]))+6)))</f>
        <v>RCO38</v>
      </c>
      <c r="P199" s="18" t="str" cm="1">
        <f t="array" aca="1" ref="P199" ca="1">IF(INDIRECT(CONCATENATE(TablaDatosCompletos[[#This Row],[CodigoProyecto]],"!F",CELL("fila",INDIRECT(TablaDatosCompletos[[#This Row],[Referencia]]))+6))=0,"",INDIRECT(CONCATENATE(TablaDatosCompletos[[#This Row],[CodigoProyecto]],"!F",CELL("fila",INDIRECT(TablaDatosCompletos[[#This Row],[Referencia]]))+6)))</f>
        <v>Superficie de los suelos rehabilitados
apoyados</v>
      </c>
      <c r="Q199" s="18" cm="1">
        <f t="array" aca="1" ref="Q199" ca="1">IF(TablaDatosCompletos[[#This Row],[UsarAI]]="NO",0,INDIRECT(CONCATENATE(TablaDatosCompletos[[#This Row],[CodigoProyecto]],"!H",CELL("fila",INDIRECT(TablaDatosCompletos[[#This Row],[Referencia]]))+6)))</f>
        <v>0</v>
      </c>
      <c r="R199" s="18" t="str" cm="1">
        <f t="array" aca="1" ref="R199" ca="1">IF(INDIRECT(CONCATENATE(TablaDatosCompletos[[#This Row],[CodigoProyecto]],"!G",CELL("fila",INDIRECT(TablaDatosCompletos[[#This Row],[Referencia]]))+6))=0,"",INDIRECT(CONCATENATE(TablaDatosCompletos[[#This Row],[CodigoProyecto]],"!G",CELL("fila",INDIRECT(TablaDatosCompletos[[#This Row],[Referencia]]))+6)))</f>
        <v>RCO 38: Hectáreas</v>
      </c>
      <c r="S199" s="125" t="str" cm="1">
        <f t="array" aca="1" ref="S199" ca="1">IF(INDIRECT(CONCATENATE(TablaDatosCompletos[[#This Row],[CodigoProyecto]],"!E",CELL("fila",INDIRECT(TablaDatosCompletos[[#This Row],[Referencia]]))+7))=0,"",INDIRECT(CONCATENATE(TablaDatosCompletos[[#This Row],[CodigoProyecto]],"!E",CELL("fila",INDIRECT(TablaDatosCompletos[[#This Row],[Referencia]]))+7)))</f>
        <v>RCR95</v>
      </c>
      <c r="T199" s="126" t="str" cm="1">
        <f t="array" aca="1" ref="T199" ca="1">IF(INDIRECT(CONCATENATE(TablaDatosCompletos[[#This Row],[CodigoProyecto]],"!F",CELL("fila",INDIRECT(TablaDatosCompletos[[#This Row],[Referencia]]))+7))=0,"",INDIRECT(CONCATENATE(TablaDatosCompletos[[#This Row],[CodigoProyecto]],"!F",CELL("fila",INDIRECT(TablaDatosCompletos[[#This Row],[Referencia]]))+7)))</f>
        <v>RCR 95: Población que tiene acceso a
infraestructuras verdes nuevas o mejoradas*</v>
      </c>
      <c r="U199" s="127" cm="1">
        <f t="array" aca="1" ref="U199" ca="1">IF(TablaDatosCompletos[[#This Row],[UsarAI]]="NO",0,INDIRECT(CONCATENATE(TablaDatosCompletos[[#This Row],[CodigoProyecto]],"!H",CELL("fila",INDIRECT(TablaDatosCompletos[[#This Row],[Referencia]]))+7)))</f>
        <v>0</v>
      </c>
      <c r="V199" s="126" t="str" cm="1">
        <f t="array" aca="1" ref="V199" ca="1">IF(INDIRECT(CONCATENATE(TablaDatosCompletos[[#This Row],[CodigoProyecto]],"!G",CELL("fila",INDIRECT(TablaDatosCompletos[[#This Row],[Referencia]]))+7))=0,"",INDIRECT(CONCATENATE(TablaDatosCompletos[[#This Row],[CodigoProyecto]],"!G",CELL("fila",INDIRECT(TablaDatosCompletos[[#This Row],[Referencia]]))+7)))</f>
        <v>RCR 95: Personas</v>
      </c>
    </row>
    <row r="200" spans="1:22" ht="145" x14ac:dyDescent="0.35">
      <c r="A200" s="17">
        <f>DatosGenerales!$D$7</f>
        <v>0</v>
      </c>
      <c r="B200" s="17">
        <f>DatosGenerales!$D$11</f>
        <v>0</v>
      </c>
      <c r="C200" s="17" cm="1">
        <f t="array" aca="1" ref="C200" ca="1">INDIRECT(CONCATENATE(TablaDatosCompletos[[#This Row],[CodigoProyecto]],"!$E$3"))</f>
        <v>0</v>
      </c>
      <c r="D200" s="17" t="str">
        <f ca="1">IF(TablaDatosCompletos[[#This Row],[Proyecto]]=0,"NO","SI")</f>
        <v>NO</v>
      </c>
      <c r="E200" s="17" t="s">
        <v>16</v>
      </c>
      <c r="F200" s="17" t="s">
        <v>227</v>
      </c>
      <c r="G200" s="20" t="s">
        <v>74</v>
      </c>
      <c r="H200" s="20" t="s">
        <v>53</v>
      </c>
      <c r="I200" s="19" t="s">
        <v>54</v>
      </c>
      <c r="J200" s="17" t="s">
        <v>133</v>
      </c>
      <c r="K200" s="18" t="s">
        <v>134</v>
      </c>
      <c r="L200" s="18" t="s">
        <v>557</v>
      </c>
      <c r="M200" s="18" t="str" cm="1">
        <f t="array" aca="1" ref="M200" ca="1">IF(INDIRECT(CONCATENATE(TablaDatosCompletos[[#This Row],[CodigoProyecto]],"!B",CELL("fila",INDIRECT(TablaDatosCompletos[[#This Row],[Referencia]]))))="Incluir","SI","NO")</f>
        <v>NO</v>
      </c>
      <c r="N200" s="40" cm="1">
        <f t="array" aca="1" ref="N200" ca="1">IF(TablaDatosCompletos[[#This Row],[UsarAI]]="NO",0,INDIRECT(CONCATENATE(TablaDatosCompletos[[#This Row],[CodigoProyecto]],"!E",CELL("fila",INDIRECT(TablaDatosCompletos[[#This Row],[Referencia]]))+2)))</f>
        <v>0</v>
      </c>
      <c r="O200" s="18" t="str" cm="1">
        <f t="array" aca="1" ref="O200" ca="1">IF(INDIRECT(CONCATENATE(TablaDatosCompletos[[#This Row],[CodigoProyecto]],"!E",CELL("fila",INDIRECT(TablaDatosCompletos[[#This Row],[Referencia]]))+6))=0,"",INDIRECT(CONCATENATE(TablaDatosCompletos[[#This Row],[CodigoProyecto]],"!E",CELL("fila",INDIRECT(TablaDatosCompletos[[#This Row],[Referencia]]))+6)))</f>
        <v>RCO38</v>
      </c>
      <c r="P200" s="18" t="str" cm="1">
        <f t="array" aca="1" ref="P200" ca="1">IF(INDIRECT(CONCATENATE(TablaDatosCompletos[[#This Row],[CodigoProyecto]],"!F",CELL("fila",INDIRECT(TablaDatosCompletos[[#This Row],[Referencia]]))+6))=0,"",INDIRECT(CONCATENATE(TablaDatosCompletos[[#This Row],[CodigoProyecto]],"!F",CELL("fila",INDIRECT(TablaDatosCompletos[[#This Row],[Referencia]]))+6)))</f>
        <v>Superficie de los suelos rehabilitados
apoyados</v>
      </c>
      <c r="Q200" s="18" cm="1">
        <f t="array" aca="1" ref="Q200" ca="1">IF(TablaDatosCompletos[[#This Row],[UsarAI]]="NO",0,INDIRECT(CONCATENATE(TablaDatosCompletos[[#This Row],[CodigoProyecto]],"!H",CELL("fila",INDIRECT(TablaDatosCompletos[[#This Row],[Referencia]]))+6)))</f>
        <v>0</v>
      </c>
      <c r="R200" s="18" t="str" cm="1">
        <f t="array" aca="1" ref="R200" ca="1">IF(INDIRECT(CONCATENATE(TablaDatosCompletos[[#This Row],[CodigoProyecto]],"!G",CELL("fila",INDIRECT(TablaDatosCompletos[[#This Row],[Referencia]]))+6))=0,"",INDIRECT(CONCATENATE(TablaDatosCompletos[[#This Row],[CodigoProyecto]],"!G",CELL("fila",INDIRECT(TablaDatosCompletos[[#This Row],[Referencia]]))+6)))</f>
        <v>RCO 38: Hectáreas</v>
      </c>
      <c r="S200" s="125" t="str" cm="1">
        <f t="array" aca="1" ref="S200" ca="1">IF(INDIRECT(CONCATENATE(TablaDatosCompletos[[#This Row],[CodigoProyecto]],"!E",CELL("fila",INDIRECT(TablaDatosCompletos[[#This Row],[Referencia]]))+7))=0,"",INDIRECT(CONCATENATE(TablaDatosCompletos[[#This Row],[CodigoProyecto]],"!E",CELL("fila",INDIRECT(TablaDatosCompletos[[#This Row],[Referencia]]))+7)))</f>
        <v>RCR95</v>
      </c>
      <c r="T200" s="126" t="str" cm="1">
        <f t="array" aca="1" ref="T200" ca="1">IF(INDIRECT(CONCATENATE(TablaDatosCompletos[[#This Row],[CodigoProyecto]],"!F",CELL("fila",INDIRECT(TablaDatosCompletos[[#This Row],[Referencia]]))+7))=0,"",INDIRECT(CONCATENATE(TablaDatosCompletos[[#This Row],[CodigoProyecto]],"!F",CELL("fila",INDIRECT(TablaDatosCompletos[[#This Row],[Referencia]]))+7)))</f>
        <v>RCR 95: Población que tiene acceso a
infraestructuras verdes nuevas o mejoradas*</v>
      </c>
      <c r="U200" s="127" cm="1">
        <f t="array" aca="1" ref="U200" ca="1">IF(TablaDatosCompletos[[#This Row],[UsarAI]]="NO",0,INDIRECT(CONCATENATE(TablaDatosCompletos[[#This Row],[CodigoProyecto]],"!H",CELL("fila",INDIRECT(TablaDatosCompletos[[#This Row],[Referencia]]))+7)))</f>
        <v>0</v>
      </c>
      <c r="V200" s="126" t="str" cm="1">
        <f t="array" aca="1" ref="V200" ca="1">IF(INDIRECT(CONCATENATE(TablaDatosCompletos[[#This Row],[CodigoProyecto]],"!G",CELL("fila",INDIRECT(TablaDatosCompletos[[#This Row],[Referencia]]))+7))=0,"",INDIRECT(CONCATENATE(TablaDatosCompletos[[#This Row],[CodigoProyecto]],"!G",CELL("fila",INDIRECT(TablaDatosCompletos[[#This Row],[Referencia]]))+7)))</f>
        <v>RCR 95: Personas</v>
      </c>
    </row>
    <row r="201" spans="1:22" ht="72.5" x14ac:dyDescent="0.35">
      <c r="A201" s="17">
        <f>DatosGenerales!$D$7</f>
        <v>0</v>
      </c>
      <c r="B201" s="17">
        <f>DatosGenerales!$D$11</f>
        <v>0</v>
      </c>
      <c r="C201" s="17" cm="1">
        <f t="array" aca="1" ref="C201" ca="1">INDIRECT(CONCATENATE(TablaDatosCompletos[[#This Row],[CodigoProyecto]],"!$E$3"))</f>
        <v>0</v>
      </c>
      <c r="D201" s="17" t="str">
        <f ca="1">IF(TablaDatosCompletos[[#This Row],[Proyecto]]=0,"NO","SI")</f>
        <v>NO</v>
      </c>
      <c r="E201" s="17" t="s">
        <v>16</v>
      </c>
      <c r="F201" s="17" t="s">
        <v>258</v>
      </c>
      <c r="G201" s="20" t="s">
        <v>135</v>
      </c>
      <c r="H201" s="20" t="s">
        <v>55</v>
      </c>
      <c r="I201" s="19" t="s">
        <v>56</v>
      </c>
      <c r="J201" s="17" t="s">
        <v>136</v>
      </c>
      <c r="K201" s="18" t="s">
        <v>137</v>
      </c>
      <c r="L201" s="18" t="s">
        <v>558</v>
      </c>
      <c r="M201" s="18" t="str" cm="1">
        <f t="array" aca="1" ref="M201" ca="1">IF(INDIRECT(CONCATENATE(TablaDatosCompletos[[#This Row],[CodigoProyecto]],"!B",CELL("fila",INDIRECT(TablaDatosCompletos[[#This Row],[Referencia]]))))="Incluir","SI","NO")</f>
        <v>NO</v>
      </c>
      <c r="N201" s="40" cm="1">
        <f t="array" aca="1" ref="N201" ca="1">IF(TablaDatosCompletos[[#This Row],[UsarAI]]="NO",0,INDIRECT(CONCATENATE(TablaDatosCompletos[[#This Row],[CodigoProyecto]],"!E",CELL("fila",INDIRECT(TablaDatosCompletos[[#This Row],[Referencia]]))+2)))</f>
        <v>0</v>
      </c>
      <c r="O201" s="18" t="str" cm="1">
        <f t="array" aca="1" ref="O201" ca="1">IF(INDIRECT(CONCATENATE(TablaDatosCompletos[[#This Row],[CodigoProyecto]],"!E",CELL("fila",INDIRECT(TablaDatosCompletos[[#This Row],[Referencia]]))+6))=0,"",INDIRECT(CONCATENATE(TablaDatosCompletos[[#This Row],[CodigoProyecto]],"!E",CELL("fila",INDIRECT(TablaDatosCompletos[[#This Row],[Referencia]]))+6)))</f>
        <v>RCO65</v>
      </c>
      <c r="P201" s="18" t="str" cm="1">
        <f t="array" aca="1" ref="P201" ca="1">IF(INDIRECT(CONCATENATE(TablaDatosCompletos[[#This Row],[CodigoProyecto]],"!F",CELL("fila",INDIRECT(TablaDatosCompletos[[#This Row],[Referencia]]))+6))=0,"",INDIRECT(CONCATENATE(TablaDatosCompletos[[#This Row],[CodigoProyecto]],"!F",CELL("fila",INDIRECT(TablaDatosCompletos[[#This Row],[Referencia]]))+6)))</f>
        <v>RCO 65: Capacidad de las viviendas sociales nuevas o modernizadas</v>
      </c>
      <c r="Q201" s="18" cm="1">
        <f t="array" aca="1" ref="Q201" ca="1">IF(TablaDatosCompletos[[#This Row],[UsarAI]]="NO",0,INDIRECT(CONCATENATE(TablaDatosCompletos[[#This Row],[CodigoProyecto]],"!H",CELL("fila",INDIRECT(TablaDatosCompletos[[#This Row],[Referencia]]))+6)))</f>
        <v>0</v>
      </c>
      <c r="R201" s="18" t="str" cm="1">
        <f t="array" aca="1" ref="R201" ca="1">IF(INDIRECT(CONCATENATE(TablaDatosCompletos[[#This Row],[CodigoProyecto]],"!G",CELL("fila",INDIRECT(TablaDatosCompletos[[#This Row],[Referencia]]))+6))=0,"",INDIRECT(CONCATENATE(TablaDatosCompletos[[#This Row],[CodigoProyecto]],"!G",CELL("fila",INDIRECT(TablaDatosCompletos[[#This Row],[Referencia]]))+6)))</f>
        <v>RCO 65: Viviendas</v>
      </c>
      <c r="S201" s="125" t="str" cm="1">
        <f t="array" aca="1" ref="S201" ca="1">IF(INDIRECT(CONCATENATE(TablaDatosCompletos[[#This Row],[CodigoProyecto]],"!E",CELL("fila",INDIRECT(TablaDatosCompletos[[#This Row],[Referencia]]))+7))=0,"",INDIRECT(CONCATENATE(TablaDatosCompletos[[#This Row],[CodigoProyecto]],"!E",CELL("fila",INDIRECT(TablaDatosCompletos[[#This Row],[Referencia]]))+7)))</f>
        <v>RCR67</v>
      </c>
      <c r="T201" s="126" t="str" cm="1">
        <f t="array" aca="1" ref="T201" ca="1">IF(INDIRECT(CONCATENATE(TablaDatosCompletos[[#This Row],[CodigoProyecto]],"!F",CELL("fila",INDIRECT(TablaDatosCompletos[[#This Row],[Referencia]]))+7))=0,"",INDIRECT(CONCATENATE(TablaDatosCompletos[[#This Row],[CodigoProyecto]],"!F",CELL("fila",INDIRECT(TablaDatosCompletos[[#This Row],[Referencia]]))+7)))</f>
        <v>RCR 67:Usuarios anuales de las viviendas sociales nuevas o modernizadas</v>
      </c>
      <c r="U201" s="127" cm="1">
        <f t="array" aca="1" ref="U201" ca="1">IF(TablaDatosCompletos[[#This Row],[UsarAI]]="NO",0,INDIRECT(CONCATENATE(TablaDatosCompletos[[#This Row],[CodigoProyecto]],"!H",CELL("fila",INDIRECT(TablaDatosCompletos[[#This Row],[Referencia]]))+7)))</f>
        <v>0</v>
      </c>
      <c r="V201" s="126" t="str" cm="1">
        <f t="array" aca="1" ref="V201" ca="1">IF(INDIRECT(CONCATENATE(TablaDatosCompletos[[#This Row],[CodigoProyecto]],"!G",CELL("fila",INDIRECT(TablaDatosCompletos[[#This Row],[Referencia]]))+7))=0,"",INDIRECT(CONCATENATE(TablaDatosCompletos[[#This Row],[CodigoProyecto]],"!G",CELL("fila",INDIRECT(TablaDatosCompletos[[#This Row],[Referencia]]))+7)))</f>
        <v>RCR 67: Usuarios/año</v>
      </c>
    </row>
    <row r="202" spans="1:22" ht="130.5" x14ac:dyDescent="0.35">
      <c r="A202" s="17">
        <f>DatosGenerales!$D$7</f>
        <v>0</v>
      </c>
      <c r="B202" s="17">
        <f>DatosGenerales!$D$11</f>
        <v>0</v>
      </c>
      <c r="C202" s="17" cm="1">
        <f t="array" aca="1" ref="C202" ca="1">INDIRECT(CONCATENATE(TablaDatosCompletos[[#This Row],[CodigoProyecto]],"!$E$3"))</f>
        <v>0</v>
      </c>
      <c r="D202" s="17" t="str">
        <f ca="1">IF(TablaDatosCompletos[[#This Row],[Proyecto]]=0,"NO","SI")</f>
        <v>NO</v>
      </c>
      <c r="E202" s="17" t="s">
        <v>16</v>
      </c>
      <c r="F202" s="17" t="s">
        <v>258</v>
      </c>
      <c r="G202" s="20" t="s">
        <v>135</v>
      </c>
      <c r="H202" s="20" t="s">
        <v>55</v>
      </c>
      <c r="I202" s="40" t="s">
        <v>56</v>
      </c>
      <c r="J202" s="17" t="s">
        <v>138</v>
      </c>
      <c r="K202" s="18" t="s">
        <v>139</v>
      </c>
      <c r="L202" s="18" t="s">
        <v>559</v>
      </c>
      <c r="M202" s="18" t="str" cm="1">
        <f t="array" aca="1" ref="M202" ca="1">IF(INDIRECT(CONCATENATE(TablaDatosCompletos[[#This Row],[CodigoProyecto]],"!B",CELL("fila",INDIRECT(TablaDatosCompletos[[#This Row],[Referencia]]))))="Incluir","SI","NO")</f>
        <v>NO</v>
      </c>
      <c r="N202" s="40" cm="1">
        <f t="array" aca="1" ref="N202" ca="1">IF(TablaDatosCompletos[[#This Row],[UsarAI]]="NO",0,INDIRECT(CONCATENATE(TablaDatosCompletos[[#This Row],[CodigoProyecto]],"!E",CELL("fila",INDIRECT(TablaDatosCompletos[[#This Row],[Referencia]]))+2)))</f>
        <v>0</v>
      </c>
      <c r="O202" s="18" t="str" cm="1">
        <f t="array" aca="1" ref="O202" ca="1">IF(INDIRECT(CONCATENATE(TablaDatosCompletos[[#This Row],[CodigoProyecto]],"!E",CELL("fila",INDIRECT(TablaDatosCompletos[[#This Row],[Referencia]]))+6))=0,"",INDIRECT(CONCATENATE(TablaDatosCompletos[[#This Row],[CodigoProyecto]],"!E",CELL("fila",INDIRECT(TablaDatosCompletos[[#This Row],[Referencia]]))+6)))</f>
        <v>RCO113</v>
      </c>
      <c r="P202" s="18" t="str" cm="1">
        <f t="array" aca="1" ref="P202" ca="1">IF(INDIRECT(CONCATENATE(TablaDatosCompletos[[#This Row],[CodigoProyecto]],"!F",CELL("fila",INDIRECT(TablaDatosCompletos[[#This Row],[Referencia]]))+6))=0,"",INDIRECT(CONCATENATE(TablaDatosCompletos[[#This Row],[CodigoProyecto]],"!F",CELL("fila",INDIRECT(TablaDatosCompletos[[#This Row],[Referencia]]))+6)))</f>
        <v>RCO 113: Población cubierta por proyectos
en el marco de la inclusión socioeconómica
de las comunidades marginadas, las familias
con bajos ingresos y los colectivos menos
favorecidos*</v>
      </c>
      <c r="Q202" s="18" cm="1">
        <f t="array" aca="1" ref="Q202" ca="1">IF(TablaDatosCompletos[[#This Row],[UsarAI]]="NO",0,INDIRECT(CONCATENATE(TablaDatosCompletos[[#This Row],[CodigoProyecto]],"!H",CELL("fila",INDIRECT(TablaDatosCompletos[[#This Row],[Referencia]]))+6)))</f>
        <v>0</v>
      </c>
      <c r="R202" s="18" t="str" cm="1">
        <f t="array" aca="1" ref="R202" ca="1">IF(INDIRECT(CONCATENATE(TablaDatosCompletos[[#This Row],[CodigoProyecto]],"!G",CELL("fila",INDIRECT(TablaDatosCompletos[[#This Row],[Referencia]]))+6))=0,"",INDIRECT(CONCATENATE(TablaDatosCompletos[[#This Row],[CodigoProyecto]],"!G",CELL("fila",INDIRECT(TablaDatosCompletos[[#This Row],[Referencia]]))+6)))</f>
        <v>RCO 113:Personas</v>
      </c>
      <c r="S202" s="125" t="str" cm="1">
        <f t="array" aca="1" ref="S202" ca="1">IF(INDIRECT(CONCATENATE(TablaDatosCompletos[[#This Row],[CodigoProyecto]],"!E",CELL("fila",INDIRECT(TablaDatosCompletos[[#This Row],[Referencia]]))+7))=0,"",INDIRECT(CONCATENATE(TablaDatosCompletos[[#This Row],[CodigoProyecto]],"!E",CELL("fila",INDIRECT(TablaDatosCompletos[[#This Row],[Referencia]]))+7)))</f>
        <v>ESR113</v>
      </c>
      <c r="T202" s="126" t="str" cm="1">
        <f t="array" aca="1" ref="T202" ca="1">IF(INDIRECT(CONCATENATE(TablaDatosCompletos[[#This Row],[CodigoProyecto]],"!F",CELL("fila",INDIRECT(TablaDatosCompletos[[#This Row],[Referencia]]))+7))=0,"",INDIRECT(CONCATENATE(TablaDatosCompletos[[#This Row],[CodigoProyecto]],"!F",CELL("fila",INDIRECT(TablaDatosCompletos[[#This Row],[Referencia]]))+7)))</f>
        <v xml:space="preserve">ESR113: Número de personas beneficiarias de actuaciones de inclusión social </v>
      </c>
      <c r="U202" s="127" cm="1">
        <f t="array" aca="1" ref="U202" ca="1">IF(TablaDatosCompletos[[#This Row],[UsarAI]]="NO",0,INDIRECT(CONCATENATE(TablaDatosCompletos[[#This Row],[CodigoProyecto]],"!H",CELL("fila",INDIRECT(TablaDatosCompletos[[#This Row],[Referencia]]))+7)))</f>
        <v>0</v>
      </c>
      <c r="V202" s="126" t="str" cm="1">
        <f t="array" aca="1" ref="V202" ca="1">IF(INDIRECT(CONCATENATE(TablaDatosCompletos[[#This Row],[CodigoProyecto]],"!G",CELL("fila",INDIRECT(TablaDatosCompletos[[#This Row],[Referencia]]))+7))=0,"",INDIRECT(CONCATENATE(TablaDatosCompletos[[#This Row],[CodigoProyecto]],"!G",CELL("fila",INDIRECT(TablaDatosCompletos[[#This Row],[Referencia]]))+7)))</f>
        <v>ESR113:Personas</v>
      </c>
    </row>
    <row r="203" spans="1:22" ht="130.5" x14ac:dyDescent="0.35">
      <c r="A203" s="17">
        <f>DatosGenerales!$D$7</f>
        <v>0</v>
      </c>
      <c r="B203" s="17">
        <f>DatosGenerales!$D$11</f>
        <v>0</v>
      </c>
      <c r="C203" s="17" cm="1">
        <f t="array" aca="1" ref="C203" ca="1">INDIRECT(CONCATENATE(TablaDatosCompletos[[#This Row],[CodigoProyecto]],"!$E$3"))</f>
        <v>0</v>
      </c>
      <c r="D203" s="17" t="str">
        <f ca="1">IF(TablaDatosCompletos[[#This Row],[Proyecto]]=0,"NO","SI")</f>
        <v>NO</v>
      </c>
      <c r="E203" s="17" t="s">
        <v>16</v>
      </c>
      <c r="F203" s="17" t="s">
        <v>258</v>
      </c>
      <c r="G203" s="20" t="s">
        <v>135</v>
      </c>
      <c r="H203" s="20" t="s">
        <v>55</v>
      </c>
      <c r="I203" s="40" t="s">
        <v>56</v>
      </c>
      <c r="J203" s="17" t="s">
        <v>140</v>
      </c>
      <c r="K203" s="18" t="s">
        <v>141</v>
      </c>
      <c r="L203" s="18" t="s">
        <v>560</v>
      </c>
      <c r="M203" s="18" t="str" cm="1">
        <f t="array" aca="1" ref="M203" ca="1">IF(INDIRECT(CONCATENATE(TablaDatosCompletos[[#This Row],[CodigoProyecto]],"!B",CELL("fila",INDIRECT(TablaDatosCompletos[[#This Row],[Referencia]]))))="Incluir","SI","NO")</f>
        <v>NO</v>
      </c>
      <c r="N203" s="40" cm="1">
        <f t="array" aca="1" ref="N203" ca="1">IF(TablaDatosCompletos[[#This Row],[UsarAI]]="NO",0,INDIRECT(CONCATENATE(TablaDatosCompletos[[#This Row],[CodigoProyecto]],"!E",CELL("fila",INDIRECT(TablaDatosCompletos[[#This Row],[Referencia]]))+2)))</f>
        <v>0</v>
      </c>
      <c r="O203" s="18" t="str" cm="1">
        <f t="array" aca="1" ref="O203" ca="1">IF(INDIRECT(CONCATENATE(TablaDatosCompletos[[#This Row],[CodigoProyecto]],"!E",CELL("fila",INDIRECT(TablaDatosCompletos[[#This Row],[Referencia]]))+6))=0,"",INDIRECT(CONCATENATE(TablaDatosCompletos[[#This Row],[CodigoProyecto]],"!E",CELL("fila",INDIRECT(TablaDatosCompletos[[#This Row],[Referencia]]))+6)))</f>
        <v>RCO113</v>
      </c>
      <c r="P203" s="18" t="str" cm="1">
        <f t="array" aca="1" ref="P203" ca="1">IF(INDIRECT(CONCATENATE(TablaDatosCompletos[[#This Row],[CodigoProyecto]],"!F",CELL("fila",INDIRECT(TablaDatosCompletos[[#This Row],[Referencia]]))+6))=0,"",INDIRECT(CONCATENATE(TablaDatosCompletos[[#This Row],[CodigoProyecto]],"!F",CELL("fila",INDIRECT(TablaDatosCompletos[[#This Row],[Referencia]]))+6)))</f>
        <v>RCO 113: Población cubierta por proyectos
en el marco de la inclusión socioeconómica
de las comunidades marginadas, las familias
con bajos ingresos y los colectivos menos
favorecidos*</v>
      </c>
      <c r="Q203" s="18" cm="1">
        <f t="array" aca="1" ref="Q203" ca="1">IF(TablaDatosCompletos[[#This Row],[UsarAI]]="NO",0,INDIRECT(CONCATENATE(TablaDatosCompletos[[#This Row],[CodigoProyecto]],"!H",CELL("fila",INDIRECT(TablaDatosCompletos[[#This Row],[Referencia]]))+6)))</f>
        <v>0</v>
      </c>
      <c r="R203" s="18" t="str" cm="1">
        <f t="array" aca="1" ref="R203" ca="1">IF(INDIRECT(CONCATENATE(TablaDatosCompletos[[#This Row],[CodigoProyecto]],"!G",CELL("fila",INDIRECT(TablaDatosCompletos[[#This Row],[Referencia]]))+6))=0,"",INDIRECT(CONCATENATE(TablaDatosCompletos[[#This Row],[CodigoProyecto]],"!G",CELL("fila",INDIRECT(TablaDatosCompletos[[#This Row],[Referencia]]))+6)))</f>
        <v>RCO 113:Personas</v>
      </c>
      <c r="S203" s="125" t="str" cm="1">
        <f t="array" aca="1" ref="S203" ca="1">IF(INDIRECT(CONCATENATE(TablaDatosCompletos[[#This Row],[CodigoProyecto]],"!E",CELL("fila",INDIRECT(TablaDatosCompletos[[#This Row],[Referencia]]))+7))=0,"",INDIRECT(CONCATENATE(TablaDatosCompletos[[#This Row],[CodigoProyecto]],"!E",CELL("fila",INDIRECT(TablaDatosCompletos[[#This Row],[Referencia]]))+7)))</f>
        <v>ESR113</v>
      </c>
      <c r="T203" s="126" t="str" cm="1">
        <f t="array" aca="1" ref="T203" ca="1">IF(INDIRECT(CONCATENATE(TablaDatosCompletos[[#This Row],[CodigoProyecto]],"!F",CELL("fila",INDIRECT(TablaDatosCompletos[[#This Row],[Referencia]]))+7))=0,"",INDIRECT(CONCATENATE(TablaDatosCompletos[[#This Row],[CodigoProyecto]],"!F",CELL("fila",INDIRECT(TablaDatosCompletos[[#This Row],[Referencia]]))+7)))</f>
        <v xml:space="preserve">ESR113: Número de personas beneficiarias de actuaciones de inclusión social </v>
      </c>
      <c r="U203" s="127" cm="1">
        <f t="array" aca="1" ref="U203" ca="1">IF(TablaDatosCompletos[[#This Row],[UsarAI]]="NO",0,INDIRECT(CONCATENATE(TablaDatosCompletos[[#This Row],[CodigoProyecto]],"!H",CELL("fila",INDIRECT(TablaDatosCompletos[[#This Row],[Referencia]]))+7)))</f>
        <v>0</v>
      </c>
      <c r="V203" s="126" t="str" cm="1">
        <f t="array" aca="1" ref="V203" ca="1">IF(INDIRECT(CONCATENATE(TablaDatosCompletos[[#This Row],[CodigoProyecto]],"!G",CELL("fila",INDIRECT(TablaDatosCompletos[[#This Row],[Referencia]]))+7))=0,"",INDIRECT(CONCATENATE(TablaDatosCompletos[[#This Row],[CodigoProyecto]],"!G",CELL("fila",INDIRECT(TablaDatosCompletos[[#This Row],[Referencia]]))+7)))</f>
        <v>ESR113:Personas</v>
      </c>
    </row>
    <row r="204" spans="1:22" ht="72.5" x14ac:dyDescent="0.35">
      <c r="A204" s="17">
        <f>DatosGenerales!$D$7</f>
        <v>0</v>
      </c>
      <c r="B204" s="17">
        <f>DatosGenerales!$D$11</f>
        <v>0</v>
      </c>
      <c r="C204" s="17" cm="1">
        <f t="array" aca="1" ref="C204" ca="1">INDIRECT(CONCATENATE(TablaDatosCompletos[[#This Row],[CodigoProyecto]],"!$E$3"))</f>
        <v>0</v>
      </c>
      <c r="D204" s="17" t="str">
        <f ca="1">IF(TablaDatosCompletos[[#This Row],[Proyecto]]=0,"NO","SI")</f>
        <v>NO</v>
      </c>
      <c r="E204" s="17" t="s">
        <v>16</v>
      </c>
      <c r="F204" s="17" t="s">
        <v>262</v>
      </c>
      <c r="G204" s="20" t="s">
        <v>142</v>
      </c>
      <c r="H204" s="20" t="s">
        <v>57</v>
      </c>
      <c r="I204" s="40" t="s">
        <v>58</v>
      </c>
      <c r="J204" s="17" t="s">
        <v>143</v>
      </c>
      <c r="K204" s="18" t="s">
        <v>144</v>
      </c>
      <c r="L204" s="18" t="s">
        <v>561</v>
      </c>
      <c r="M204" s="18" t="str" cm="1">
        <f t="array" aca="1" ref="M204" ca="1">IF(INDIRECT(CONCATENATE(TablaDatosCompletos[[#This Row],[CodigoProyecto]],"!B",CELL("fila",INDIRECT(TablaDatosCompletos[[#This Row],[Referencia]]))))="Incluir","SI","NO")</f>
        <v>NO</v>
      </c>
      <c r="N204" s="40" cm="1">
        <f t="array" aca="1" ref="N204" ca="1">IF(TablaDatosCompletos[[#This Row],[UsarAI]]="NO",0,INDIRECT(CONCATENATE(TablaDatosCompletos[[#This Row],[CodigoProyecto]],"!E",CELL("fila",INDIRECT(TablaDatosCompletos[[#This Row],[Referencia]]))+2)))</f>
        <v>0</v>
      </c>
      <c r="O204" s="18" t="str" cm="1">
        <f t="array" aca="1" ref="O204" ca="1">IF(INDIRECT(CONCATENATE(TablaDatosCompletos[[#This Row],[CodigoProyecto]],"!E",CELL("fila",INDIRECT(TablaDatosCompletos[[#This Row],[Referencia]]))+6))=0,"",INDIRECT(CONCATENATE(TablaDatosCompletos[[#This Row],[CodigoProyecto]],"!E",CELL("fila",INDIRECT(TablaDatosCompletos[[#This Row],[Referencia]]))+6)))</f>
        <v>RCO77</v>
      </c>
      <c r="P204" s="18" t="str" cm="1">
        <f t="array" aca="1" ref="P204" ca="1">IF(INDIRECT(CONCATENATE(TablaDatosCompletos[[#This Row],[CodigoProyecto]],"!F",CELL("fila",INDIRECT(TablaDatosCompletos[[#This Row],[Referencia]]))+6))=0,"",INDIRECT(CONCATENATE(TablaDatosCompletos[[#This Row],[CodigoProyecto]],"!F",CELL("fila",INDIRECT(TablaDatosCompletos[[#This Row],[Referencia]]))+6)))</f>
        <v>RCO 77: Número de infraestructuras
culturales y turísticas apoyadas*</v>
      </c>
      <c r="Q204" s="18" cm="1">
        <f t="array" aca="1" ref="Q204" ca="1">IF(TablaDatosCompletos[[#This Row],[UsarAI]]="NO",0,INDIRECT(CONCATENATE(TablaDatosCompletos[[#This Row],[CodigoProyecto]],"!H",CELL("fila",INDIRECT(TablaDatosCompletos[[#This Row],[Referencia]]))+6)))</f>
        <v>0</v>
      </c>
      <c r="R204" s="18" t="str" cm="1">
        <f t="array" aca="1" ref="R204" ca="1">IF(INDIRECT(CONCATENATE(TablaDatosCompletos[[#This Row],[CodigoProyecto]],"!G",CELL("fila",INDIRECT(TablaDatosCompletos[[#This Row],[Referencia]]))+6))=0,"",INDIRECT(CONCATENATE(TablaDatosCompletos[[#This Row],[CodigoProyecto]],"!G",CELL("fila",INDIRECT(TablaDatosCompletos[[#This Row],[Referencia]]))+6)))</f>
        <v>RCO 77:Sitios culturales y turísticos</v>
      </c>
      <c r="S204" s="125" t="str" cm="1">
        <f t="array" aca="1" ref="S204" ca="1">IF(INDIRECT(CONCATENATE(TablaDatosCompletos[[#This Row],[CodigoProyecto]],"!E",CELL("fila",INDIRECT(TablaDatosCompletos[[#This Row],[Referencia]]))+7))=0,"",INDIRECT(CONCATENATE(TablaDatosCompletos[[#This Row],[CodigoProyecto]],"!E",CELL("fila",INDIRECT(TablaDatosCompletos[[#This Row],[Referencia]]))+7)))</f>
        <v>RCR77</v>
      </c>
      <c r="T204" s="126" t="str" cm="1">
        <f t="array" aca="1" ref="T204" ca="1">IF(INDIRECT(CONCATENATE(TablaDatosCompletos[[#This Row],[CodigoProyecto]],"!F",CELL("fila",INDIRECT(TablaDatosCompletos[[#This Row],[Referencia]]))+7))=0,"",INDIRECT(CONCATENATE(TablaDatosCompletos[[#This Row],[CodigoProyecto]],"!F",CELL("fila",INDIRECT(TablaDatosCompletos[[#This Row],[Referencia]]))+7)))</f>
        <v>RCR 77: Visitantes de instalaciones culturales
y turísticas apoyadas*</v>
      </c>
      <c r="U204" s="127" cm="1">
        <f t="array" aca="1" ref="U204" ca="1">IF(TablaDatosCompletos[[#This Row],[UsarAI]]="NO",0,INDIRECT(CONCATENATE(TablaDatosCompletos[[#This Row],[CodigoProyecto]],"!H",CELL("fila",INDIRECT(TablaDatosCompletos[[#This Row],[Referencia]]))+7)))</f>
        <v>0</v>
      </c>
      <c r="V204" s="126" t="str" cm="1">
        <f t="array" aca="1" ref="V204" ca="1">IF(INDIRECT(CONCATENATE(TablaDatosCompletos[[#This Row],[CodigoProyecto]],"!G",CELL("fila",INDIRECT(TablaDatosCompletos[[#This Row],[Referencia]]))+7))=0,"",INDIRECT(CONCATENATE(TablaDatosCompletos[[#This Row],[CodigoProyecto]],"!G",CELL("fila",INDIRECT(TablaDatosCompletos[[#This Row],[Referencia]]))+7)))</f>
        <v>Visitantes / año</v>
      </c>
    </row>
    <row r="205" spans="1:22" ht="72.5" x14ac:dyDescent="0.35">
      <c r="A205" s="17">
        <f>DatosGenerales!$D$7</f>
        <v>0</v>
      </c>
      <c r="B205" s="17">
        <f>DatosGenerales!$D$11</f>
        <v>0</v>
      </c>
      <c r="C205" s="17" cm="1">
        <f t="array" aca="1" ref="C205" ca="1">INDIRECT(CONCATENATE(TablaDatosCompletos[[#This Row],[CodigoProyecto]],"!$E$3"))</f>
        <v>0</v>
      </c>
      <c r="D205" s="17" t="str">
        <f ca="1">IF(TablaDatosCompletos[[#This Row],[Proyecto]]=0,"NO","SI")</f>
        <v>NO</v>
      </c>
      <c r="E205" s="17" t="s">
        <v>16</v>
      </c>
      <c r="F205" s="17" t="s">
        <v>262</v>
      </c>
      <c r="G205" s="20" t="s">
        <v>142</v>
      </c>
      <c r="H205" s="20" t="s">
        <v>57</v>
      </c>
      <c r="I205" s="40" t="s">
        <v>58</v>
      </c>
      <c r="J205" s="17" t="s">
        <v>145</v>
      </c>
      <c r="K205" s="18" t="s">
        <v>146</v>
      </c>
      <c r="L205" s="18" t="s">
        <v>562</v>
      </c>
      <c r="M205" s="18" t="str" cm="1">
        <f t="array" aca="1" ref="M205" ca="1">IF(INDIRECT(CONCATENATE(TablaDatosCompletos[[#This Row],[CodigoProyecto]],"!B",CELL("fila",INDIRECT(TablaDatosCompletos[[#This Row],[Referencia]]))))="Incluir","SI","NO")</f>
        <v>NO</v>
      </c>
      <c r="N205" s="40" cm="1">
        <f t="array" aca="1" ref="N205" ca="1">IF(TablaDatosCompletos[[#This Row],[UsarAI]]="NO",0,INDIRECT(CONCATENATE(TablaDatosCompletos[[#This Row],[CodigoProyecto]],"!E",CELL("fila",INDIRECT(TablaDatosCompletos[[#This Row],[Referencia]]))+2)))</f>
        <v>0</v>
      </c>
      <c r="O205" s="18" t="str" cm="1">
        <f t="array" aca="1" ref="O205" ca="1">IF(INDIRECT(CONCATENATE(TablaDatosCompletos[[#This Row],[CodigoProyecto]],"!E",CELL("fila",INDIRECT(TablaDatosCompletos[[#This Row],[Referencia]]))+6))=0,"",INDIRECT(CONCATENATE(TablaDatosCompletos[[#This Row],[CodigoProyecto]],"!E",CELL("fila",INDIRECT(TablaDatosCompletos[[#This Row],[Referencia]]))+6)))</f>
        <v>RCO77</v>
      </c>
      <c r="P205" s="18" t="str" cm="1">
        <f t="array" aca="1" ref="P205" ca="1">IF(INDIRECT(CONCATENATE(TablaDatosCompletos[[#This Row],[CodigoProyecto]],"!F",CELL("fila",INDIRECT(TablaDatosCompletos[[#This Row],[Referencia]]))+6))=0,"",INDIRECT(CONCATENATE(TablaDatosCompletos[[#This Row],[CodigoProyecto]],"!F",CELL("fila",INDIRECT(TablaDatosCompletos[[#This Row],[Referencia]]))+6)))</f>
        <v>RCO 77: Número de infraestructuras
culturales y turísticas apoyadas*</v>
      </c>
      <c r="Q205" s="18" cm="1">
        <f t="array" aca="1" ref="Q205" ca="1">IF(TablaDatosCompletos[[#This Row],[UsarAI]]="NO",0,INDIRECT(CONCATENATE(TablaDatosCompletos[[#This Row],[CodigoProyecto]],"!H",CELL("fila",INDIRECT(TablaDatosCompletos[[#This Row],[Referencia]]))+6)))</f>
        <v>0</v>
      </c>
      <c r="R205" s="18" t="str" cm="1">
        <f t="array" aca="1" ref="R205" ca="1">IF(INDIRECT(CONCATENATE(TablaDatosCompletos[[#This Row],[CodigoProyecto]],"!G",CELL("fila",INDIRECT(TablaDatosCompletos[[#This Row],[Referencia]]))+6))=0,"",INDIRECT(CONCATENATE(TablaDatosCompletos[[#This Row],[CodigoProyecto]],"!G",CELL("fila",INDIRECT(TablaDatosCompletos[[#This Row],[Referencia]]))+6)))</f>
        <v>RCO 77:Sitios culturales y turísticos</v>
      </c>
      <c r="S205" s="125" t="str" cm="1">
        <f t="array" aca="1" ref="S205" ca="1">IF(INDIRECT(CONCATENATE(TablaDatosCompletos[[#This Row],[CodigoProyecto]],"!E",CELL("fila",INDIRECT(TablaDatosCompletos[[#This Row],[Referencia]]))+7))=0,"",INDIRECT(CONCATENATE(TablaDatosCompletos[[#This Row],[CodigoProyecto]],"!E",CELL("fila",INDIRECT(TablaDatosCompletos[[#This Row],[Referencia]]))+7)))</f>
        <v>RCR77</v>
      </c>
      <c r="T205" s="48" t="str" cm="1">
        <f t="array" aca="1" ref="T205" ca="1">IF(INDIRECT(CONCATENATE(TablaDatosCompletos[[#This Row],[CodigoProyecto]],"!F",CELL("fila",INDIRECT(TablaDatosCompletos[[#This Row],[Referencia]]))+7))=0,"",INDIRECT(CONCATENATE(TablaDatosCompletos[[#This Row],[CodigoProyecto]],"!F",CELL("fila",INDIRECT(TablaDatosCompletos[[#This Row],[Referencia]]))+7)))</f>
        <v>RCR 77: Visitantes de instalaciones culturales
y turísticas apoyadas*</v>
      </c>
      <c r="U205" s="127" cm="1">
        <f t="array" aca="1" ref="U205" ca="1">IF(TablaDatosCompletos[[#This Row],[UsarAI]]="NO",0,INDIRECT(CONCATENATE(TablaDatosCompletos[[#This Row],[CodigoProyecto]],"!H",CELL("fila",INDIRECT(TablaDatosCompletos[[#This Row],[Referencia]]))+7)))</f>
        <v>0</v>
      </c>
      <c r="V205" s="48" t="str" cm="1">
        <f t="array" aca="1" ref="V205" ca="1">IF(INDIRECT(CONCATENATE(TablaDatosCompletos[[#This Row],[CodigoProyecto]],"!G",CELL("fila",INDIRECT(TablaDatosCompletos[[#This Row],[Referencia]]))+7))=0,"",INDIRECT(CONCATENATE(TablaDatosCompletos[[#This Row],[CodigoProyecto]],"!G",CELL("fila",INDIRECT(TablaDatosCompletos[[#This Row],[Referencia]]))+7)))</f>
        <v>Visitantes / año</v>
      </c>
    </row>
    <row r="206" spans="1:22" ht="72.5" x14ac:dyDescent="0.35">
      <c r="A206" s="17">
        <f>DatosGenerales!$D$7</f>
        <v>0</v>
      </c>
      <c r="B206" s="17">
        <f>DatosGenerales!$D$11</f>
        <v>0</v>
      </c>
      <c r="C206" s="17" cm="1">
        <f t="array" aca="1" ref="C206" ca="1">INDIRECT(CONCATENATE(TablaDatosCompletos[[#This Row],[CodigoProyecto]],"!$E$3"))</f>
        <v>0</v>
      </c>
      <c r="D206" s="17" t="str">
        <f ca="1">IF(TablaDatosCompletos[[#This Row],[Proyecto]]=0,"NO","SI")</f>
        <v>NO</v>
      </c>
      <c r="E206" s="17" t="s">
        <v>16</v>
      </c>
      <c r="F206" s="17" t="s">
        <v>262</v>
      </c>
      <c r="G206" s="20" t="s">
        <v>142</v>
      </c>
      <c r="H206" s="20" t="s">
        <v>57</v>
      </c>
      <c r="I206" s="40" t="s">
        <v>58</v>
      </c>
      <c r="J206" s="17" t="s">
        <v>147</v>
      </c>
      <c r="K206" s="18" t="s">
        <v>148</v>
      </c>
      <c r="L206" s="18" t="s">
        <v>563</v>
      </c>
      <c r="M206" s="18" t="str" cm="1">
        <f t="array" aca="1" ref="M206" ca="1">IF(INDIRECT(CONCATENATE(TablaDatosCompletos[[#This Row],[CodigoProyecto]],"!B",CELL("fila",INDIRECT(TablaDatosCompletos[[#This Row],[Referencia]]))))="Incluir","SI","NO")</f>
        <v>NO</v>
      </c>
      <c r="N206" s="40" cm="1">
        <f t="array" aca="1" ref="N206" ca="1">IF(TablaDatosCompletos[[#This Row],[UsarAI]]="NO",0,INDIRECT(CONCATENATE(TablaDatosCompletos[[#This Row],[CodigoProyecto]],"!E",CELL("fila",INDIRECT(TablaDatosCompletos[[#This Row],[Referencia]]))+2)))</f>
        <v>0</v>
      </c>
      <c r="O206" s="18" t="str" cm="1">
        <f t="array" aca="1" ref="O206" ca="1">IF(INDIRECT(CONCATENATE(TablaDatosCompletos[[#This Row],[CodigoProyecto]],"!E",CELL("fila",INDIRECT(TablaDatosCompletos[[#This Row],[Referencia]]))+6))=0,"",INDIRECT(CONCATENATE(TablaDatosCompletos[[#This Row],[CodigoProyecto]],"!E",CELL("fila",INDIRECT(TablaDatosCompletos[[#This Row],[Referencia]]))+6)))</f>
        <v>RCO114</v>
      </c>
      <c r="P206" s="18" t="str" cm="1">
        <f t="array" aca="1" ref="P206" ca="1">IF(INDIRECT(CONCATENATE(TablaDatosCompletos[[#This Row],[CodigoProyecto]],"!F",CELL("fila",INDIRECT(TablaDatosCompletos[[#This Row],[Referencia]]))+6))=0,"",INDIRECT(CONCATENATE(TablaDatosCompletos[[#This Row],[CodigoProyecto]],"!F",CELL("fila",INDIRECT(TablaDatosCompletos[[#This Row],[Referencia]]))+6)))</f>
        <v>RCO 114: Espacios abiertos creados o rehabilitados en zonas urbanas</v>
      </c>
      <c r="Q206" s="18" cm="1">
        <f t="array" aca="1" ref="Q206" ca="1">IF(TablaDatosCompletos[[#This Row],[UsarAI]]="NO",0,INDIRECT(CONCATENATE(TablaDatosCompletos[[#This Row],[CodigoProyecto]],"!H",CELL("fila",INDIRECT(TablaDatosCompletos[[#This Row],[Referencia]]))+6)))</f>
        <v>0</v>
      </c>
      <c r="R206" s="18" t="str" cm="1">
        <f t="array" aca="1" ref="R206" ca="1">IF(INDIRECT(CONCATENATE(TablaDatosCompletos[[#This Row],[CodigoProyecto]],"!G",CELL("fila",INDIRECT(TablaDatosCompletos[[#This Row],[Referencia]]))+6))=0,"",INDIRECT(CONCATENATE(TablaDatosCompletos[[#This Row],[CodigoProyecto]],"!G",CELL("fila",INDIRECT(TablaDatosCompletos[[#This Row],[Referencia]]))+6)))</f>
        <v>RCO 114: Metros cuadrados</v>
      </c>
      <c r="S206" s="125" t="str" cm="1">
        <f t="array" aca="1" ref="S206" ca="1">IF(INDIRECT(CONCATENATE(TablaDatosCompletos[[#This Row],[CodigoProyecto]],"!E",CELL("fila",INDIRECT(TablaDatosCompletos[[#This Row],[Referencia]]))+7))=0,"",INDIRECT(CONCATENATE(TablaDatosCompletos[[#This Row],[CodigoProyecto]],"!E",CELL("fila",INDIRECT(TablaDatosCompletos[[#This Row],[Referencia]]))+7)))</f>
        <v>RCR77</v>
      </c>
      <c r="T206" s="48" t="str" cm="1">
        <f t="array" aca="1" ref="T206" ca="1">IF(INDIRECT(CONCATENATE(TablaDatosCompletos[[#This Row],[CodigoProyecto]],"!F",CELL("fila",INDIRECT(TablaDatosCompletos[[#This Row],[Referencia]]))+7))=0,"",INDIRECT(CONCATENATE(TablaDatosCompletos[[#This Row],[CodigoProyecto]],"!F",CELL("fila",INDIRECT(TablaDatosCompletos[[#This Row],[Referencia]]))+7)))</f>
        <v>RCR 77: Visitantes de instalaciones culturales
y turísticas apoyadas*</v>
      </c>
      <c r="U206" s="127" cm="1">
        <f t="array" aca="1" ref="U206" ca="1">IF(TablaDatosCompletos[[#This Row],[UsarAI]]="NO",0,INDIRECT(CONCATENATE(TablaDatosCompletos[[#This Row],[CodigoProyecto]],"!H",CELL("fila",INDIRECT(TablaDatosCompletos[[#This Row],[Referencia]]))+7)))</f>
        <v>0</v>
      </c>
      <c r="V206" s="48" t="str" cm="1">
        <f t="array" aca="1" ref="V206" ca="1">IF(INDIRECT(CONCATENATE(TablaDatosCompletos[[#This Row],[CodigoProyecto]],"!G",CELL("fila",INDIRECT(TablaDatosCompletos[[#This Row],[Referencia]]))+7))=0,"",INDIRECT(CONCATENATE(TablaDatosCompletos[[#This Row],[CodigoProyecto]],"!G",CELL("fila",INDIRECT(TablaDatosCompletos[[#This Row],[Referencia]]))+7)))</f>
        <v>Visitantes / año</v>
      </c>
    </row>
    <row r="207" spans="1:22" ht="72.5" x14ac:dyDescent="0.35">
      <c r="A207" s="17">
        <f>DatosGenerales!$D$7</f>
        <v>0</v>
      </c>
      <c r="B207" s="17">
        <f>DatosGenerales!$D$11</f>
        <v>0</v>
      </c>
      <c r="C207" s="17" cm="1">
        <f t="array" aca="1" ref="C207" ca="1">INDIRECT(CONCATENATE(TablaDatosCompletos[[#This Row],[CodigoProyecto]],"!$E$3"))</f>
        <v>0</v>
      </c>
      <c r="D207" s="17" t="str">
        <f ca="1">IF(TablaDatosCompletos[[#This Row],[Proyecto]]=0,"NO","SI")</f>
        <v>NO</v>
      </c>
      <c r="E207" s="17" t="s">
        <v>16</v>
      </c>
      <c r="F207" s="17" t="s">
        <v>262</v>
      </c>
      <c r="G207" s="20" t="s">
        <v>142</v>
      </c>
      <c r="H207" s="20" t="s">
        <v>57</v>
      </c>
      <c r="I207" s="40" t="s">
        <v>58</v>
      </c>
      <c r="J207" s="17" t="s">
        <v>149</v>
      </c>
      <c r="K207" s="18" t="s">
        <v>150</v>
      </c>
      <c r="L207" s="18" t="s">
        <v>564</v>
      </c>
      <c r="M207" s="18" t="str" cm="1">
        <f t="array" aca="1" ref="M207" ca="1">IF(INDIRECT(CONCATENATE(TablaDatosCompletos[[#This Row],[CodigoProyecto]],"!B",CELL("fila",INDIRECT(TablaDatosCompletos[[#This Row],[Referencia]]))))="Incluir","SI","NO")</f>
        <v>NO</v>
      </c>
      <c r="N207" s="40" cm="1">
        <f t="array" aca="1" ref="N207" ca="1">IF(TablaDatosCompletos[[#This Row],[UsarAI]]="NO",0,INDIRECT(CONCATENATE(TablaDatosCompletos[[#This Row],[CodigoProyecto]],"!E",CELL("fila",INDIRECT(TablaDatosCompletos[[#This Row],[Referencia]]))+2)))</f>
        <v>0</v>
      </c>
      <c r="O207" s="18" t="str" cm="1">
        <f t="array" aca="1" ref="O207" ca="1">IF(INDIRECT(CONCATENATE(TablaDatosCompletos[[#This Row],[CodigoProyecto]],"!E",CELL("fila",INDIRECT(TablaDatosCompletos[[#This Row],[Referencia]]))+6))=0,"",INDIRECT(CONCATENATE(TablaDatosCompletos[[#This Row],[CodigoProyecto]],"!E",CELL("fila",INDIRECT(TablaDatosCompletos[[#This Row],[Referencia]]))+6)))</f>
        <v>RCO77</v>
      </c>
      <c r="P207" s="18" t="str" cm="1">
        <f t="array" aca="1" ref="P207" ca="1">IF(INDIRECT(CONCATENATE(TablaDatosCompletos[[#This Row],[CodigoProyecto]],"!F",CELL("fila",INDIRECT(TablaDatosCompletos[[#This Row],[Referencia]]))+6))=0,"",INDIRECT(CONCATENATE(TablaDatosCompletos[[#This Row],[CodigoProyecto]],"!F",CELL("fila",INDIRECT(TablaDatosCompletos[[#This Row],[Referencia]]))+6)))</f>
        <v>RCO 77: Número de infraestructuras
culturales y turísticas apoyadas*</v>
      </c>
      <c r="Q207" s="18" cm="1">
        <f t="array" aca="1" ref="Q207" ca="1">IF(TablaDatosCompletos[[#This Row],[UsarAI]]="NO",0,INDIRECT(CONCATENATE(TablaDatosCompletos[[#This Row],[CodigoProyecto]],"!H",CELL("fila",INDIRECT(TablaDatosCompletos[[#This Row],[Referencia]]))+6)))</f>
        <v>0</v>
      </c>
      <c r="R207" s="18" t="str" cm="1">
        <f t="array" aca="1" ref="R207" ca="1">IF(INDIRECT(CONCATENATE(TablaDatosCompletos[[#This Row],[CodigoProyecto]],"!G",CELL("fila",INDIRECT(TablaDatosCompletos[[#This Row],[Referencia]]))+6))=0,"",INDIRECT(CONCATENATE(TablaDatosCompletos[[#This Row],[CodigoProyecto]],"!G",CELL("fila",INDIRECT(TablaDatosCompletos[[#This Row],[Referencia]]))+6)))</f>
        <v>RCO 77:Sitios culturales y turísticos</v>
      </c>
      <c r="S207" s="125" t="str" cm="1">
        <f t="array" aca="1" ref="S207" ca="1">IF(INDIRECT(CONCATENATE(TablaDatosCompletos[[#This Row],[CodigoProyecto]],"!E",CELL("fila",INDIRECT(TablaDatosCompletos[[#This Row],[Referencia]]))+7))=0,"",INDIRECT(CONCATENATE(TablaDatosCompletos[[#This Row],[CodigoProyecto]],"!E",CELL("fila",INDIRECT(TablaDatosCompletos[[#This Row],[Referencia]]))+7)))</f>
        <v>RCR77</v>
      </c>
      <c r="T207" s="48" t="str" cm="1">
        <f t="array" aca="1" ref="T207" ca="1">IF(INDIRECT(CONCATENATE(TablaDatosCompletos[[#This Row],[CodigoProyecto]],"!F",CELL("fila",INDIRECT(TablaDatosCompletos[[#This Row],[Referencia]]))+7))=0,"",INDIRECT(CONCATENATE(TablaDatosCompletos[[#This Row],[CodigoProyecto]],"!F",CELL("fila",INDIRECT(TablaDatosCompletos[[#This Row],[Referencia]]))+7)))</f>
        <v>RCR 77: Visitantes de instalaciones culturales
y turísticas apoyadas*</v>
      </c>
      <c r="U207" s="127" cm="1">
        <f t="array" aca="1" ref="U207" ca="1">IF(TablaDatosCompletos[[#This Row],[UsarAI]]="NO",0,INDIRECT(CONCATENATE(TablaDatosCompletos[[#This Row],[CodigoProyecto]],"!H",CELL("fila",INDIRECT(TablaDatosCompletos[[#This Row],[Referencia]]))+7)))</f>
        <v>0</v>
      </c>
      <c r="V207" s="48" t="str" cm="1">
        <f t="array" aca="1" ref="V207" ca="1">IF(INDIRECT(CONCATENATE(TablaDatosCompletos[[#This Row],[CodigoProyecto]],"!G",CELL("fila",INDIRECT(TablaDatosCompletos[[#This Row],[Referencia]]))+7))=0,"",INDIRECT(CONCATENATE(TablaDatosCompletos[[#This Row],[CodigoProyecto]],"!G",CELL("fila",INDIRECT(TablaDatosCompletos[[#This Row],[Referencia]]))+7)))</f>
        <v>Visitantes / año</v>
      </c>
    </row>
    <row r="208" spans="1:22" ht="87" x14ac:dyDescent="0.35">
      <c r="A208" s="128">
        <f>DatosGenerales!$D$7</f>
        <v>0</v>
      </c>
      <c r="B208" s="128">
        <f>DatosGenerales!$D$11</f>
        <v>0</v>
      </c>
      <c r="C208" s="128" cm="1">
        <f t="array" aca="1" ref="C208" ca="1">INDIRECT(CONCATENATE(TablaDatosCompletos[[#This Row],[CodigoProyecto]],"!$E$3"))</f>
        <v>0</v>
      </c>
      <c r="D208" s="128" t="str">
        <f ca="1">IF(TablaDatosCompletos[[#This Row],[Proyecto]]=0,"NO","SI")</f>
        <v>NO</v>
      </c>
      <c r="E208" s="129" t="s">
        <v>18</v>
      </c>
      <c r="F208" s="130" t="s">
        <v>221</v>
      </c>
      <c r="G208" s="131" t="s">
        <v>222</v>
      </c>
      <c r="H208" s="132" t="s">
        <v>37</v>
      </c>
      <c r="I208" s="133" t="s">
        <v>38</v>
      </c>
      <c r="J208" s="129" t="s">
        <v>65</v>
      </c>
      <c r="K208" s="134" t="s">
        <v>66</v>
      </c>
      <c r="L208" s="134" t="s">
        <v>565</v>
      </c>
      <c r="M208" s="135" t="str" cm="1">
        <f t="array" aca="1" ref="M208" ca="1">IF(INDIRECT(CONCATENATE(TablaDatosCompletos[[#This Row],[CodigoProyecto]],"!B",CELL("fila",INDIRECT(TablaDatosCompletos[[#This Row],[Referencia]]))))="Incluir","SI","NO")</f>
        <v>NO</v>
      </c>
      <c r="N208" s="136" cm="1">
        <f t="array" aca="1" ref="N208" ca="1">IF(TablaDatosCompletos[[#This Row],[UsarAI]]="NO",0,INDIRECT(CONCATENATE(TablaDatosCompletos[[#This Row],[CodigoProyecto]],"!E",CELL("fila",INDIRECT(TablaDatosCompletos[[#This Row],[Referencia]]))+2)))</f>
        <v>0</v>
      </c>
      <c r="O208" s="134" t="str" cm="1">
        <f t="array" aca="1" ref="O208" ca="1">IF(INDIRECT(CONCATENATE(TablaDatosCompletos[[#This Row],[CodigoProyecto]],"!E",CELL("fila",INDIRECT(TablaDatosCompletos[[#This Row],[Referencia]]))+6))=0,"",INDIRECT(CONCATENATE(TablaDatosCompletos[[#This Row],[CodigoProyecto]],"!E",CELL("fila",INDIRECT(TablaDatosCompletos[[#This Row],[Referencia]]))+6)))</f>
        <v>RCO14</v>
      </c>
      <c r="P208" s="134" t="str" cm="1">
        <f t="array" aca="1" ref="P208" ca="1">IF(INDIRECT(CONCATENATE(TablaDatosCompletos[[#This Row],[CodigoProyecto]],"!F",CELL("fila",INDIRECT(TablaDatosCompletos[[#This Row],[Referencia]]))+6))=0,"",INDIRECT(CONCATENATE(TablaDatosCompletos[[#This Row],[CodigoProyecto]],"!F",CELL("fila",INDIRECT(TablaDatosCompletos[[#This Row],[Referencia]]))+6)))</f>
        <v>Centros públicos apoyados para desarrollar servicios, productos y procesos digitales</v>
      </c>
      <c r="Q208" s="134" cm="1">
        <f t="array" aca="1" ref="Q208" ca="1">IF(TablaDatosCompletos[[#This Row],[UsarAI]]="NO",0,INDIRECT(CONCATENATE(TablaDatosCompletos[[#This Row],[CodigoProyecto]],"!H",CELL("fila",INDIRECT(TablaDatosCompletos[[#This Row],[Referencia]]))+6)))</f>
        <v>0</v>
      </c>
      <c r="R208" s="134" t="str" cm="1">
        <f t="array" aca="1" ref="R208" ca="1">IF(INDIRECT(CONCATENATE(TablaDatosCompletos[[#This Row],[CodigoProyecto]],"!G",CELL("fila",INDIRECT(TablaDatosCompletos[[#This Row],[Referencia]]))+6))=0,"",INDIRECT(CONCATENATE(TablaDatosCompletos[[#This Row],[CodigoProyecto]],"!G",CELL("fila",INDIRECT(TablaDatosCompletos[[#This Row],[Referencia]]))+6)))</f>
        <v xml:space="preserve">Centros públicos </v>
      </c>
      <c r="S208" s="137" t="str" cm="1">
        <f t="array" aca="1" ref="S208" ca="1">IF(INDIRECT(CONCATENATE(TablaDatosCompletos[[#This Row],[CodigoProyecto]],"!E",CELL("fila",INDIRECT(TablaDatosCompletos[[#This Row],[Referencia]]))+7))=0,"",INDIRECT(CONCATENATE(TablaDatosCompletos[[#This Row],[CodigoProyecto]],"!E",CELL("fila",INDIRECT(TablaDatosCompletos[[#This Row],[Referencia]]))+7)))</f>
        <v>RCR11</v>
      </c>
      <c r="T208" s="135" t="str" cm="1">
        <f t="array" aca="1" ref="T208" ca="1">IF(INDIRECT(CONCATENATE(TablaDatosCompletos[[#This Row],[CodigoProyecto]],"!F",CELL("fila",INDIRECT(TablaDatosCompletos[[#This Row],[Referencia]]))+7))=0,"",INDIRECT(CONCATENATE(TablaDatosCompletos[[#This Row],[CodigoProyecto]],"!F",CELL("fila",INDIRECT(TablaDatosCompletos[[#This Row],[Referencia]]))+7)))</f>
        <v>RCR 11: Usuarios de servicios, productos y
procesos digitales públicos nuevos y
mejorados*</v>
      </c>
      <c r="U208" s="135" cm="1">
        <f t="array" aca="1" ref="U208" ca="1">IF(TablaDatosCompletos[[#This Row],[UsarAI]]="NO",0,INDIRECT(CONCATENATE(TablaDatosCompletos[[#This Row],[CodigoProyecto]],"!H",CELL("fila",INDIRECT(TablaDatosCompletos[[#This Row],[Referencia]]))+7)))</f>
        <v>0</v>
      </c>
      <c r="V208" s="135" t="str" cm="1">
        <f t="array" aca="1" ref="V208" ca="1">IF(INDIRECT(CONCATENATE(TablaDatosCompletos[[#This Row],[CodigoProyecto]],"!G",CELL("fila",INDIRECT(TablaDatosCompletos[[#This Row],[Referencia]]))+7))=0,"",INDIRECT(CONCATENATE(TablaDatosCompletos[[#This Row],[CodigoProyecto]],"!G",CELL("fila",INDIRECT(TablaDatosCompletos[[#This Row],[Referencia]]))+7)))</f>
        <v>Usuarios / año</v>
      </c>
    </row>
    <row r="209" spans="1:22" ht="87" x14ac:dyDescent="0.35">
      <c r="A209" s="128">
        <f>DatosGenerales!$D$7</f>
        <v>0</v>
      </c>
      <c r="B209" s="128">
        <f>DatosGenerales!$D$11</f>
        <v>0</v>
      </c>
      <c r="C209" s="128" cm="1">
        <f t="array" aca="1" ref="C209" ca="1">INDIRECT(CONCATENATE(TablaDatosCompletos[[#This Row],[CodigoProyecto]],"!$E$3"))</f>
        <v>0</v>
      </c>
      <c r="D209" s="128" t="str">
        <f ca="1">IF(TablaDatosCompletos[[#This Row],[Proyecto]]=0,"NO","SI")</f>
        <v>NO</v>
      </c>
      <c r="E209" s="129" t="s">
        <v>18</v>
      </c>
      <c r="F209" s="130" t="s">
        <v>221</v>
      </c>
      <c r="G209" s="131" t="s">
        <v>222</v>
      </c>
      <c r="H209" s="132" t="s">
        <v>37</v>
      </c>
      <c r="I209" s="133" t="s">
        <v>38</v>
      </c>
      <c r="J209" s="129" t="s">
        <v>68</v>
      </c>
      <c r="K209" s="134" t="s">
        <v>69</v>
      </c>
      <c r="L209" s="134" t="s">
        <v>566</v>
      </c>
      <c r="M209" s="135" t="str" cm="1">
        <f t="array" aca="1" ref="M209" ca="1">IF(INDIRECT(CONCATENATE(TablaDatosCompletos[[#This Row],[CodigoProyecto]],"!B",CELL("fila",INDIRECT(TablaDatosCompletos[[#This Row],[Referencia]]))))="Incluir","SI","NO")</f>
        <v>NO</v>
      </c>
      <c r="N209" s="136" cm="1">
        <f t="array" aca="1" ref="N209" ca="1">IF(TablaDatosCompletos[[#This Row],[UsarAI]]="NO",0,INDIRECT(CONCATENATE(TablaDatosCompletos[[#This Row],[CodigoProyecto]],"!E",CELL("fila",INDIRECT(TablaDatosCompletos[[#This Row],[Referencia]]))+2)))</f>
        <v>0</v>
      </c>
      <c r="O209" s="134" t="str" cm="1">
        <f t="array" aca="1" ref="O209" ca="1">IF(INDIRECT(CONCATENATE(TablaDatosCompletos[[#This Row],[CodigoProyecto]],"!E",CELL("fila",INDIRECT(TablaDatosCompletos[[#This Row],[Referencia]]))+6))=0,"",INDIRECT(CONCATENATE(TablaDatosCompletos[[#This Row],[CodigoProyecto]],"!E",CELL("fila",INDIRECT(TablaDatosCompletos[[#This Row],[Referencia]]))+6)))</f>
        <v>RCO14</v>
      </c>
      <c r="P209" s="134" t="str" cm="1">
        <f t="array" aca="1" ref="P209" ca="1">IF(INDIRECT(CONCATENATE(TablaDatosCompletos[[#This Row],[CodigoProyecto]],"!F",CELL("fila",INDIRECT(TablaDatosCompletos[[#This Row],[Referencia]]))+6))=0,"",INDIRECT(CONCATENATE(TablaDatosCompletos[[#This Row],[CodigoProyecto]],"!F",CELL("fila",INDIRECT(TablaDatosCompletos[[#This Row],[Referencia]]))+6)))</f>
        <v>Centros públicos apoyados para desarrollar servicios, productos y procesos digitales</v>
      </c>
      <c r="Q209" s="134" cm="1">
        <f t="array" aca="1" ref="Q209" ca="1">IF(TablaDatosCompletos[[#This Row],[UsarAI]]="NO",0,INDIRECT(CONCATENATE(TablaDatosCompletos[[#This Row],[CodigoProyecto]],"!H",CELL("fila",INDIRECT(TablaDatosCompletos[[#This Row],[Referencia]]))+6)))</f>
        <v>0</v>
      </c>
      <c r="R209" s="134" t="str" cm="1">
        <f t="array" aca="1" ref="R209" ca="1">IF(INDIRECT(CONCATENATE(TablaDatosCompletos[[#This Row],[CodigoProyecto]],"!G",CELL("fila",INDIRECT(TablaDatosCompletos[[#This Row],[Referencia]]))+6))=0,"",INDIRECT(CONCATENATE(TablaDatosCompletos[[#This Row],[CodigoProyecto]],"!G",CELL("fila",INDIRECT(TablaDatosCompletos[[#This Row],[Referencia]]))+6)))</f>
        <v xml:space="preserve">Centros públicos </v>
      </c>
      <c r="S209" s="137" t="str" cm="1">
        <f t="array" aca="1" ref="S209" ca="1">IF(INDIRECT(CONCATENATE(TablaDatosCompletos[[#This Row],[CodigoProyecto]],"!E",CELL("fila",INDIRECT(TablaDatosCompletos[[#This Row],[Referencia]]))+7))=0,"",INDIRECT(CONCATENATE(TablaDatosCompletos[[#This Row],[CodigoProyecto]],"!E",CELL("fila",INDIRECT(TablaDatosCompletos[[#This Row],[Referencia]]))+7)))</f>
        <v>RCR11</v>
      </c>
      <c r="T209" s="135" t="str" cm="1">
        <f t="array" aca="1" ref="T209" ca="1">IF(INDIRECT(CONCATENATE(TablaDatosCompletos[[#This Row],[CodigoProyecto]],"!F",CELL("fila",INDIRECT(TablaDatosCompletos[[#This Row],[Referencia]]))+7))=0,"",INDIRECT(CONCATENATE(TablaDatosCompletos[[#This Row],[CodigoProyecto]],"!F",CELL("fila",INDIRECT(TablaDatosCompletos[[#This Row],[Referencia]]))+7)))</f>
        <v>RCR 11: Usuarios de servicios, productos y
procesos digitales públicos nuevos y
mejorados*</v>
      </c>
      <c r="U209" s="135" cm="1">
        <f t="array" aca="1" ref="U209" ca="1">IF(TablaDatosCompletos[[#This Row],[UsarAI]]="NO",0,INDIRECT(CONCATENATE(TablaDatosCompletos[[#This Row],[CodigoProyecto]],"!H",CELL("fila",INDIRECT(TablaDatosCompletos[[#This Row],[Referencia]]))+7)))</f>
        <v>0</v>
      </c>
      <c r="V209" s="135" t="str" cm="1">
        <f t="array" aca="1" ref="V209" ca="1">IF(INDIRECT(CONCATENATE(TablaDatosCompletos[[#This Row],[CodigoProyecto]],"!G",CELL("fila",INDIRECT(TablaDatosCompletos[[#This Row],[Referencia]]))+7))=0,"",INDIRECT(CONCATENATE(TablaDatosCompletos[[#This Row],[CodigoProyecto]],"!G",CELL("fila",INDIRECT(TablaDatosCompletos[[#This Row],[Referencia]]))+7)))</f>
        <v>Usuarios / año</v>
      </c>
    </row>
    <row r="210" spans="1:22" ht="130.5" x14ac:dyDescent="0.35">
      <c r="A210" s="128">
        <f>DatosGenerales!$D$7</f>
        <v>0</v>
      </c>
      <c r="B210" s="128">
        <f>DatosGenerales!$D$11</f>
        <v>0</v>
      </c>
      <c r="C210" s="128" cm="1">
        <f t="array" aca="1" ref="C210" ca="1">INDIRECT(CONCATENATE(TablaDatosCompletos[[#This Row],[CodigoProyecto]],"!$E$3"))</f>
        <v>0</v>
      </c>
      <c r="D210" s="128" t="str">
        <f ca="1">IF(TablaDatosCompletos[[#This Row],[Proyecto]]=0,"NO","SI")</f>
        <v>NO</v>
      </c>
      <c r="E210" s="129" t="s">
        <v>18</v>
      </c>
      <c r="F210" s="130" t="s">
        <v>221</v>
      </c>
      <c r="G210" s="131" t="s">
        <v>222</v>
      </c>
      <c r="H210" s="132" t="s">
        <v>39</v>
      </c>
      <c r="I210" s="133" t="s">
        <v>40</v>
      </c>
      <c r="J210" s="129" t="s">
        <v>70</v>
      </c>
      <c r="K210" s="134" t="s">
        <v>71</v>
      </c>
      <c r="L210" s="134" t="s">
        <v>567</v>
      </c>
      <c r="M210" s="135" t="str" cm="1">
        <f t="array" aca="1" ref="M210" ca="1">IF(INDIRECT(CONCATENATE(TablaDatosCompletos[[#This Row],[CodigoProyecto]],"!B",CELL("fila",INDIRECT(TablaDatosCompletos[[#This Row],[Referencia]]))))="Incluir","SI","NO")</f>
        <v>NO</v>
      </c>
      <c r="N210" s="136" cm="1">
        <f t="array" aca="1" ref="N210" ca="1">IF(TablaDatosCompletos[[#This Row],[UsarAI]]="NO",0,INDIRECT(CONCATENATE(TablaDatosCompletos[[#This Row],[CodigoProyecto]],"!E",CELL("fila",INDIRECT(TablaDatosCompletos[[#This Row],[Referencia]]))+2)))</f>
        <v>0</v>
      </c>
      <c r="O210" s="134" t="str" cm="1">
        <f t="array" aca="1" ref="O210" ca="1">IF(INDIRECT(CONCATENATE(TablaDatosCompletos[[#This Row],[CodigoProyecto]],"!E",CELL("fila",INDIRECT(TablaDatosCompletos[[#This Row],[Referencia]]))+6))=0,"",INDIRECT(CONCATENATE(TablaDatosCompletos[[#This Row],[CodigoProyecto]],"!E",CELL("fila",INDIRECT(TablaDatosCompletos[[#This Row],[Referencia]]))+6)))</f>
        <v>RCO01</v>
      </c>
      <c r="P210" s="134" t="str" cm="1">
        <f t="array" aca="1" ref="P210" ca="1">IF(INDIRECT(CONCATENATE(TablaDatosCompletos[[#This Row],[CodigoProyecto]],"!F",CELL("fila",INDIRECT(TablaDatosCompletos[[#This Row],[Referencia]]))+6))=0,"",INDIRECT(CONCATENATE(TablaDatosCompletos[[#This Row],[CodigoProyecto]],"!F",CELL("fila",INDIRECT(TablaDatosCompletos[[#This Row],[Referencia]]))+6)))</f>
        <v>Empresas apoyadas (de las cuales: microempresas,pequeñas, medianas, grandes)</v>
      </c>
      <c r="Q210" s="134" cm="1">
        <f t="array" aca="1" ref="Q210" ca="1">IF(TablaDatosCompletos[[#This Row],[UsarAI]]="NO",0,INDIRECT(CONCATENATE(TablaDatosCompletos[[#This Row],[CodigoProyecto]],"!H",CELL("fila",INDIRECT(TablaDatosCompletos[[#This Row],[Referencia]]))+6)))</f>
        <v>0</v>
      </c>
      <c r="R210" s="134" t="str" cm="1">
        <f t="array" aca="1" ref="R210" ca="1">IF(INDIRECT(CONCATENATE(TablaDatosCompletos[[#This Row],[CodigoProyecto]],"!G",CELL("fila",INDIRECT(TablaDatosCompletos[[#This Row],[Referencia]]))+6))=0,"",INDIRECT(CONCATENATE(TablaDatosCompletos[[#This Row],[CodigoProyecto]],"!G",CELL("fila",INDIRECT(TablaDatosCompletos[[#This Row],[Referencia]]))+6)))</f>
        <v>Empresas</v>
      </c>
      <c r="S210" s="137" t="str" cm="1">
        <f t="array" aca="1" ref="S210" ca="1">IF(INDIRECT(CONCATENATE(TablaDatosCompletos[[#This Row],[CodigoProyecto]],"!E",CELL("fila",INDIRECT(TablaDatosCompletos[[#This Row],[Referencia]]))+7))=0,"",INDIRECT(CONCATENATE(TablaDatosCompletos[[#This Row],[CodigoProyecto]],"!E",CELL("fila",INDIRECT(TablaDatosCompletos[[#This Row],[Referencia]]))+7)))</f>
        <v>RCR19</v>
      </c>
      <c r="T210" s="135" t="str" cm="1">
        <f t="array" aca="1" ref="T210" ca="1">IF(INDIRECT(CONCATENATE(TablaDatosCompletos[[#This Row],[CodigoProyecto]],"!F",CELL("fila",INDIRECT(TablaDatosCompletos[[#This Row],[Referencia]]))+7))=0,"",INDIRECT(CONCATENATE(TablaDatosCompletos[[#This Row],[CodigoProyecto]],"!F",CELL("fila",INDIRECT(TablaDatosCompletos[[#This Row],[Referencia]]))+7)))</f>
        <v>RCR 19:Empresas con mayor volumen de negocios</v>
      </c>
      <c r="U210" s="135" cm="1">
        <f t="array" aca="1" ref="U210" ca="1">IF(TablaDatosCompletos[[#This Row],[UsarAI]]="NO",0,INDIRECT(CONCATENATE(TablaDatosCompletos[[#This Row],[CodigoProyecto]],"!H",CELL("fila",INDIRECT(TablaDatosCompletos[[#This Row],[Referencia]]))+7)))</f>
        <v>0</v>
      </c>
      <c r="V210" s="135" t="str" cm="1">
        <f t="array" aca="1" ref="V210" ca="1">IF(INDIRECT(CONCATENATE(TablaDatosCompletos[[#This Row],[CodigoProyecto]],"!G",CELL("fila",INDIRECT(TablaDatosCompletos[[#This Row],[Referencia]]))+7))=0,"",INDIRECT(CONCATENATE(TablaDatosCompletos[[#This Row],[CodigoProyecto]],"!G",CELL("fila",INDIRECT(TablaDatosCompletos[[#This Row],[Referencia]]))+7)))</f>
        <v>Empresas</v>
      </c>
    </row>
    <row r="211" spans="1:22" ht="58" x14ac:dyDescent="0.35">
      <c r="A211" s="128">
        <f>DatosGenerales!$D$7</f>
        <v>0</v>
      </c>
      <c r="B211" s="128">
        <f>DatosGenerales!$D$11</f>
        <v>0</v>
      </c>
      <c r="C211" s="128" cm="1">
        <f t="array" aca="1" ref="C211" ca="1">INDIRECT(CONCATENATE(TablaDatosCompletos[[#This Row],[CodigoProyecto]],"!$E$3"))</f>
        <v>0</v>
      </c>
      <c r="D211" s="128" t="str">
        <f ca="1">IF(TablaDatosCompletos[[#This Row],[Proyecto]]=0,"NO","SI")</f>
        <v>NO</v>
      </c>
      <c r="E211" s="129" t="s">
        <v>18</v>
      </c>
      <c r="F211" s="130" t="s">
        <v>221</v>
      </c>
      <c r="G211" s="131" t="s">
        <v>222</v>
      </c>
      <c r="H211" s="132" t="s">
        <v>39</v>
      </c>
      <c r="I211" s="133" t="s">
        <v>40</v>
      </c>
      <c r="J211" s="129" t="s">
        <v>72</v>
      </c>
      <c r="K211" s="134" t="s">
        <v>73</v>
      </c>
      <c r="L211" s="134" t="s">
        <v>568</v>
      </c>
      <c r="M211" s="135" t="str" cm="1">
        <f t="array" aca="1" ref="M211" ca="1">IF(INDIRECT(CONCATENATE(TablaDatosCompletos[[#This Row],[CodigoProyecto]],"!B",CELL("fila",INDIRECT(TablaDatosCompletos[[#This Row],[Referencia]]))))="Incluir","SI","NO")</f>
        <v>NO</v>
      </c>
      <c r="N211" s="136" cm="1">
        <f t="array" aca="1" ref="N211" ca="1">IF(TablaDatosCompletos[[#This Row],[UsarAI]]="NO",0,INDIRECT(CONCATENATE(TablaDatosCompletos[[#This Row],[CodigoProyecto]],"!E",CELL("fila",INDIRECT(TablaDatosCompletos[[#This Row],[Referencia]]))+2)))</f>
        <v>0</v>
      </c>
      <c r="O211" s="134" t="str" cm="1">
        <f t="array" aca="1" ref="O211" ca="1">IF(INDIRECT(CONCATENATE(TablaDatosCompletos[[#This Row],[CodigoProyecto]],"!E",CELL("fila",INDIRECT(TablaDatosCompletos[[#This Row],[Referencia]]))+6))=0,"",INDIRECT(CONCATENATE(TablaDatosCompletos[[#This Row],[CodigoProyecto]],"!E",CELL("fila",INDIRECT(TablaDatosCompletos[[#This Row],[Referencia]]))+6)))</f>
        <v>RCO01</v>
      </c>
      <c r="P211" s="134" t="str" cm="1">
        <f t="array" aca="1" ref="P211" ca="1">IF(INDIRECT(CONCATENATE(TablaDatosCompletos[[#This Row],[CodigoProyecto]],"!F",CELL("fila",INDIRECT(TablaDatosCompletos[[#This Row],[Referencia]]))+6))=0,"",INDIRECT(CONCATENATE(TablaDatosCompletos[[#This Row],[CodigoProyecto]],"!F",CELL("fila",INDIRECT(TablaDatosCompletos[[#This Row],[Referencia]]))+6)))</f>
        <v>Empresas apoyadas (de las cuales: microempresas,pequeñas, medianas, grandes)</v>
      </c>
      <c r="Q211" s="134" cm="1">
        <f t="array" aca="1" ref="Q211" ca="1">IF(TablaDatosCompletos[[#This Row],[UsarAI]]="NO",0,INDIRECT(CONCATENATE(TablaDatosCompletos[[#This Row],[CodigoProyecto]],"!H",CELL("fila",INDIRECT(TablaDatosCompletos[[#This Row],[Referencia]]))+6)))</f>
        <v>0</v>
      </c>
      <c r="R211" s="134" t="str" cm="1">
        <f t="array" aca="1" ref="R211" ca="1">IF(INDIRECT(CONCATENATE(TablaDatosCompletos[[#This Row],[CodigoProyecto]],"!G",CELL("fila",INDIRECT(TablaDatosCompletos[[#This Row],[Referencia]]))+6))=0,"",INDIRECT(CONCATENATE(TablaDatosCompletos[[#This Row],[CodigoProyecto]],"!G",CELL("fila",INDIRECT(TablaDatosCompletos[[#This Row],[Referencia]]))+6)))</f>
        <v>Empresas</v>
      </c>
      <c r="S211" s="137" t="str" cm="1">
        <f t="array" aca="1" ref="S211" ca="1">IF(INDIRECT(CONCATENATE(TablaDatosCompletos[[#This Row],[CodigoProyecto]],"!E",CELL("fila",INDIRECT(TablaDatosCompletos[[#This Row],[Referencia]]))+7))=0,"",INDIRECT(CONCATENATE(TablaDatosCompletos[[#This Row],[CodigoProyecto]],"!E",CELL("fila",INDIRECT(TablaDatosCompletos[[#This Row],[Referencia]]))+7)))</f>
        <v>RCR19</v>
      </c>
      <c r="T211" s="135" t="str" cm="1">
        <f t="array" aca="1" ref="T211" ca="1">IF(INDIRECT(CONCATENATE(TablaDatosCompletos[[#This Row],[CodigoProyecto]],"!F",CELL("fila",INDIRECT(TablaDatosCompletos[[#This Row],[Referencia]]))+7))=0,"",INDIRECT(CONCATENATE(TablaDatosCompletos[[#This Row],[CodigoProyecto]],"!F",CELL("fila",INDIRECT(TablaDatosCompletos[[#This Row],[Referencia]]))+7)))</f>
        <v>RCR 19:Empresas con mayor volumen de negocios</v>
      </c>
      <c r="U211" s="135" cm="1">
        <f t="array" aca="1" ref="U211" ca="1">IF(TablaDatosCompletos[[#This Row],[UsarAI]]="NO",0,INDIRECT(CONCATENATE(TablaDatosCompletos[[#This Row],[CodigoProyecto]],"!H",CELL("fila",INDIRECT(TablaDatosCompletos[[#This Row],[Referencia]]))+7)))</f>
        <v>0</v>
      </c>
      <c r="V211" s="135" t="str" cm="1">
        <f t="array" aca="1" ref="V211" ca="1">IF(INDIRECT(CONCATENATE(TablaDatosCompletos[[#This Row],[CodigoProyecto]],"!G",CELL("fila",INDIRECT(TablaDatosCompletos[[#This Row],[Referencia]]))+7))=0,"",INDIRECT(CONCATENATE(TablaDatosCompletos[[#This Row],[CodigoProyecto]],"!G",CELL("fila",INDIRECT(TablaDatosCompletos[[#This Row],[Referencia]]))+7)))</f>
        <v>Empresas</v>
      </c>
    </row>
    <row r="212" spans="1:22" ht="87" x14ac:dyDescent="0.35">
      <c r="A212" s="128">
        <f>DatosGenerales!$D$7</f>
        <v>0</v>
      </c>
      <c r="B212" s="128">
        <f>DatosGenerales!$D$11</f>
        <v>0</v>
      </c>
      <c r="C212" s="128" cm="1">
        <f t="array" aca="1" ref="C212" ca="1">INDIRECT(CONCATENATE(TablaDatosCompletos[[#This Row],[CodigoProyecto]],"!$E$3"))</f>
        <v>0</v>
      </c>
      <c r="D212" s="128" t="str">
        <f ca="1">IF(TablaDatosCompletos[[#This Row],[Proyecto]]=0,"NO","SI")</f>
        <v>NO</v>
      </c>
      <c r="E212" s="129" t="s">
        <v>18</v>
      </c>
      <c r="F212" s="130" t="s">
        <v>227</v>
      </c>
      <c r="G212" s="131" t="s">
        <v>74</v>
      </c>
      <c r="H212" s="132" t="s">
        <v>41</v>
      </c>
      <c r="I212" s="133" t="s">
        <v>42</v>
      </c>
      <c r="J212" s="129" t="s">
        <v>75</v>
      </c>
      <c r="K212" s="134" t="s">
        <v>76</v>
      </c>
      <c r="L212" s="134" t="s">
        <v>569</v>
      </c>
      <c r="M212" s="135" t="str" cm="1">
        <f t="array" aca="1" ref="M212" ca="1">IF(INDIRECT(CONCATENATE(TablaDatosCompletos[[#This Row],[CodigoProyecto]],"!B",CELL("fila",INDIRECT(TablaDatosCompletos[[#This Row],[Referencia]]))))="Incluir","SI","NO")</f>
        <v>NO</v>
      </c>
      <c r="N212" s="136" cm="1">
        <f t="array" aca="1" ref="N212" ca="1">IF(TablaDatosCompletos[[#This Row],[UsarAI]]="NO",0,INDIRECT(CONCATENATE(TablaDatosCompletos[[#This Row],[CodigoProyecto]],"!E",CELL("fila",INDIRECT(TablaDatosCompletos[[#This Row],[Referencia]]))+2)))</f>
        <v>0</v>
      </c>
      <c r="O212" s="134" t="str" cm="1">
        <f t="array" aca="1" ref="O212" ca="1">IF(INDIRECT(CONCATENATE(TablaDatosCompletos[[#This Row],[CodigoProyecto]],"!E",CELL("fila",INDIRECT(TablaDatosCompletos[[#This Row],[Referencia]]))+6))=0,"",INDIRECT(CONCATENATE(TablaDatosCompletos[[#This Row],[CodigoProyecto]],"!E",CELL("fila",INDIRECT(TablaDatosCompletos[[#This Row],[Referencia]]))+6)))</f>
        <v>RCO19</v>
      </c>
      <c r="P212" s="134" t="str" cm="1">
        <f t="array" aca="1" ref="P212" ca="1">IF(INDIRECT(CONCATENATE(TablaDatosCompletos[[#This Row],[CodigoProyecto]],"!F",CELL("fila",INDIRECT(TablaDatosCompletos[[#This Row],[Referencia]]))+6))=0,"",INDIRECT(CONCATENATE(TablaDatosCompletos[[#This Row],[CodigoProyecto]],"!F",CELL("fila",INDIRECT(TablaDatosCompletos[[#This Row],[Referencia]]))+6)))</f>
        <v>Edificios públicos con rendimiento
energético mejorado</v>
      </c>
      <c r="Q212" s="134" cm="1">
        <f t="array" aca="1" ref="Q212" ca="1">IF(TablaDatosCompletos[[#This Row],[UsarAI]]="NO",0,INDIRECT(CONCATENATE(TablaDatosCompletos[[#This Row],[CodigoProyecto]],"!H",CELL("fila",INDIRECT(TablaDatosCompletos[[#This Row],[Referencia]]))+6)))</f>
        <v>0</v>
      </c>
      <c r="R212" s="134" t="str" cm="1">
        <f t="array" aca="1" ref="R212" ca="1">IF(INDIRECT(CONCATENATE(TablaDatosCompletos[[#This Row],[CodigoProyecto]],"!G",CELL("fila",INDIRECT(TablaDatosCompletos[[#This Row],[Referencia]]))+6))=0,"",INDIRECT(CONCATENATE(TablaDatosCompletos[[#This Row],[CodigoProyecto]],"!G",CELL("fila",INDIRECT(TablaDatosCompletos[[#This Row],[Referencia]]))+6)))</f>
        <v>Metros cuadrados (m2)</v>
      </c>
      <c r="S212" s="137" t="str" cm="1">
        <f t="array" aca="1" ref="S212" ca="1">IF(INDIRECT(CONCATENATE(TablaDatosCompletos[[#This Row],[CodigoProyecto]],"!E",CELL("fila",INDIRECT(TablaDatosCompletos[[#This Row],[Referencia]]))+7))=0,"",INDIRECT(CONCATENATE(TablaDatosCompletos[[#This Row],[CodigoProyecto]],"!E",CELL("fila",INDIRECT(TablaDatosCompletos[[#This Row],[Referencia]]))+7)))</f>
        <v>RCR26</v>
      </c>
      <c r="T212" s="135" t="str" cm="1">
        <f t="array" aca="1" ref="T212" ca="1">IF(INDIRECT(CONCATENATE(TablaDatosCompletos[[#This Row],[CodigoProyecto]],"!F",CELL("fila",INDIRECT(TablaDatosCompletos[[#This Row],[Referencia]]))+7))=0,"",INDIRECT(CONCATENATE(TablaDatosCompletos[[#This Row],[CodigoProyecto]],"!F",CELL("fila",INDIRECT(TablaDatosCompletos[[#This Row],[Referencia]]))+7)))</f>
        <v>RCR 26: Consumo anual primario de energía
(del cual: viviendas, edificios públicos, empresas, otros)</v>
      </c>
      <c r="U212" s="135" cm="1">
        <f t="array" aca="1" ref="U212" ca="1">IF(TablaDatosCompletos[[#This Row],[UsarAI]]="NO",0,INDIRECT(CONCATENATE(TablaDatosCompletos[[#This Row],[CodigoProyecto]],"!H",CELL("fila",INDIRECT(TablaDatosCompletos[[#This Row],[Referencia]]))+7)))</f>
        <v>0</v>
      </c>
      <c r="V212" s="135" t="str" cm="1">
        <f t="array" aca="1" ref="V212" ca="1">IF(INDIRECT(CONCATENATE(TablaDatosCompletos[[#This Row],[CodigoProyecto]],"!G",CELL("fila",INDIRECT(TablaDatosCompletos[[#This Row],[Referencia]]))+7))=0,"",INDIRECT(CONCATENATE(TablaDatosCompletos[[#This Row],[CodigoProyecto]],"!G",CELL("fila",INDIRECT(TablaDatosCompletos[[#This Row],[Referencia]]))+7)))</f>
        <v>MWh/año</v>
      </c>
    </row>
    <row r="213" spans="1:22" ht="101.5" x14ac:dyDescent="0.35">
      <c r="A213" s="128">
        <f>DatosGenerales!$D$7</f>
        <v>0</v>
      </c>
      <c r="B213" s="128">
        <f>DatosGenerales!$D$11</f>
        <v>0</v>
      </c>
      <c r="C213" s="128" cm="1">
        <f t="array" aca="1" ref="C213" ca="1">INDIRECT(CONCATENATE(TablaDatosCompletos[[#This Row],[CodigoProyecto]],"!$E$3"))</f>
        <v>0</v>
      </c>
      <c r="D213" s="128" t="str">
        <f ca="1">IF(TablaDatosCompletos[[#This Row],[Proyecto]]=0,"NO","SI")</f>
        <v>NO</v>
      </c>
      <c r="E213" s="129" t="s">
        <v>18</v>
      </c>
      <c r="F213" s="130" t="s">
        <v>227</v>
      </c>
      <c r="G213" s="131" t="s">
        <v>74</v>
      </c>
      <c r="H213" s="132" t="s">
        <v>41</v>
      </c>
      <c r="I213" s="133" t="s">
        <v>42</v>
      </c>
      <c r="J213" s="129" t="s">
        <v>77</v>
      </c>
      <c r="K213" s="134" t="s">
        <v>78</v>
      </c>
      <c r="L213" s="134" t="s">
        <v>570</v>
      </c>
      <c r="M213" s="135" t="str" cm="1">
        <f t="array" aca="1" ref="M213" ca="1">IF(INDIRECT(CONCATENATE(TablaDatosCompletos[[#This Row],[CodigoProyecto]],"!B",CELL("fila",INDIRECT(TablaDatosCompletos[[#This Row],[Referencia]]))))="Incluir","SI","NO")</f>
        <v>NO</v>
      </c>
      <c r="N213" s="136" cm="1">
        <f t="array" aca="1" ref="N213" ca="1">IF(TablaDatosCompletos[[#This Row],[UsarAI]]="NO",0,INDIRECT(CONCATENATE(TablaDatosCompletos[[#This Row],[CodigoProyecto]],"!E",CELL("fila",INDIRECT(TablaDatosCompletos[[#This Row],[Referencia]]))+2)))</f>
        <v>0</v>
      </c>
      <c r="O213" s="134" t="str" cm="1">
        <f t="array" aca="1" ref="O213" ca="1">IF(INDIRECT(CONCATENATE(TablaDatosCompletos[[#This Row],[CodigoProyecto]],"!E",CELL("fila",INDIRECT(TablaDatosCompletos[[#This Row],[Referencia]]))+6))=0,"",INDIRECT(CONCATENATE(TablaDatosCompletos[[#This Row],[CodigoProyecto]],"!E",CELL("fila",INDIRECT(TablaDatosCompletos[[#This Row],[Referencia]]))+6)))</f>
        <v>RCO19</v>
      </c>
      <c r="P213" s="134" t="str" cm="1">
        <f t="array" aca="1" ref="P213" ca="1">IF(INDIRECT(CONCATENATE(TablaDatosCompletos[[#This Row],[CodigoProyecto]],"!F",CELL("fila",INDIRECT(TablaDatosCompletos[[#This Row],[Referencia]]))+6))=0,"",INDIRECT(CONCATENATE(TablaDatosCompletos[[#This Row],[CodigoProyecto]],"!F",CELL("fila",INDIRECT(TablaDatosCompletos[[#This Row],[Referencia]]))+6)))</f>
        <v>Edificios públicos con rendimiento
energético mejorado</v>
      </c>
      <c r="Q213" s="134" cm="1">
        <f t="array" aca="1" ref="Q213" ca="1">IF(TablaDatosCompletos[[#This Row],[UsarAI]]="NO",0,INDIRECT(CONCATENATE(TablaDatosCompletos[[#This Row],[CodigoProyecto]],"!H",CELL("fila",INDIRECT(TablaDatosCompletos[[#This Row],[Referencia]]))+6)))</f>
        <v>0</v>
      </c>
      <c r="R213" s="134" t="str" cm="1">
        <f t="array" aca="1" ref="R213" ca="1">IF(INDIRECT(CONCATENATE(TablaDatosCompletos[[#This Row],[CodigoProyecto]],"!G",CELL("fila",INDIRECT(TablaDatosCompletos[[#This Row],[Referencia]]))+6))=0,"",INDIRECT(CONCATENATE(TablaDatosCompletos[[#This Row],[CodigoProyecto]],"!G",CELL("fila",INDIRECT(TablaDatosCompletos[[#This Row],[Referencia]]))+6)))</f>
        <v>Metros cuadrados (m2)</v>
      </c>
      <c r="S213" s="137" t="str" cm="1">
        <f t="array" aca="1" ref="S213" ca="1">IF(INDIRECT(CONCATENATE(TablaDatosCompletos[[#This Row],[CodigoProyecto]],"!E",CELL("fila",INDIRECT(TablaDatosCompletos[[#This Row],[Referencia]]))+7))=0,"",INDIRECT(CONCATENATE(TablaDatosCompletos[[#This Row],[CodigoProyecto]],"!E",CELL("fila",INDIRECT(TablaDatosCompletos[[#This Row],[Referencia]]))+7)))</f>
        <v>RCR26</v>
      </c>
      <c r="T213" s="135" t="str" cm="1">
        <f t="array" aca="1" ref="T213" ca="1">IF(INDIRECT(CONCATENATE(TablaDatosCompletos[[#This Row],[CodigoProyecto]],"!F",CELL("fila",INDIRECT(TablaDatosCompletos[[#This Row],[Referencia]]))+7))=0,"",INDIRECT(CONCATENATE(TablaDatosCompletos[[#This Row],[CodigoProyecto]],"!F",CELL("fila",INDIRECT(TablaDatosCompletos[[#This Row],[Referencia]]))+7)))</f>
        <v>RCR 26: Consumo anual primario de energía
(del cual: viviendas, edificios públicos, empresas, otros)</v>
      </c>
      <c r="U213" s="135" cm="1">
        <f t="array" aca="1" ref="U213" ca="1">IF(TablaDatosCompletos[[#This Row],[UsarAI]]="NO",0,INDIRECT(CONCATENATE(TablaDatosCompletos[[#This Row],[CodigoProyecto]],"!H",CELL("fila",INDIRECT(TablaDatosCompletos[[#This Row],[Referencia]]))+7)))</f>
        <v>0</v>
      </c>
      <c r="V213" s="135" t="str" cm="1">
        <f t="array" aca="1" ref="V213" ca="1">IF(INDIRECT(CONCATENATE(TablaDatosCompletos[[#This Row],[CodigoProyecto]],"!G",CELL("fila",INDIRECT(TablaDatosCompletos[[#This Row],[Referencia]]))+7))=0,"",INDIRECT(CONCATENATE(TablaDatosCompletos[[#This Row],[CodigoProyecto]],"!G",CELL("fila",INDIRECT(TablaDatosCompletos[[#This Row],[Referencia]]))+7)))</f>
        <v>MWh/año</v>
      </c>
    </row>
    <row r="214" spans="1:22" ht="72.5" x14ac:dyDescent="0.35">
      <c r="A214" s="128">
        <f>DatosGenerales!$D$7</f>
        <v>0</v>
      </c>
      <c r="B214" s="128">
        <f>DatosGenerales!$D$11</f>
        <v>0</v>
      </c>
      <c r="C214" s="128" cm="1">
        <f t="array" aca="1" ref="C214" ca="1">INDIRECT(CONCATENATE(TablaDatosCompletos[[#This Row],[CodigoProyecto]],"!$E$3"))</f>
        <v>0</v>
      </c>
      <c r="D214" s="128" t="str">
        <f ca="1">IF(TablaDatosCompletos[[#This Row],[Proyecto]]=0,"NO","SI")</f>
        <v>NO</v>
      </c>
      <c r="E214" s="129" t="s">
        <v>18</v>
      </c>
      <c r="F214" s="130" t="s">
        <v>227</v>
      </c>
      <c r="G214" s="131" t="s">
        <v>74</v>
      </c>
      <c r="H214" s="132" t="s">
        <v>43</v>
      </c>
      <c r="I214" s="133" t="s">
        <v>44</v>
      </c>
      <c r="J214" s="129" t="s">
        <v>79</v>
      </c>
      <c r="K214" s="134" t="s">
        <v>80</v>
      </c>
      <c r="L214" s="134" t="s">
        <v>571</v>
      </c>
      <c r="M214" s="135" t="str" cm="1">
        <f t="array" aca="1" ref="M214" ca="1">IF(INDIRECT(CONCATENATE(TablaDatosCompletos[[#This Row],[CodigoProyecto]],"!B",CELL("fila",INDIRECT(TablaDatosCompletos[[#This Row],[Referencia]]))))="Incluir","SI","NO")</f>
        <v>NO</v>
      </c>
      <c r="N214" s="136" cm="1">
        <f t="array" aca="1" ref="N214" ca="1">IF(TablaDatosCompletos[[#This Row],[UsarAI]]="NO",0,INDIRECT(CONCATENATE(TablaDatosCompletos[[#This Row],[CodigoProyecto]],"!E",CELL("fila",INDIRECT(TablaDatosCompletos[[#This Row],[Referencia]]))+2)))</f>
        <v>0</v>
      </c>
      <c r="O214" s="134" t="str" cm="1">
        <f t="array" aca="1" ref="O214" ca="1">IF(INDIRECT(CONCATENATE(TablaDatosCompletos[[#This Row],[CodigoProyecto]],"!E",CELL("fila",INDIRECT(TablaDatosCompletos[[#This Row],[Referencia]]))+6))=0,"",INDIRECT(CONCATENATE(TablaDatosCompletos[[#This Row],[CodigoProyecto]],"!E",CELL("fila",INDIRECT(TablaDatosCompletos[[#This Row],[Referencia]]))+6)))</f>
        <v>RCO22</v>
      </c>
      <c r="P214" s="134" t="str" cm="1">
        <f t="array" aca="1" ref="P214" ca="1">IF(INDIRECT(CONCATENATE(TablaDatosCompletos[[#This Row],[CodigoProyecto]],"!F",CELL("fila",INDIRECT(TablaDatosCompletos[[#This Row],[Referencia]]))+6))=0,"",INDIRECT(CONCATENATE(TablaDatosCompletos[[#This Row],[CodigoProyecto]],"!F",CELL("fila",INDIRECT(TablaDatosCompletos[[#This Row],[Referencia]]))+6)))</f>
        <v>Capacidad de producción adicional
de energía renovable (de la cual: electricidad,
térmica)*</v>
      </c>
      <c r="Q214" s="134" cm="1">
        <f t="array" aca="1" ref="Q214" ca="1">IF(TablaDatosCompletos[[#This Row],[UsarAI]]="NO",0,INDIRECT(CONCATENATE(TablaDatosCompletos[[#This Row],[CodigoProyecto]],"!H",CELL("fila",INDIRECT(TablaDatosCompletos[[#This Row],[Referencia]]))+6)))</f>
        <v>0</v>
      </c>
      <c r="R214" s="134" t="str" cm="1">
        <f t="array" aca="1" ref="R214" ca="1">IF(INDIRECT(CONCATENATE(TablaDatosCompletos[[#This Row],[CodigoProyecto]],"!G",CELL("fila",INDIRECT(TablaDatosCompletos[[#This Row],[Referencia]]))+6))=0,"",INDIRECT(CONCATENATE(TablaDatosCompletos[[#This Row],[CodigoProyecto]],"!G",CELL("fila",INDIRECT(TablaDatosCompletos[[#This Row],[Referencia]]))+6)))</f>
        <v>KW  </v>
      </c>
      <c r="S214" s="137" t="str" cm="1">
        <f t="array" aca="1" ref="S214" ca="1">IF(INDIRECT(CONCATENATE(TablaDatosCompletos[[#This Row],[CodigoProyecto]],"!E",CELL("fila",INDIRECT(TablaDatosCompletos[[#This Row],[Referencia]]))+7))=0,"",INDIRECT(CONCATENATE(TablaDatosCompletos[[#This Row],[CodigoProyecto]],"!E",CELL("fila",INDIRECT(TablaDatosCompletos[[#This Row],[Referencia]]))+7)))</f>
        <v>RCR32</v>
      </c>
      <c r="T214" s="135" t="str" cm="1">
        <f t="array" aca="1" ref="T214" ca="1">IF(INDIRECT(CONCATENATE(TablaDatosCompletos[[#This Row],[CodigoProyecto]],"!F",CELL("fila",INDIRECT(TablaDatosCompletos[[#This Row],[Referencia]]))+7))=0,"",INDIRECT(CONCATENATE(TablaDatosCompletos[[#This Row],[CodigoProyecto]],"!F",CELL("fila",INDIRECT(TablaDatosCompletos[[#This Row],[Referencia]]))+7)))</f>
        <v>RCR 32: Capacidad operativa adicional instalada para energía renovable*</v>
      </c>
      <c r="U214" s="135" cm="1">
        <f t="array" aca="1" ref="U214" ca="1">IF(TablaDatosCompletos[[#This Row],[UsarAI]]="NO",0,INDIRECT(CONCATENATE(TablaDatosCompletos[[#This Row],[CodigoProyecto]],"!H",CELL("fila",INDIRECT(TablaDatosCompletos[[#This Row],[Referencia]]))+7)))</f>
        <v>0</v>
      </c>
      <c r="V214" s="135" t="str" cm="1">
        <f t="array" aca="1" ref="V214" ca="1">IF(INDIRECT(CONCATENATE(TablaDatosCompletos[[#This Row],[CodigoProyecto]],"!G",CELL("fila",INDIRECT(TablaDatosCompletos[[#This Row],[Referencia]]))+7))=0,"",INDIRECT(CONCATENATE(TablaDatosCompletos[[#This Row],[CodigoProyecto]],"!G",CELL("fila",INDIRECT(TablaDatosCompletos[[#This Row],[Referencia]]))+7)))</f>
        <v>MW</v>
      </c>
    </row>
    <row r="215" spans="1:22" ht="72.5" x14ac:dyDescent="0.35">
      <c r="A215" s="128">
        <f>DatosGenerales!$D$7</f>
        <v>0</v>
      </c>
      <c r="B215" s="128">
        <f>DatosGenerales!$D$11</f>
        <v>0</v>
      </c>
      <c r="C215" s="128" cm="1">
        <f t="array" aca="1" ref="C215" ca="1">INDIRECT(CONCATENATE(TablaDatosCompletos[[#This Row],[CodigoProyecto]],"!$E$3"))</f>
        <v>0</v>
      </c>
      <c r="D215" s="128" t="str">
        <f ca="1">IF(TablaDatosCompletos[[#This Row],[Proyecto]]=0,"NO","SI")</f>
        <v>NO</v>
      </c>
      <c r="E215" s="129" t="s">
        <v>18</v>
      </c>
      <c r="F215" s="130" t="s">
        <v>227</v>
      </c>
      <c r="G215" s="131" t="s">
        <v>74</v>
      </c>
      <c r="H215" s="132" t="s">
        <v>43</v>
      </c>
      <c r="I215" s="133" t="s">
        <v>44</v>
      </c>
      <c r="J215" s="129" t="s">
        <v>81</v>
      </c>
      <c r="K215" s="134" t="s">
        <v>82</v>
      </c>
      <c r="L215" s="134" t="s">
        <v>572</v>
      </c>
      <c r="M215" s="135" t="str" cm="1">
        <f t="array" aca="1" ref="M215" ca="1">IF(INDIRECT(CONCATENATE(TablaDatosCompletos[[#This Row],[CodigoProyecto]],"!B",CELL("fila",INDIRECT(TablaDatosCompletos[[#This Row],[Referencia]]))))="Incluir","SI","NO")</f>
        <v>NO</v>
      </c>
      <c r="N215" s="136" cm="1">
        <f t="array" aca="1" ref="N215" ca="1">IF(TablaDatosCompletos[[#This Row],[UsarAI]]="NO",0,INDIRECT(CONCATENATE(TablaDatosCompletos[[#This Row],[CodigoProyecto]],"!E",CELL("fila",INDIRECT(TablaDatosCompletos[[#This Row],[Referencia]]))+2)))</f>
        <v>0</v>
      </c>
      <c r="O215" s="134" t="str" cm="1">
        <f t="array" aca="1" ref="O215" ca="1">IF(INDIRECT(CONCATENATE(TablaDatosCompletos[[#This Row],[CodigoProyecto]],"!E",CELL("fila",INDIRECT(TablaDatosCompletos[[#This Row],[Referencia]]))+6))=0,"",INDIRECT(CONCATENATE(TablaDatosCompletos[[#This Row],[CodigoProyecto]],"!E",CELL("fila",INDIRECT(TablaDatosCompletos[[#This Row],[Referencia]]))+6)))</f>
        <v>RCO22</v>
      </c>
      <c r="P215" s="134" t="str" cm="1">
        <f t="array" aca="1" ref="P215" ca="1">IF(INDIRECT(CONCATENATE(TablaDatosCompletos[[#This Row],[CodigoProyecto]],"!F",CELL("fila",INDIRECT(TablaDatosCompletos[[#This Row],[Referencia]]))+6))=0,"",INDIRECT(CONCATENATE(TablaDatosCompletos[[#This Row],[CodigoProyecto]],"!F",CELL("fila",INDIRECT(TablaDatosCompletos[[#This Row],[Referencia]]))+6)))</f>
        <v>Capacidad de producción adicional
de energía renovable (de la cual: electricidad,
térmica)*</v>
      </c>
      <c r="Q215" s="134" cm="1">
        <f t="array" aca="1" ref="Q215" ca="1">IF(TablaDatosCompletos[[#This Row],[UsarAI]]="NO",0,INDIRECT(CONCATENATE(TablaDatosCompletos[[#This Row],[CodigoProyecto]],"!H",CELL("fila",INDIRECT(TablaDatosCompletos[[#This Row],[Referencia]]))+6)))</f>
        <v>0</v>
      </c>
      <c r="R215" s="134" t="str" cm="1">
        <f t="array" aca="1" ref="R215" ca="1">IF(INDIRECT(CONCATENATE(TablaDatosCompletos[[#This Row],[CodigoProyecto]],"!G",CELL("fila",INDIRECT(TablaDatosCompletos[[#This Row],[Referencia]]))+6))=0,"",INDIRECT(CONCATENATE(TablaDatosCompletos[[#This Row],[CodigoProyecto]],"!G",CELL("fila",INDIRECT(TablaDatosCompletos[[#This Row],[Referencia]]))+6)))</f>
        <v>KW  </v>
      </c>
      <c r="S215" s="137" t="str" cm="1">
        <f t="array" aca="1" ref="S215" ca="1">IF(INDIRECT(CONCATENATE(TablaDatosCompletos[[#This Row],[CodigoProyecto]],"!E",CELL("fila",INDIRECT(TablaDatosCompletos[[#This Row],[Referencia]]))+7))=0,"",INDIRECT(CONCATENATE(TablaDatosCompletos[[#This Row],[CodigoProyecto]],"!E",CELL("fila",INDIRECT(TablaDatosCompletos[[#This Row],[Referencia]]))+7)))</f>
        <v>RCR32</v>
      </c>
      <c r="T215" s="135" t="str" cm="1">
        <f t="array" aca="1" ref="T215" ca="1">IF(INDIRECT(CONCATENATE(TablaDatosCompletos[[#This Row],[CodigoProyecto]],"!F",CELL("fila",INDIRECT(TablaDatosCompletos[[#This Row],[Referencia]]))+7))=0,"",INDIRECT(CONCATENATE(TablaDatosCompletos[[#This Row],[CodigoProyecto]],"!F",CELL("fila",INDIRECT(TablaDatosCompletos[[#This Row],[Referencia]]))+7)))</f>
        <v>RCR 32: Capacidad operativa adicional instalada para energía renovable*</v>
      </c>
      <c r="U215" s="135" cm="1">
        <f t="array" aca="1" ref="U215" ca="1">IF(TablaDatosCompletos[[#This Row],[UsarAI]]="NO",0,INDIRECT(CONCATENATE(TablaDatosCompletos[[#This Row],[CodigoProyecto]],"!H",CELL("fila",INDIRECT(TablaDatosCompletos[[#This Row],[Referencia]]))+7)))</f>
        <v>0</v>
      </c>
      <c r="V215" s="135" t="str" cm="1">
        <f t="array" aca="1" ref="V215" ca="1">IF(INDIRECT(CONCATENATE(TablaDatosCompletos[[#This Row],[CodigoProyecto]],"!G",CELL("fila",INDIRECT(TablaDatosCompletos[[#This Row],[Referencia]]))+7))=0,"",INDIRECT(CONCATENATE(TablaDatosCompletos[[#This Row],[CodigoProyecto]],"!G",CELL("fila",INDIRECT(TablaDatosCompletos[[#This Row],[Referencia]]))+7)))</f>
        <v>MW</v>
      </c>
    </row>
    <row r="216" spans="1:22" ht="72.5" x14ac:dyDescent="0.35">
      <c r="A216" s="128">
        <f>DatosGenerales!$D$7</f>
        <v>0</v>
      </c>
      <c r="B216" s="128">
        <f>DatosGenerales!$D$11</f>
        <v>0</v>
      </c>
      <c r="C216" s="128" cm="1">
        <f t="array" aca="1" ref="C216" ca="1">INDIRECT(CONCATENATE(TablaDatosCompletos[[#This Row],[CodigoProyecto]],"!$E$3"))</f>
        <v>0</v>
      </c>
      <c r="D216" s="128" t="str">
        <f ca="1">IF(TablaDatosCompletos[[#This Row],[Proyecto]]=0,"NO","SI")</f>
        <v>NO</v>
      </c>
      <c r="E216" s="129" t="s">
        <v>18</v>
      </c>
      <c r="F216" s="130" t="s">
        <v>227</v>
      </c>
      <c r="G216" s="131" t="s">
        <v>74</v>
      </c>
      <c r="H216" s="132" t="s">
        <v>43</v>
      </c>
      <c r="I216" s="133" t="s">
        <v>44</v>
      </c>
      <c r="J216" s="129" t="s">
        <v>83</v>
      </c>
      <c r="K216" s="134" t="s">
        <v>84</v>
      </c>
      <c r="L216" s="134" t="s">
        <v>573</v>
      </c>
      <c r="M216" s="135" t="str" cm="1">
        <f t="array" aca="1" ref="M216" ca="1">IF(INDIRECT(CONCATENATE(TablaDatosCompletos[[#This Row],[CodigoProyecto]],"!B",CELL("fila",INDIRECT(TablaDatosCompletos[[#This Row],[Referencia]]))))="Incluir","SI","NO")</f>
        <v>NO</v>
      </c>
      <c r="N216" s="136" cm="1">
        <f t="array" aca="1" ref="N216" ca="1">IF(TablaDatosCompletos[[#This Row],[UsarAI]]="NO",0,INDIRECT(CONCATENATE(TablaDatosCompletos[[#This Row],[CodigoProyecto]],"!E",CELL("fila",INDIRECT(TablaDatosCompletos[[#This Row],[Referencia]]))+2)))</f>
        <v>0</v>
      </c>
      <c r="O216" s="134" t="str" cm="1">
        <f t="array" aca="1" ref="O216" ca="1">IF(INDIRECT(CONCATENATE(TablaDatosCompletos[[#This Row],[CodigoProyecto]],"!E",CELL("fila",INDIRECT(TablaDatosCompletos[[#This Row],[Referencia]]))+6))=0,"",INDIRECT(CONCATENATE(TablaDatosCompletos[[#This Row],[CodigoProyecto]],"!E",CELL("fila",INDIRECT(TablaDatosCompletos[[#This Row],[Referencia]]))+6)))</f>
        <v>RCO22</v>
      </c>
      <c r="P216" s="134" t="str" cm="1">
        <f t="array" aca="1" ref="P216" ca="1">IF(INDIRECT(CONCATENATE(TablaDatosCompletos[[#This Row],[CodigoProyecto]],"!F",CELL("fila",INDIRECT(TablaDatosCompletos[[#This Row],[Referencia]]))+6))=0,"",INDIRECT(CONCATENATE(TablaDatosCompletos[[#This Row],[CodigoProyecto]],"!F",CELL("fila",INDIRECT(TablaDatosCompletos[[#This Row],[Referencia]]))+6)))</f>
        <v>Capacidad de producción adicional
de energía renovable (de la cual: electricidad,
térmica)*</v>
      </c>
      <c r="Q216" s="134" cm="1">
        <f t="array" aca="1" ref="Q216" ca="1">IF(TablaDatosCompletos[[#This Row],[UsarAI]]="NO",0,INDIRECT(CONCATENATE(TablaDatosCompletos[[#This Row],[CodigoProyecto]],"!H",CELL("fila",INDIRECT(TablaDatosCompletos[[#This Row],[Referencia]]))+6)))</f>
        <v>0</v>
      </c>
      <c r="R216" s="134" t="str" cm="1">
        <f t="array" aca="1" ref="R216" ca="1">IF(INDIRECT(CONCATENATE(TablaDatosCompletos[[#This Row],[CodigoProyecto]],"!G",CELL("fila",INDIRECT(TablaDatosCompletos[[#This Row],[Referencia]]))+6))=0,"",INDIRECT(CONCATENATE(TablaDatosCompletos[[#This Row],[CodigoProyecto]],"!G",CELL("fila",INDIRECT(TablaDatosCompletos[[#This Row],[Referencia]]))+6)))</f>
        <v>KW  </v>
      </c>
      <c r="S216" s="137" t="str" cm="1">
        <f t="array" aca="1" ref="S216" ca="1">IF(INDIRECT(CONCATENATE(TablaDatosCompletos[[#This Row],[CodigoProyecto]],"!E",CELL("fila",INDIRECT(TablaDatosCompletos[[#This Row],[Referencia]]))+7))=0,"",INDIRECT(CONCATENATE(TablaDatosCompletos[[#This Row],[CodigoProyecto]],"!E",CELL("fila",INDIRECT(TablaDatosCompletos[[#This Row],[Referencia]]))+7)))</f>
        <v>RCR32</v>
      </c>
      <c r="T216" s="135" t="str" cm="1">
        <f t="array" aca="1" ref="T216" ca="1">IF(INDIRECT(CONCATENATE(TablaDatosCompletos[[#This Row],[CodigoProyecto]],"!F",CELL("fila",INDIRECT(TablaDatosCompletos[[#This Row],[Referencia]]))+7))=0,"",INDIRECT(CONCATENATE(TablaDatosCompletos[[#This Row],[CodigoProyecto]],"!F",CELL("fila",INDIRECT(TablaDatosCompletos[[#This Row],[Referencia]]))+7)))</f>
        <v>RCR 32: Capacidad operativa adicional instalada para energía renovable*</v>
      </c>
      <c r="U216" s="135" cm="1">
        <f t="array" aca="1" ref="U216" ca="1">IF(TablaDatosCompletos[[#This Row],[UsarAI]]="NO",0,INDIRECT(CONCATENATE(TablaDatosCompletos[[#This Row],[CodigoProyecto]],"!H",CELL("fila",INDIRECT(TablaDatosCompletos[[#This Row],[Referencia]]))+7)))</f>
        <v>0</v>
      </c>
      <c r="V216" s="135" t="str" cm="1">
        <f t="array" aca="1" ref="V216" ca="1">IF(INDIRECT(CONCATENATE(TablaDatosCompletos[[#This Row],[CodigoProyecto]],"!G",CELL("fila",INDIRECT(TablaDatosCompletos[[#This Row],[Referencia]]))+7))=0,"",INDIRECT(CONCATENATE(TablaDatosCompletos[[#This Row],[CodigoProyecto]],"!G",CELL("fila",INDIRECT(TablaDatosCompletos[[#This Row],[Referencia]]))+7)))</f>
        <v>MW</v>
      </c>
    </row>
    <row r="217" spans="1:22" ht="72.5" x14ac:dyDescent="0.35">
      <c r="A217" s="128">
        <f>DatosGenerales!$D$7</f>
        <v>0</v>
      </c>
      <c r="B217" s="128">
        <f>DatosGenerales!$D$11</f>
        <v>0</v>
      </c>
      <c r="C217" s="128" cm="1">
        <f t="array" aca="1" ref="C217" ca="1">INDIRECT(CONCATENATE(TablaDatosCompletos[[#This Row],[CodigoProyecto]],"!$E$3"))</f>
        <v>0</v>
      </c>
      <c r="D217" s="128" t="str">
        <f ca="1">IF(TablaDatosCompletos[[#This Row],[Proyecto]]=0,"NO","SI")</f>
        <v>NO</v>
      </c>
      <c r="E217" s="129" t="s">
        <v>18</v>
      </c>
      <c r="F217" s="130" t="s">
        <v>227</v>
      </c>
      <c r="G217" s="131" t="s">
        <v>74</v>
      </c>
      <c r="H217" s="132" t="s">
        <v>43</v>
      </c>
      <c r="I217" s="133" t="s">
        <v>44</v>
      </c>
      <c r="J217" s="129" t="s">
        <v>85</v>
      </c>
      <c r="K217" s="134" t="s">
        <v>86</v>
      </c>
      <c r="L217" s="134" t="s">
        <v>574</v>
      </c>
      <c r="M217" s="135" t="str" cm="1">
        <f t="array" aca="1" ref="M217" ca="1">IF(INDIRECT(CONCATENATE(TablaDatosCompletos[[#This Row],[CodigoProyecto]],"!B",CELL("fila",INDIRECT(TablaDatosCompletos[[#This Row],[Referencia]]))))="Incluir","SI","NO")</f>
        <v>NO</v>
      </c>
      <c r="N217" s="136" cm="1">
        <f t="array" aca="1" ref="N217" ca="1">IF(TablaDatosCompletos[[#This Row],[UsarAI]]="NO",0,INDIRECT(CONCATENATE(TablaDatosCompletos[[#This Row],[CodigoProyecto]],"!E",CELL("fila",INDIRECT(TablaDatosCompletos[[#This Row],[Referencia]]))+2)))</f>
        <v>0</v>
      </c>
      <c r="O217" s="134" t="str" cm="1">
        <f t="array" aca="1" ref="O217" ca="1">IF(INDIRECT(CONCATENATE(TablaDatosCompletos[[#This Row],[CodigoProyecto]],"!E",CELL("fila",INDIRECT(TablaDatosCompletos[[#This Row],[Referencia]]))+6))=0,"",INDIRECT(CONCATENATE(TablaDatosCompletos[[#This Row],[CodigoProyecto]],"!E",CELL("fila",INDIRECT(TablaDatosCompletos[[#This Row],[Referencia]]))+6)))</f>
        <v>RCO22</v>
      </c>
      <c r="P217" s="134" t="str" cm="1">
        <f t="array" aca="1" ref="P217" ca="1">IF(INDIRECT(CONCATENATE(TablaDatosCompletos[[#This Row],[CodigoProyecto]],"!F",CELL("fila",INDIRECT(TablaDatosCompletos[[#This Row],[Referencia]]))+6))=0,"",INDIRECT(CONCATENATE(TablaDatosCompletos[[#This Row],[CodigoProyecto]],"!F",CELL("fila",INDIRECT(TablaDatosCompletos[[#This Row],[Referencia]]))+6)))</f>
        <v>Capacidad de producción adicional
de energía renovable (de la cual: electricidad,
térmica)*</v>
      </c>
      <c r="Q217" s="134" cm="1">
        <f t="array" aca="1" ref="Q217" ca="1">IF(TablaDatosCompletos[[#This Row],[UsarAI]]="NO",0,INDIRECT(CONCATENATE(TablaDatosCompletos[[#This Row],[CodigoProyecto]],"!H",CELL("fila",INDIRECT(TablaDatosCompletos[[#This Row],[Referencia]]))+6)))</f>
        <v>0</v>
      </c>
      <c r="R217" s="134" t="str" cm="1">
        <f t="array" aca="1" ref="R217" ca="1">IF(INDIRECT(CONCATENATE(TablaDatosCompletos[[#This Row],[CodigoProyecto]],"!G",CELL("fila",INDIRECT(TablaDatosCompletos[[#This Row],[Referencia]]))+6))=0,"",INDIRECT(CONCATENATE(TablaDatosCompletos[[#This Row],[CodigoProyecto]],"!G",CELL("fila",INDIRECT(TablaDatosCompletos[[#This Row],[Referencia]]))+6)))</f>
        <v>KW  </v>
      </c>
      <c r="S217" s="137" t="str" cm="1">
        <f t="array" aca="1" ref="S217" ca="1">IF(INDIRECT(CONCATENATE(TablaDatosCompletos[[#This Row],[CodigoProyecto]],"!E",CELL("fila",INDIRECT(TablaDatosCompletos[[#This Row],[Referencia]]))+7))=0,"",INDIRECT(CONCATENATE(TablaDatosCompletos[[#This Row],[CodigoProyecto]],"!E",CELL("fila",INDIRECT(TablaDatosCompletos[[#This Row],[Referencia]]))+7)))</f>
        <v>RCR32</v>
      </c>
      <c r="T217" s="135" t="str" cm="1">
        <f t="array" aca="1" ref="T217" ca="1">IF(INDIRECT(CONCATENATE(TablaDatosCompletos[[#This Row],[CodigoProyecto]],"!F",CELL("fila",INDIRECT(TablaDatosCompletos[[#This Row],[Referencia]]))+7))=0,"",INDIRECT(CONCATENATE(TablaDatosCompletos[[#This Row],[CodigoProyecto]],"!F",CELL("fila",INDIRECT(TablaDatosCompletos[[#This Row],[Referencia]]))+7)))</f>
        <v>RCR 32: Capacidad operativa adicional instalada para energía renovable*</v>
      </c>
      <c r="U217" s="135" cm="1">
        <f t="array" aca="1" ref="U217" ca="1">IF(TablaDatosCompletos[[#This Row],[UsarAI]]="NO",0,INDIRECT(CONCATENATE(TablaDatosCompletos[[#This Row],[CodigoProyecto]],"!H",CELL("fila",INDIRECT(TablaDatosCompletos[[#This Row],[Referencia]]))+7)))</f>
        <v>0</v>
      </c>
      <c r="V217" s="135" t="str" cm="1">
        <f t="array" aca="1" ref="V217" ca="1">IF(INDIRECT(CONCATENATE(TablaDatosCompletos[[#This Row],[CodigoProyecto]],"!G",CELL("fila",INDIRECT(TablaDatosCompletos[[#This Row],[Referencia]]))+7))=0,"",INDIRECT(CONCATENATE(TablaDatosCompletos[[#This Row],[CodigoProyecto]],"!G",CELL("fila",INDIRECT(TablaDatosCompletos[[#This Row],[Referencia]]))+7)))</f>
        <v>MW</v>
      </c>
    </row>
    <row r="218" spans="1:22" ht="72.5" x14ac:dyDescent="0.35">
      <c r="A218" s="128">
        <f>DatosGenerales!$D$7</f>
        <v>0</v>
      </c>
      <c r="B218" s="128">
        <f>DatosGenerales!$D$11</f>
        <v>0</v>
      </c>
      <c r="C218" s="128" cm="1">
        <f t="array" aca="1" ref="C218" ca="1">INDIRECT(CONCATENATE(TablaDatosCompletos[[#This Row],[CodigoProyecto]],"!$E$3"))</f>
        <v>0</v>
      </c>
      <c r="D218" s="128" t="str">
        <f ca="1">IF(TablaDatosCompletos[[#This Row],[Proyecto]]=0,"NO","SI")</f>
        <v>NO</v>
      </c>
      <c r="E218" s="129" t="s">
        <v>18</v>
      </c>
      <c r="F218" s="130" t="s">
        <v>227</v>
      </c>
      <c r="G218" s="131" t="s">
        <v>74</v>
      </c>
      <c r="H218" s="132" t="s">
        <v>43</v>
      </c>
      <c r="I218" s="133" t="s">
        <v>44</v>
      </c>
      <c r="J218" s="129" t="s">
        <v>87</v>
      </c>
      <c r="K218" s="134" t="s">
        <v>88</v>
      </c>
      <c r="L218" s="134" t="s">
        <v>575</v>
      </c>
      <c r="M218" s="135" t="str" cm="1">
        <f t="array" aca="1" ref="M218" ca="1">IF(INDIRECT(CONCATENATE(TablaDatosCompletos[[#This Row],[CodigoProyecto]],"!B",CELL("fila",INDIRECT(TablaDatosCompletos[[#This Row],[Referencia]]))))="Incluir","SI","NO")</f>
        <v>NO</v>
      </c>
      <c r="N218" s="136" cm="1">
        <f t="array" aca="1" ref="N218" ca="1">IF(TablaDatosCompletos[[#This Row],[UsarAI]]="NO",0,INDIRECT(CONCATENATE(TablaDatosCompletos[[#This Row],[CodigoProyecto]],"!E",CELL("fila",INDIRECT(TablaDatosCompletos[[#This Row],[Referencia]]))+2)))</f>
        <v>0</v>
      </c>
      <c r="O218" s="134" t="str" cm="1">
        <f t="array" aca="1" ref="O218" ca="1">IF(INDIRECT(CONCATENATE(TablaDatosCompletos[[#This Row],[CodigoProyecto]],"!E",CELL("fila",INDIRECT(TablaDatosCompletos[[#This Row],[Referencia]]))+6))=0,"",INDIRECT(CONCATENATE(TablaDatosCompletos[[#This Row],[CodigoProyecto]],"!E",CELL("fila",INDIRECT(TablaDatosCompletos[[#This Row],[Referencia]]))+6)))</f>
        <v>RCO22</v>
      </c>
      <c r="P218" s="134" t="str" cm="1">
        <f t="array" aca="1" ref="P218" ca="1">IF(INDIRECT(CONCATENATE(TablaDatosCompletos[[#This Row],[CodigoProyecto]],"!F",CELL("fila",INDIRECT(TablaDatosCompletos[[#This Row],[Referencia]]))+6))=0,"",INDIRECT(CONCATENATE(TablaDatosCompletos[[#This Row],[CodigoProyecto]],"!F",CELL("fila",INDIRECT(TablaDatosCompletos[[#This Row],[Referencia]]))+6)))</f>
        <v>Capacidad de producción adicional
de energía renovable (de la cual: electricidad,
térmica)*</v>
      </c>
      <c r="Q218" s="134" cm="1">
        <f t="array" aca="1" ref="Q218" ca="1">IF(TablaDatosCompletos[[#This Row],[UsarAI]]="NO",0,INDIRECT(CONCATENATE(TablaDatosCompletos[[#This Row],[CodigoProyecto]],"!H",CELL("fila",INDIRECT(TablaDatosCompletos[[#This Row],[Referencia]]))+6)))</f>
        <v>0</v>
      </c>
      <c r="R218" s="134" t="str" cm="1">
        <f t="array" aca="1" ref="R218" ca="1">IF(INDIRECT(CONCATENATE(TablaDatosCompletos[[#This Row],[CodigoProyecto]],"!G",CELL("fila",INDIRECT(TablaDatosCompletos[[#This Row],[Referencia]]))+6))=0,"",INDIRECT(CONCATENATE(TablaDatosCompletos[[#This Row],[CodigoProyecto]],"!G",CELL("fila",INDIRECT(TablaDatosCompletos[[#This Row],[Referencia]]))+6)))</f>
        <v>KW  </v>
      </c>
      <c r="S218" s="137" t="str" cm="1">
        <f t="array" aca="1" ref="S218" ca="1">IF(INDIRECT(CONCATENATE(TablaDatosCompletos[[#This Row],[CodigoProyecto]],"!E",CELL("fila",INDIRECT(TablaDatosCompletos[[#This Row],[Referencia]]))+7))=0,"",INDIRECT(CONCATENATE(TablaDatosCompletos[[#This Row],[CodigoProyecto]],"!E",CELL("fila",INDIRECT(TablaDatosCompletos[[#This Row],[Referencia]]))+7)))</f>
        <v>RCR32</v>
      </c>
      <c r="T218" s="135" t="str" cm="1">
        <f t="array" aca="1" ref="T218" ca="1">IF(INDIRECT(CONCATENATE(TablaDatosCompletos[[#This Row],[CodigoProyecto]],"!F",CELL("fila",INDIRECT(TablaDatosCompletos[[#This Row],[Referencia]]))+7))=0,"",INDIRECT(CONCATENATE(TablaDatosCompletos[[#This Row],[CodigoProyecto]],"!F",CELL("fila",INDIRECT(TablaDatosCompletos[[#This Row],[Referencia]]))+7)))</f>
        <v>RCR 32: Capacidad operativa adicional instalada para energía renovable*</v>
      </c>
      <c r="U218" s="135" cm="1">
        <f t="array" aca="1" ref="U218" ca="1">IF(TablaDatosCompletos[[#This Row],[UsarAI]]="NO",0,INDIRECT(CONCATENATE(TablaDatosCompletos[[#This Row],[CodigoProyecto]],"!H",CELL("fila",INDIRECT(TablaDatosCompletos[[#This Row],[Referencia]]))+7)))</f>
        <v>0</v>
      </c>
      <c r="V218" s="135" t="str" cm="1">
        <f t="array" aca="1" ref="V218" ca="1">IF(INDIRECT(CONCATENATE(TablaDatosCompletos[[#This Row],[CodigoProyecto]],"!G",CELL("fila",INDIRECT(TablaDatosCompletos[[#This Row],[Referencia]]))+7))=0,"",INDIRECT(CONCATENATE(TablaDatosCompletos[[#This Row],[CodigoProyecto]],"!G",CELL("fila",INDIRECT(TablaDatosCompletos[[#This Row],[Referencia]]))+7)))</f>
        <v>MW</v>
      </c>
    </row>
    <row r="219" spans="1:22" ht="72.5" x14ac:dyDescent="0.35">
      <c r="A219" s="128">
        <f>DatosGenerales!$D$7</f>
        <v>0</v>
      </c>
      <c r="B219" s="128">
        <f>DatosGenerales!$D$11</f>
        <v>0</v>
      </c>
      <c r="C219" s="128" cm="1">
        <f t="array" aca="1" ref="C219" ca="1">INDIRECT(CONCATENATE(TablaDatosCompletos[[#This Row],[CodigoProyecto]],"!$E$3"))</f>
        <v>0</v>
      </c>
      <c r="D219" s="128" t="str">
        <f ca="1">IF(TablaDatosCompletos[[#This Row],[Proyecto]]=0,"NO","SI")</f>
        <v>NO</v>
      </c>
      <c r="E219" s="129" t="s">
        <v>18</v>
      </c>
      <c r="F219" s="130" t="s">
        <v>227</v>
      </c>
      <c r="G219" s="131" t="s">
        <v>74</v>
      </c>
      <c r="H219" s="132" t="s">
        <v>43</v>
      </c>
      <c r="I219" s="133" t="s">
        <v>44</v>
      </c>
      <c r="J219" s="129" t="s">
        <v>89</v>
      </c>
      <c r="K219" s="134" t="s">
        <v>90</v>
      </c>
      <c r="L219" s="134" t="s">
        <v>576</v>
      </c>
      <c r="M219" s="135" t="str" cm="1">
        <f t="array" aca="1" ref="M219" ca="1">IF(INDIRECT(CONCATENATE(TablaDatosCompletos[[#This Row],[CodigoProyecto]],"!B",CELL("fila",INDIRECT(TablaDatosCompletos[[#This Row],[Referencia]]))))="Incluir","SI","NO")</f>
        <v>NO</v>
      </c>
      <c r="N219" s="136" cm="1">
        <f t="array" aca="1" ref="N219" ca="1">IF(TablaDatosCompletos[[#This Row],[UsarAI]]="NO",0,INDIRECT(CONCATENATE(TablaDatosCompletos[[#This Row],[CodigoProyecto]],"!E",CELL("fila",INDIRECT(TablaDatosCompletos[[#This Row],[Referencia]]))+2)))</f>
        <v>0</v>
      </c>
      <c r="O219" s="134" t="str" cm="1">
        <f t="array" aca="1" ref="O219" ca="1">IF(INDIRECT(CONCATENATE(TablaDatosCompletos[[#This Row],[CodigoProyecto]],"!E",CELL("fila",INDIRECT(TablaDatosCompletos[[#This Row],[Referencia]]))+6))=0,"",INDIRECT(CONCATENATE(TablaDatosCompletos[[#This Row],[CodigoProyecto]],"!E",CELL("fila",INDIRECT(TablaDatosCompletos[[#This Row],[Referencia]]))+6)))</f>
        <v>RCO22</v>
      </c>
      <c r="P219" s="134" t="str" cm="1">
        <f t="array" aca="1" ref="P219" ca="1">IF(INDIRECT(CONCATENATE(TablaDatosCompletos[[#This Row],[CodigoProyecto]],"!F",CELL("fila",INDIRECT(TablaDatosCompletos[[#This Row],[Referencia]]))+6))=0,"",INDIRECT(CONCATENATE(TablaDatosCompletos[[#This Row],[CodigoProyecto]],"!F",CELL("fila",INDIRECT(TablaDatosCompletos[[#This Row],[Referencia]]))+6)))</f>
        <v>Capacidad de producción adicional
de energía renovable (de la cual: electricidad,
térmica)*</v>
      </c>
      <c r="Q219" s="134" cm="1">
        <f t="array" aca="1" ref="Q219" ca="1">IF(TablaDatosCompletos[[#This Row],[UsarAI]]="NO",0,INDIRECT(CONCATENATE(TablaDatosCompletos[[#This Row],[CodigoProyecto]],"!H",CELL("fila",INDIRECT(TablaDatosCompletos[[#This Row],[Referencia]]))+6)))</f>
        <v>0</v>
      </c>
      <c r="R219" s="134" t="str" cm="1">
        <f t="array" aca="1" ref="R219" ca="1">IF(INDIRECT(CONCATENATE(TablaDatosCompletos[[#This Row],[CodigoProyecto]],"!G",CELL("fila",INDIRECT(TablaDatosCompletos[[#This Row],[Referencia]]))+6))=0,"",INDIRECT(CONCATENATE(TablaDatosCompletos[[#This Row],[CodigoProyecto]],"!G",CELL("fila",INDIRECT(TablaDatosCompletos[[#This Row],[Referencia]]))+6)))</f>
        <v>KW  </v>
      </c>
      <c r="S219" s="137" t="str" cm="1">
        <f t="array" aca="1" ref="S219" ca="1">IF(INDIRECT(CONCATENATE(TablaDatosCompletos[[#This Row],[CodigoProyecto]],"!E",CELL("fila",INDIRECT(TablaDatosCompletos[[#This Row],[Referencia]]))+7))=0,"",INDIRECT(CONCATENATE(TablaDatosCompletos[[#This Row],[CodigoProyecto]],"!E",CELL("fila",INDIRECT(TablaDatosCompletos[[#This Row],[Referencia]]))+7)))</f>
        <v>RCR32</v>
      </c>
      <c r="T219" s="135" t="str" cm="1">
        <f t="array" aca="1" ref="T219" ca="1">IF(INDIRECT(CONCATENATE(TablaDatosCompletos[[#This Row],[CodigoProyecto]],"!F",CELL("fila",INDIRECT(TablaDatosCompletos[[#This Row],[Referencia]]))+7))=0,"",INDIRECT(CONCATENATE(TablaDatosCompletos[[#This Row],[CodigoProyecto]],"!F",CELL("fila",INDIRECT(TablaDatosCompletos[[#This Row],[Referencia]]))+7)))</f>
        <v>RCR 32: Capacidad operativa adicional instalada para energía renovable*</v>
      </c>
      <c r="U219" s="135" cm="1">
        <f t="array" aca="1" ref="U219" ca="1">IF(TablaDatosCompletos[[#This Row],[UsarAI]]="NO",0,INDIRECT(CONCATENATE(TablaDatosCompletos[[#This Row],[CodigoProyecto]],"!H",CELL("fila",INDIRECT(TablaDatosCompletos[[#This Row],[Referencia]]))+7)))</f>
        <v>0</v>
      </c>
      <c r="V219" s="135" t="str" cm="1">
        <f t="array" aca="1" ref="V219" ca="1">IF(INDIRECT(CONCATENATE(TablaDatosCompletos[[#This Row],[CodigoProyecto]],"!G",CELL("fila",INDIRECT(TablaDatosCompletos[[#This Row],[Referencia]]))+7))=0,"",INDIRECT(CONCATENATE(TablaDatosCompletos[[#This Row],[CodigoProyecto]],"!G",CELL("fila",INDIRECT(TablaDatosCompletos[[#This Row],[Referencia]]))+7)))</f>
        <v>MW</v>
      </c>
    </row>
    <row r="220" spans="1:22" ht="72.5" x14ac:dyDescent="0.35">
      <c r="A220" s="128">
        <f>DatosGenerales!$D$7</f>
        <v>0</v>
      </c>
      <c r="B220" s="128">
        <f>DatosGenerales!$D$11</f>
        <v>0</v>
      </c>
      <c r="C220" s="128" cm="1">
        <f t="array" aca="1" ref="C220" ca="1">INDIRECT(CONCATENATE(TablaDatosCompletos[[#This Row],[CodigoProyecto]],"!$E$3"))</f>
        <v>0</v>
      </c>
      <c r="D220" s="128" t="str">
        <f ca="1">IF(TablaDatosCompletos[[#This Row],[Proyecto]]=0,"NO","SI")</f>
        <v>NO</v>
      </c>
      <c r="E220" s="129" t="s">
        <v>18</v>
      </c>
      <c r="F220" s="130" t="s">
        <v>227</v>
      </c>
      <c r="G220" s="131" t="s">
        <v>74</v>
      </c>
      <c r="H220" s="132" t="s">
        <v>43</v>
      </c>
      <c r="I220" s="133" t="s">
        <v>44</v>
      </c>
      <c r="J220" s="129" t="s">
        <v>91</v>
      </c>
      <c r="K220" s="134" t="s">
        <v>92</v>
      </c>
      <c r="L220" s="134" t="s">
        <v>577</v>
      </c>
      <c r="M220" s="135" t="str" cm="1">
        <f t="array" aca="1" ref="M220" ca="1">IF(INDIRECT(CONCATENATE(TablaDatosCompletos[[#This Row],[CodigoProyecto]],"!B",CELL("fila",INDIRECT(TablaDatosCompletos[[#This Row],[Referencia]]))))="Incluir","SI","NO")</f>
        <v>NO</v>
      </c>
      <c r="N220" s="136" cm="1">
        <f t="array" aca="1" ref="N220" ca="1">IF(TablaDatosCompletos[[#This Row],[UsarAI]]="NO",0,INDIRECT(CONCATENATE(TablaDatosCompletos[[#This Row],[CodigoProyecto]],"!E",CELL("fila",INDIRECT(TablaDatosCompletos[[#This Row],[Referencia]]))+2)))</f>
        <v>0</v>
      </c>
      <c r="O220" s="134" t="str" cm="1">
        <f t="array" aca="1" ref="O220" ca="1">IF(INDIRECT(CONCATENATE(TablaDatosCompletos[[#This Row],[CodigoProyecto]],"!E",CELL("fila",INDIRECT(TablaDatosCompletos[[#This Row],[Referencia]]))+6))=0,"",INDIRECT(CONCATENATE(TablaDatosCompletos[[#This Row],[CodigoProyecto]],"!E",CELL("fila",INDIRECT(TablaDatosCompletos[[#This Row],[Referencia]]))+6)))</f>
        <v>RCO22</v>
      </c>
      <c r="P220" s="134" t="str" cm="1">
        <f t="array" aca="1" ref="P220" ca="1">IF(INDIRECT(CONCATENATE(TablaDatosCompletos[[#This Row],[CodigoProyecto]],"!F",CELL("fila",INDIRECT(TablaDatosCompletos[[#This Row],[Referencia]]))+6))=0,"",INDIRECT(CONCATENATE(TablaDatosCompletos[[#This Row],[CodigoProyecto]],"!F",CELL("fila",INDIRECT(TablaDatosCompletos[[#This Row],[Referencia]]))+6)))</f>
        <v>Capacidad de producción adicional
de energía renovable (de la cual: electricidad,
térmica)*</v>
      </c>
      <c r="Q220" s="134" cm="1">
        <f t="array" aca="1" ref="Q220" ca="1">IF(TablaDatosCompletos[[#This Row],[UsarAI]]="NO",0,INDIRECT(CONCATENATE(TablaDatosCompletos[[#This Row],[CodigoProyecto]],"!H",CELL("fila",INDIRECT(TablaDatosCompletos[[#This Row],[Referencia]]))+6)))</f>
        <v>0</v>
      </c>
      <c r="R220" s="134" t="str" cm="1">
        <f t="array" aca="1" ref="R220" ca="1">IF(INDIRECT(CONCATENATE(TablaDatosCompletos[[#This Row],[CodigoProyecto]],"!G",CELL("fila",INDIRECT(TablaDatosCompletos[[#This Row],[Referencia]]))+6))=0,"",INDIRECT(CONCATENATE(TablaDatosCompletos[[#This Row],[CodigoProyecto]],"!G",CELL("fila",INDIRECT(TablaDatosCompletos[[#This Row],[Referencia]]))+6)))</f>
        <v>KW  </v>
      </c>
      <c r="S220" s="137" t="str" cm="1">
        <f t="array" aca="1" ref="S220" ca="1">IF(INDIRECT(CONCATENATE(TablaDatosCompletos[[#This Row],[CodigoProyecto]],"!E",CELL("fila",INDIRECT(TablaDatosCompletos[[#This Row],[Referencia]]))+7))=0,"",INDIRECT(CONCATENATE(TablaDatosCompletos[[#This Row],[CodigoProyecto]],"!E",CELL("fila",INDIRECT(TablaDatosCompletos[[#This Row],[Referencia]]))+7)))</f>
        <v>RCR32</v>
      </c>
      <c r="T220" s="135" t="str" cm="1">
        <f t="array" aca="1" ref="T220" ca="1">IF(INDIRECT(CONCATENATE(TablaDatosCompletos[[#This Row],[CodigoProyecto]],"!F",CELL("fila",INDIRECT(TablaDatosCompletos[[#This Row],[Referencia]]))+7))=0,"",INDIRECT(CONCATENATE(TablaDatosCompletos[[#This Row],[CodigoProyecto]],"!F",CELL("fila",INDIRECT(TablaDatosCompletos[[#This Row],[Referencia]]))+7)))</f>
        <v>RCR 32: Capacidad operativa adicional instalada para energía renovable*</v>
      </c>
      <c r="U220" s="135" cm="1">
        <f t="array" aca="1" ref="U220" ca="1">IF(TablaDatosCompletos[[#This Row],[UsarAI]]="NO",0,INDIRECT(CONCATENATE(TablaDatosCompletos[[#This Row],[CodigoProyecto]],"!H",CELL("fila",INDIRECT(TablaDatosCompletos[[#This Row],[Referencia]]))+7)))</f>
        <v>0</v>
      </c>
      <c r="V220" s="135" t="str" cm="1">
        <f t="array" aca="1" ref="V220" ca="1">IF(INDIRECT(CONCATENATE(TablaDatosCompletos[[#This Row],[CodigoProyecto]],"!G",CELL("fila",INDIRECT(TablaDatosCompletos[[#This Row],[Referencia]]))+7))=0,"",INDIRECT(CONCATENATE(TablaDatosCompletos[[#This Row],[CodigoProyecto]],"!G",CELL("fila",INDIRECT(TablaDatosCompletos[[#This Row],[Referencia]]))+7)))</f>
        <v>MW</v>
      </c>
    </row>
    <row r="221" spans="1:22" ht="72.5" x14ac:dyDescent="0.35">
      <c r="A221" s="128">
        <f>DatosGenerales!$D$7</f>
        <v>0</v>
      </c>
      <c r="B221" s="128">
        <f>DatosGenerales!$D$11</f>
        <v>0</v>
      </c>
      <c r="C221" s="128" cm="1">
        <f t="array" aca="1" ref="C221" ca="1">INDIRECT(CONCATENATE(TablaDatosCompletos[[#This Row],[CodigoProyecto]],"!$E$3"))</f>
        <v>0</v>
      </c>
      <c r="D221" s="128" t="str">
        <f ca="1">IF(TablaDatosCompletos[[#This Row],[Proyecto]]=0,"NO","SI")</f>
        <v>NO</v>
      </c>
      <c r="E221" s="129" t="s">
        <v>18</v>
      </c>
      <c r="F221" s="130" t="s">
        <v>227</v>
      </c>
      <c r="G221" s="131" t="s">
        <v>74</v>
      </c>
      <c r="H221" s="132" t="s">
        <v>45</v>
      </c>
      <c r="I221" s="133" t="s">
        <v>46</v>
      </c>
      <c r="J221" s="129" t="s">
        <v>93</v>
      </c>
      <c r="K221" s="134" t="s">
        <v>94</v>
      </c>
      <c r="L221" s="134" t="s">
        <v>578</v>
      </c>
      <c r="M221" s="135" t="str" cm="1">
        <f t="array" aca="1" ref="M221" ca="1">IF(INDIRECT(CONCATENATE(TablaDatosCompletos[[#This Row],[CodigoProyecto]],"!B",CELL("fila",INDIRECT(TablaDatosCompletos[[#This Row],[Referencia]]))))="Incluir","SI","NO")</f>
        <v>NO</v>
      </c>
      <c r="N221" s="136" cm="1">
        <f t="array" aca="1" ref="N221" ca="1">IF(TablaDatosCompletos[[#This Row],[UsarAI]]="NO",0,INDIRECT(CONCATENATE(TablaDatosCompletos[[#This Row],[CodigoProyecto]],"!E",CELL("fila",INDIRECT(TablaDatosCompletos[[#This Row],[Referencia]]))+2)))</f>
        <v>0</v>
      </c>
      <c r="O221" s="134" t="str" cm="1">
        <f t="array" aca="1" ref="O221" ca="1">IF(INDIRECT(CONCATENATE(TablaDatosCompletos[[#This Row],[CodigoProyecto]],"!E",CELL("fila",INDIRECT(TablaDatosCompletos[[#This Row],[Referencia]]))+6))=0,"",INDIRECT(CONCATENATE(TablaDatosCompletos[[#This Row],[CodigoProyecto]],"!E",CELL("fila",INDIRECT(TablaDatosCompletos[[#This Row],[Referencia]]))+6)))</f>
        <v>RCO54</v>
      </c>
      <c r="P221" s="134" t="str" cm="1">
        <f t="array" aca="1" ref="P221" ca="1">IF(INDIRECT(CONCATENATE(TablaDatosCompletos[[#This Row],[CodigoProyecto]],"!F",CELL("fila",INDIRECT(TablaDatosCompletos[[#This Row],[Referencia]]))+6))=0,"",INDIRECT(CONCATENATE(TablaDatosCompletos[[#This Row],[CodigoProyecto]],"!F",CELL("fila",INDIRECT(TablaDatosCompletos[[#This Row],[Referencia]]))+6)))</f>
        <v>RCO54 Intermodal</v>
      </c>
      <c r="Q221" s="134" cm="1">
        <f t="array" aca="1" ref="Q221" ca="1">IF(TablaDatosCompletos[[#This Row],[UsarAI]]="NO",0,INDIRECT(CONCATENATE(TablaDatosCompletos[[#This Row],[CodigoProyecto]],"!H",CELL("fila",INDIRECT(TablaDatosCompletos[[#This Row],[Referencia]]))+6)))</f>
        <v>0</v>
      </c>
      <c r="R221" s="134" t="str" cm="1">
        <f t="array" aca="1" ref="R221" ca="1">IF(INDIRECT(CONCATENATE(TablaDatosCompletos[[#This Row],[CodigoProyecto]],"!G",CELL("fila",INDIRECT(TablaDatosCompletos[[#This Row],[Referencia]]))+6))=0,"",INDIRECT(CONCATENATE(TablaDatosCompletos[[#This Row],[CodigoProyecto]],"!G",CELL("fila",INDIRECT(TablaDatosCompletos[[#This Row],[Referencia]]))+6)))</f>
        <v>RCO54:Conexiones intermodales</v>
      </c>
      <c r="S221" s="137" t="str" cm="1">
        <f t="array" aca="1" ref="S221" ca="1">IF(INDIRECT(CONCATENATE(TablaDatosCompletos[[#This Row],[CodigoProyecto]],"!E",CELL("fila",INDIRECT(TablaDatosCompletos[[#This Row],[Referencia]]))+7))=0,"",INDIRECT(CONCATENATE(TablaDatosCompletos[[#This Row],[CodigoProyecto]],"!E",CELL("fila",INDIRECT(TablaDatosCompletos[[#This Row],[Referencia]]))+7)))</f>
        <v>RCR62</v>
      </c>
      <c r="T221" s="135" t="str" cm="1">
        <f t="array" aca="1" ref="T221" ca="1">IF(INDIRECT(CONCATENATE(TablaDatosCompletos[[#This Row],[CodigoProyecto]],"!F",CELL("fila",INDIRECT(TablaDatosCompletos[[#This Row],[Referencia]]))+7))=0,"",INDIRECT(CONCATENATE(TablaDatosCompletos[[#This Row],[CodigoProyecto]],"!F",CELL("fila",INDIRECT(TablaDatosCompletos[[#This Row],[Referencia]]))+7)))</f>
        <v>RCR 62: Pasajeros anuales de transporte
público nuevo o modernizado</v>
      </c>
      <c r="U221" s="135" cm="1">
        <f t="array" aca="1" ref="U221" ca="1">IF(TablaDatosCompletos[[#This Row],[UsarAI]]="NO",0,INDIRECT(CONCATENATE(TablaDatosCompletos[[#This Row],[CodigoProyecto]],"!H",CELL("fila",INDIRECT(TablaDatosCompletos[[#This Row],[Referencia]]))+7)))</f>
        <v>0</v>
      </c>
      <c r="V221" s="135" t="str" cm="1">
        <f t="array" aca="1" ref="V221" ca="1">IF(INDIRECT(CONCATENATE(TablaDatosCompletos[[#This Row],[CodigoProyecto]],"!G",CELL("fila",INDIRECT(TablaDatosCompletos[[#This Row],[Referencia]]))+7))=0,"",INDIRECT(CONCATENATE(TablaDatosCompletos[[#This Row],[CodigoProyecto]],"!G",CELL("fila",INDIRECT(TablaDatosCompletos[[#This Row],[Referencia]]))+7)))</f>
        <v>RCR 62: Usuarios / año</v>
      </c>
    </row>
    <row r="222" spans="1:22" ht="72.5" x14ac:dyDescent="0.35">
      <c r="A222" s="128">
        <f>DatosGenerales!$D$7</f>
        <v>0</v>
      </c>
      <c r="B222" s="128">
        <f>DatosGenerales!$D$11</f>
        <v>0</v>
      </c>
      <c r="C222" s="128" cm="1">
        <f t="array" aca="1" ref="C222" ca="1">INDIRECT(CONCATENATE(TablaDatosCompletos[[#This Row],[CodigoProyecto]],"!$E$3"))</f>
        <v>0</v>
      </c>
      <c r="D222" s="128" t="str">
        <f ca="1">IF(TablaDatosCompletos[[#This Row],[Proyecto]]=0,"NO","SI")</f>
        <v>NO</v>
      </c>
      <c r="E222" s="129" t="s">
        <v>18</v>
      </c>
      <c r="F222" s="130" t="s">
        <v>227</v>
      </c>
      <c r="G222" s="131" t="s">
        <v>74</v>
      </c>
      <c r="H222" s="132" t="s">
        <v>45</v>
      </c>
      <c r="I222" s="133" t="s">
        <v>46</v>
      </c>
      <c r="J222" s="129" t="s">
        <v>95</v>
      </c>
      <c r="K222" s="134" t="s">
        <v>96</v>
      </c>
      <c r="L222" s="134" t="s">
        <v>579</v>
      </c>
      <c r="M222" s="135" t="str" cm="1">
        <f t="array" aca="1" ref="M222" ca="1">IF(INDIRECT(CONCATENATE(TablaDatosCompletos[[#This Row],[CodigoProyecto]],"!B",CELL("fila",INDIRECT(TablaDatosCompletos[[#This Row],[Referencia]]))))="Incluir","SI","NO")</f>
        <v>NO</v>
      </c>
      <c r="N222" s="136" cm="1">
        <f t="array" aca="1" ref="N222" ca="1">IF(TablaDatosCompletos[[#This Row],[UsarAI]]="NO",0,INDIRECT(CONCATENATE(TablaDatosCompletos[[#This Row],[CodigoProyecto]],"!E",CELL("fila",INDIRECT(TablaDatosCompletos[[#This Row],[Referencia]]))+2)))</f>
        <v>0</v>
      </c>
      <c r="O222" s="134" t="str" cm="1">
        <f t="array" aca="1" ref="O222" ca="1">IF(INDIRECT(CONCATENATE(TablaDatosCompletos[[#This Row],[CodigoProyecto]],"!E",CELL("fila",INDIRECT(TablaDatosCompletos[[#This Row],[Referencia]]))+6))=0,"",INDIRECT(CONCATENATE(TablaDatosCompletos[[#This Row],[CodigoProyecto]],"!E",CELL("fila",INDIRECT(TablaDatosCompletos[[#This Row],[Referencia]]))+6)))</f>
        <v>RCO57</v>
      </c>
      <c r="P222" s="134" t="str" cm="1">
        <f t="array" aca="1" ref="P222" ca="1">IF(INDIRECT(CONCATENATE(TablaDatosCompletos[[#This Row],[CodigoProyecto]],"!F",CELL("fila",INDIRECT(TablaDatosCompletos[[#This Row],[Referencia]]))+6))=0,"",INDIRECT(CONCATENATE(TablaDatosCompletos[[#This Row],[CodigoProyecto]],"!F",CELL("fila",INDIRECT(TablaDatosCompletos[[#This Row],[Referencia]]))+6)))</f>
        <v>RCO 57: Capacidad del material rodante respetuoso con el medio ambiente para el transporte público colectivo*</v>
      </c>
      <c r="Q222" s="134" cm="1">
        <f t="array" aca="1" ref="Q222" ca="1">IF(TablaDatosCompletos[[#This Row],[UsarAI]]="NO",0,INDIRECT(CONCATENATE(TablaDatosCompletos[[#This Row],[CodigoProyecto]],"!H",CELL("fila",INDIRECT(TablaDatosCompletos[[#This Row],[Referencia]]))+6)))</f>
        <v>0</v>
      </c>
      <c r="R222" s="134" t="str" cm="1">
        <f t="array" aca="1" ref="R222" ca="1">IF(INDIRECT(CONCATENATE(TablaDatosCompletos[[#This Row],[CodigoProyecto]],"!G",CELL("fila",INDIRECT(TablaDatosCompletos[[#This Row],[Referencia]]))+6))=0,"",INDIRECT(CONCATENATE(TablaDatosCompletos[[#This Row],[CodigoProyecto]],"!G",CELL("fila",INDIRECT(TablaDatosCompletos[[#This Row],[Referencia]]))+6)))</f>
        <v>RCO 57:Pasajeros</v>
      </c>
      <c r="S222" s="137" t="str" cm="1">
        <f t="array" aca="1" ref="S222" ca="1">IF(INDIRECT(CONCATENATE(TablaDatosCompletos[[#This Row],[CodigoProyecto]],"!E",CELL("fila",INDIRECT(TablaDatosCompletos[[#This Row],[Referencia]]))+7))=0,"",INDIRECT(CONCATENATE(TablaDatosCompletos[[#This Row],[CodigoProyecto]],"!E",CELL("fila",INDIRECT(TablaDatosCompletos[[#This Row],[Referencia]]))+7)))</f>
        <v>RCR62</v>
      </c>
      <c r="T222" s="135" t="str" cm="1">
        <f t="array" aca="1" ref="T222" ca="1">IF(INDIRECT(CONCATENATE(TablaDatosCompletos[[#This Row],[CodigoProyecto]],"!F",CELL("fila",INDIRECT(TablaDatosCompletos[[#This Row],[Referencia]]))+7))=0,"",INDIRECT(CONCATENATE(TablaDatosCompletos[[#This Row],[CodigoProyecto]],"!F",CELL("fila",INDIRECT(TablaDatosCompletos[[#This Row],[Referencia]]))+7)))</f>
        <v>RCR 62: Pasajeros anuales de transporte
público nuevo o modernizado</v>
      </c>
      <c r="U222" s="135" cm="1">
        <f t="array" aca="1" ref="U222" ca="1">IF(TablaDatosCompletos[[#This Row],[UsarAI]]="NO",0,INDIRECT(CONCATENATE(TablaDatosCompletos[[#This Row],[CodigoProyecto]],"!H",CELL("fila",INDIRECT(TablaDatosCompletos[[#This Row],[Referencia]]))+7)))</f>
        <v>0</v>
      </c>
      <c r="V222" s="135" t="str" cm="1">
        <f t="array" aca="1" ref="V222" ca="1">IF(INDIRECT(CONCATENATE(TablaDatosCompletos[[#This Row],[CodigoProyecto]],"!G",CELL("fila",INDIRECT(TablaDatosCompletos[[#This Row],[Referencia]]))+7))=0,"",INDIRECT(CONCATENATE(TablaDatosCompletos[[#This Row],[CodigoProyecto]],"!G",CELL("fila",INDIRECT(TablaDatosCompletos[[#This Row],[Referencia]]))+7)))</f>
        <v>RCR 62: Usuarios / año</v>
      </c>
    </row>
    <row r="223" spans="1:22" ht="72.5" x14ac:dyDescent="0.35">
      <c r="A223" s="128">
        <f>DatosGenerales!$D$7</f>
        <v>0</v>
      </c>
      <c r="B223" s="128">
        <f>DatosGenerales!$D$11</f>
        <v>0</v>
      </c>
      <c r="C223" s="128" cm="1">
        <f t="array" aca="1" ref="C223" ca="1">INDIRECT(CONCATENATE(TablaDatosCompletos[[#This Row],[CodigoProyecto]],"!$E$3"))</f>
        <v>0</v>
      </c>
      <c r="D223" s="128" t="str">
        <f ca="1">IF(TablaDatosCompletos[[#This Row],[Proyecto]]=0,"NO","SI")</f>
        <v>NO</v>
      </c>
      <c r="E223" s="129" t="s">
        <v>18</v>
      </c>
      <c r="F223" s="130" t="s">
        <v>227</v>
      </c>
      <c r="G223" s="131" t="s">
        <v>74</v>
      </c>
      <c r="H223" s="132" t="s">
        <v>45</v>
      </c>
      <c r="I223" s="133" t="s">
        <v>46</v>
      </c>
      <c r="J223" s="129" t="s">
        <v>97</v>
      </c>
      <c r="K223" s="134" t="s">
        <v>98</v>
      </c>
      <c r="L223" s="134" t="s">
        <v>580</v>
      </c>
      <c r="M223" s="135" t="str" cm="1">
        <f t="array" aca="1" ref="M223" ca="1">IF(INDIRECT(CONCATENATE(TablaDatosCompletos[[#This Row],[CodigoProyecto]],"!B",CELL("fila",INDIRECT(TablaDatosCompletos[[#This Row],[Referencia]]))))="Incluir","SI","NO")</f>
        <v>NO</v>
      </c>
      <c r="N223" s="136" cm="1">
        <f t="array" aca="1" ref="N223" ca="1">IF(TablaDatosCompletos[[#This Row],[UsarAI]]="NO",0,INDIRECT(CONCATENATE(TablaDatosCompletos[[#This Row],[CodigoProyecto]],"!E",CELL("fila",INDIRECT(TablaDatosCompletos[[#This Row],[Referencia]]))+2)))</f>
        <v>0</v>
      </c>
      <c r="O223" s="134" t="str" cm="1">
        <f t="array" aca="1" ref="O223" ca="1">IF(INDIRECT(CONCATENATE(TablaDatosCompletos[[#This Row],[CodigoProyecto]],"!E",CELL("fila",INDIRECT(TablaDatosCompletos[[#This Row],[Referencia]]))+6))=0,"",INDIRECT(CONCATENATE(TablaDatosCompletos[[#This Row],[CodigoProyecto]],"!E",CELL("fila",INDIRECT(TablaDatosCompletos[[#This Row],[Referencia]]))+6)))</f>
        <v>RCO58</v>
      </c>
      <c r="P223" s="134" t="str" cm="1">
        <f t="array" aca="1" ref="P223" ca="1">IF(INDIRECT(CONCATENATE(TablaDatosCompletos[[#This Row],[CodigoProyecto]],"!F",CELL("fila",INDIRECT(TablaDatosCompletos[[#This Row],[Referencia]]))+6))=0,"",INDIRECT(CONCATENATE(TablaDatosCompletos[[#This Row],[CodigoProyecto]],"!F",CELL("fila",INDIRECT(TablaDatosCompletos[[#This Row],[Referencia]]))+6)))</f>
        <v>RCO 58: Infraestructuras específicamente para ciclistas apoyadas*</v>
      </c>
      <c r="Q223" s="134" cm="1">
        <f t="array" aca="1" ref="Q223" ca="1">IF(TablaDatosCompletos[[#This Row],[UsarAI]]="NO",0,INDIRECT(CONCATENATE(TablaDatosCompletos[[#This Row],[CodigoProyecto]],"!H",CELL("fila",INDIRECT(TablaDatosCompletos[[#This Row],[Referencia]]))+6)))</f>
        <v>0</v>
      </c>
      <c r="R223" s="134" t="str" cm="1">
        <f t="array" aca="1" ref="R223" ca="1">IF(INDIRECT(CONCATENATE(TablaDatosCompletos[[#This Row],[CodigoProyecto]],"!G",CELL("fila",INDIRECT(TablaDatosCompletos[[#This Row],[Referencia]]))+6))=0,"",INDIRECT(CONCATENATE(TablaDatosCompletos[[#This Row],[CodigoProyecto]],"!G",CELL("fila",INDIRECT(TablaDatosCompletos[[#This Row],[Referencia]]))+6)))</f>
        <v>RCO 58:  Km</v>
      </c>
      <c r="S223" s="137" t="str" cm="1">
        <f t="array" aca="1" ref="S223" ca="1">IF(INDIRECT(CONCATENATE(TablaDatosCompletos[[#This Row],[CodigoProyecto]],"!E",CELL("fila",INDIRECT(TablaDatosCompletos[[#This Row],[Referencia]]))+7))=0,"",INDIRECT(CONCATENATE(TablaDatosCompletos[[#This Row],[CodigoProyecto]],"!E",CELL("fila",INDIRECT(TablaDatosCompletos[[#This Row],[Referencia]]))+7)))</f>
        <v>RCR64</v>
      </c>
      <c r="T223" s="135" t="str" cm="1">
        <f t="array" aca="1" ref="T223" ca="1">IF(INDIRECT(CONCATENATE(TablaDatosCompletos[[#This Row],[CodigoProyecto]],"!F",CELL("fila",INDIRECT(TablaDatosCompletos[[#This Row],[Referencia]]))+7))=0,"",INDIRECT(CONCATENATE(TablaDatosCompletos[[#This Row],[CodigoProyecto]],"!F",CELL("fila",INDIRECT(TablaDatosCompletos[[#This Row],[Referencia]]))+7)))</f>
        <v>RCR 64: Usuarios anuales de infraestructuras
específicas para ciclistas</v>
      </c>
      <c r="U223" s="135" cm="1">
        <f t="array" aca="1" ref="U223" ca="1">IF(TablaDatosCompletos[[#This Row],[UsarAI]]="NO",0,INDIRECT(CONCATENATE(TablaDatosCompletos[[#This Row],[CodigoProyecto]],"!H",CELL("fila",INDIRECT(TablaDatosCompletos[[#This Row],[Referencia]]))+7)))</f>
        <v>0</v>
      </c>
      <c r="V223" s="135" t="str" cm="1">
        <f t="array" aca="1" ref="V223" ca="1">IF(INDIRECT(CONCATENATE(TablaDatosCompletos[[#This Row],[CodigoProyecto]],"!G",CELL("fila",INDIRECT(TablaDatosCompletos[[#This Row],[Referencia]]))+7))=0,"",INDIRECT(CONCATENATE(TablaDatosCompletos[[#This Row],[CodigoProyecto]],"!G",CELL("fila",INDIRECT(TablaDatosCompletos[[#This Row],[Referencia]]))+7)))</f>
        <v>RCR 64: Usuarios /año</v>
      </c>
    </row>
    <row r="224" spans="1:22" ht="72.5" x14ac:dyDescent="0.35">
      <c r="A224" s="128">
        <f>DatosGenerales!$D$7</f>
        <v>0</v>
      </c>
      <c r="B224" s="128">
        <f>DatosGenerales!$D$11</f>
        <v>0</v>
      </c>
      <c r="C224" s="128" cm="1">
        <f t="array" aca="1" ref="C224" ca="1">INDIRECT(CONCATENATE(TablaDatosCompletos[[#This Row],[CodigoProyecto]],"!$E$3"))</f>
        <v>0</v>
      </c>
      <c r="D224" s="128" t="str">
        <f ca="1">IF(TablaDatosCompletos[[#This Row],[Proyecto]]=0,"NO","SI")</f>
        <v>NO</v>
      </c>
      <c r="E224" s="129" t="s">
        <v>18</v>
      </c>
      <c r="F224" s="130" t="s">
        <v>227</v>
      </c>
      <c r="G224" s="131" t="s">
        <v>74</v>
      </c>
      <c r="H224" s="132" t="s">
        <v>45</v>
      </c>
      <c r="I224" s="136" t="s">
        <v>46</v>
      </c>
      <c r="J224" s="129" t="s">
        <v>99</v>
      </c>
      <c r="K224" s="134" t="s">
        <v>100</v>
      </c>
      <c r="L224" s="134" t="s">
        <v>581</v>
      </c>
      <c r="M224" s="135" t="str" cm="1">
        <f t="array" aca="1" ref="M224" ca="1">IF(INDIRECT(CONCATENATE(TablaDatosCompletos[[#This Row],[CodigoProyecto]],"!B",CELL("fila",INDIRECT(TablaDatosCompletos[[#This Row],[Referencia]]))))="Incluir","SI","NO")</f>
        <v>NO</v>
      </c>
      <c r="N224" s="136" cm="1">
        <f t="array" aca="1" ref="N224" ca="1">IF(TablaDatosCompletos[[#This Row],[UsarAI]]="NO",0,INDIRECT(CONCATENATE(TablaDatosCompletos[[#This Row],[CodigoProyecto]],"!E",CELL("fila",INDIRECT(TablaDatosCompletos[[#This Row],[Referencia]]))+2)))</f>
        <v>0</v>
      </c>
      <c r="O224" s="134" t="str" cm="1">
        <f t="array" aca="1" ref="O224" ca="1">IF(INDIRECT(CONCATENATE(TablaDatosCompletos[[#This Row],[CodigoProyecto]],"!E",CELL("fila",INDIRECT(TablaDatosCompletos[[#This Row],[Referencia]]))+6))=0,"",INDIRECT(CONCATENATE(TablaDatosCompletos[[#This Row],[CodigoProyecto]],"!E",CELL("fila",INDIRECT(TablaDatosCompletos[[#This Row],[Referencia]]))+6)))</f>
        <v>RCO54</v>
      </c>
      <c r="P224" s="134" t="str" cm="1">
        <f t="array" aca="1" ref="P224" ca="1">IF(INDIRECT(CONCATENATE(TablaDatosCompletos[[#This Row],[CodigoProyecto]],"!F",CELL("fila",INDIRECT(TablaDatosCompletos[[#This Row],[Referencia]]))+6))=0,"",INDIRECT(CONCATENATE(TablaDatosCompletos[[#This Row],[CodigoProyecto]],"!F",CELL("fila",INDIRECT(TablaDatosCompletos[[#This Row],[Referencia]]))+6)))</f>
        <v>RCO54 Intermodal</v>
      </c>
      <c r="Q224" s="134" cm="1">
        <f t="array" aca="1" ref="Q224" ca="1">IF(TablaDatosCompletos[[#This Row],[UsarAI]]="NO",0,INDIRECT(CONCATENATE(TablaDatosCompletos[[#This Row],[CodigoProyecto]],"!H",CELL("fila",INDIRECT(TablaDatosCompletos[[#This Row],[Referencia]]))+6)))</f>
        <v>0</v>
      </c>
      <c r="R224" s="134" t="str" cm="1">
        <f t="array" aca="1" ref="R224" ca="1">IF(INDIRECT(CONCATENATE(TablaDatosCompletos[[#This Row],[CodigoProyecto]],"!G",CELL("fila",INDIRECT(TablaDatosCompletos[[#This Row],[Referencia]]))+6))=0,"",INDIRECT(CONCATENATE(TablaDatosCompletos[[#This Row],[CodigoProyecto]],"!G",CELL("fila",INDIRECT(TablaDatosCompletos[[#This Row],[Referencia]]))+6)))</f>
        <v>RCO54:Conexiones intermodales</v>
      </c>
      <c r="S224" s="137" t="str" cm="1">
        <f t="array" aca="1" ref="S224" ca="1">IF(INDIRECT(CONCATENATE(TablaDatosCompletos[[#This Row],[CodigoProyecto]],"!E",CELL("fila",INDIRECT(TablaDatosCompletos[[#This Row],[Referencia]]))+7))=0,"",INDIRECT(CONCATENATE(TablaDatosCompletos[[#This Row],[CodigoProyecto]],"!E",CELL("fila",INDIRECT(TablaDatosCompletos[[#This Row],[Referencia]]))+7)))</f>
        <v>RCR62</v>
      </c>
      <c r="T224" s="135" t="str" cm="1">
        <f t="array" aca="1" ref="T224" ca="1">IF(INDIRECT(CONCATENATE(TablaDatosCompletos[[#This Row],[CodigoProyecto]],"!F",CELL("fila",INDIRECT(TablaDatosCompletos[[#This Row],[Referencia]]))+7))=0,"",INDIRECT(CONCATENATE(TablaDatosCompletos[[#This Row],[CodigoProyecto]],"!F",CELL("fila",INDIRECT(TablaDatosCompletos[[#This Row],[Referencia]]))+7)))</f>
        <v>RCR 62: Pasajeros anuales de transporte
público nuevo o modernizado</v>
      </c>
      <c r="U224" s="135" cm="1">
        <f t="array" aca="1" ref="U224" ca="1">IF(TablaDatosCompletos[[#This Row],[UsarAI]]="NO",0,INDIRECT(CONCATENATE(TablaDatosCompletos[[#This Row],[CodigoProyecto]],"!H",CELL("fila",INDIRECT(TablaDatosCompletos[[#This Row],[Referencia]]))+7)))</f>
        <v>0</v>
      </c>
      <c r="V224" s="135" t="str" cm="1">
        <f t="array" aca="1" ref="V224" ca="1">IF(INDIRECT(CONCATENATE(TablaDatosCompletos[[#This Row],[CodigoProyecto]],"!G",CELL("fila",INDIRECT(TablaDatosCompletos[[#This Row],[Referencia]]))+7))=0,"",INDIRECT(CONCATENATE(TablaDatosCompletos[[#This Row],[CodigoProyecto]],"!G",CELL("fila",INDIRECT(TablaDatosCompletos[[#This Row],[Referencia]]))+7)))</f>
        <v>RCR 62: Usuarios / año</v>
      </c>
    </row>
    <row r="225" spans="1:22" ht="72.5" x14ac:dyDescent="0.35">
      <c r="A225" s="128">
        <f>DatosGenerales!$D$7</f>
        <v>0</v>
      </c>
      <c r="B225" s="128">
        <f>DatosGenerales!$D$11</f>
        <v>0</v>
      </c>
      <c r="C225" s="128" cm="1">
        <f t="array" aca="1" ref="C225" ca="1">INDIRECT(CONCATENATE(TablaDatosCompletos[[#This Row],[CodigoProyecto]],"!$E$3"))</f>
        <v>0</v>
      </c>
      <c r="D225" s="128" t="str">
        <f ca="1">IF(TablaDatosCompletos[[#This Row],[Proyecto]]=0,"NO","SI")</f>
        <v>NO</v>
      </c>
      <c r="E225" s="129" t="s">
        <v>18</v>
      </c>
      <c r="F225" s="130" t="s">
        <v>227</v>
      </c>
      <c r="G225" s="131" t="s">
        <v>74</v>
      </c>
      <c r="H225" s="132" t="s">
        <v>45</v>
      </c>
      <c r="I225" s="136" t="s">
        <v>46</v>
      </c>
      <c r="J225" s="129" t="s">
        <v>101</v>
      </c>
      <c r="K225" s="134" t="s">
        <v>102</v>
      </c>
      <c r="L225" s="134" t="s">
        <v>582</v>
      </c>
      <c r="M225" s="135" t="str" cm="1">
        <f t="array" aca="1" ref="M225" ca="1">IF(INDIRECT(CONCATENATE(TablaDatosCompletos[[#This Row],[CodigoProyecto]],"!B",CELL("fila",INDIRECT(TablaDatosCompletos[[#This Row],[Referencia]]))))="Incluir","SI","NO")</f>
        <v>NO</v>
      </c>
      <c r="N225" s="136" cm="1">
        <f t="array" aca="1" ref="N225" ca="1">IF(TablaDatosCompletos[[#This Row],[UsarAI]]="NO",0,INDIRECT(CONCATENATE(TablaDatosCompletos[[#This Row],[CodigoProyecto]],"!E",CELL("fila",INDIRECT(TablaDatosCompletos[[#This Row],[Referencia]]))+2)))</f>
        <v>0</v>
      </c>
      <c r="O225" s="134" t="str" cm="1">
        <f t="array" aca="1" ref="O225" ca="1">IF(INDIRECT(CONCATENATE(TablaDatosCompletos[[#This Row],[CodigoProyecto]],"!E",CELL("fila",INDIRECT(TablaDatosCompletos[[#This Row],[Referencia]]))+6))=0,"",INDIRECT(CONCATENATE(TablaDatosCompletos[[#This Row],[CodigoProyecto]],"!E",CELL("fila",INDIRECT(TablaDatosCompletos[[#This Row],[Referencia]]))+6)))</f>
        <v>RCO57</v>
      </c>
      <c r="P225" s="134" t="str" cm="1">
        <f t="array" aca="1" ref="P225" ca="1">IF(INDIRECT(CONCATENATE(TablaDatosCompletos[[#This Row],[CodigoProyecto]],"!F",CELL("fila",INDIRECT(TablaDatosCompletos[[#This Row],[Referencia]]))+6))=0,"",INDIRECT(CONCATENATE(TablaDatosCompletos[[#This Row],[CodigoProyecto]],"!F",CELL("fila",INDIRECT(TablaDatosCompletos[[#This Row],[Referencia]]))+6)))</f>
        <v>RCO 57: Capacidad del material rodante respetuoso con el medio ambiente para el transporte público colectivo*</v>
      </c>
      <c r="Q225" s="134" cm="1">
        <f t="array" aca="1" ref="Q225" ca="1">IF(TablaDatosCompletos[[#This Row],[UsarAI]]="NO",0,INDIRECT(CONCATENATE(TablaDatosCompletos[[#This Row],[CodigoProyecto]],"!H",CELL("fila",INDIRECT(TablaDatosCompletos[[#This Row],[Referencia]]))+6)))</f>
        <v>0</v>
      </c>
      <c r="R225" s="134" t="str" cm="1">
        <f t="array" aca="1" ref="R225" ca="1">IF(INDIRECT(CONCATENATE(TablaDatosCompletos[[#This Row],[CodigoProyecto]],"!G",CELL("fila",INDIRECT(TablaDatosCompletos[[#This Row],[Referencia]]))+6))=0,"",INDIRECT(CONCATENATE(TablaDatosCompletos[[#This Row],[CodigoProyecto]],"!G",CELL("fila",INDIRECT(TablaDatosCompletos[[#This Row],[Referencia]]))+6)))</f>
        <v>RCO 57:Pasajeros</v>
      </c>
      <c r="S225" s="137" t="str" cm="1">
        <f t="array" aca="1" ref="S225" ca="1">IF(INDIRECT(CONCATENATE(TablaDatosCompletos[[#This Row],[CodigoProyecto]],"!E",CELL("fila",INDIRECT(TablaDatosCompletos[[#This Row],[Referencia]]))+7))=0,"",INDIRECT(CONCATENATE(TablaDatosCompletos[[#This Row],[CodigoProyecto]],"!E",CELL("fila",INDIRECT(TablaDatosCompletos[[#This Row],[Referencia]]))+7)))</f>
        <v>RCR62</v>
      </c>
      <c r="T225" s="135" t="str" cm="1">
        <f t="array" aca="1" ref="T225" ca="1">IF(INDIRECT(CONCATENATE(TablaDatosCompletos[[#This Row],[CodigoProyecto]],"!F",CELL("fila",INDIRECT(TablaDatosCompletos[[#This Row],[Referencia]]))+7))=0,"",INDIRECT(CONCATENATE(TablaDatosCompletos[[#This Row],[CodigoProyecto]],"!F",CELL("fila",INDIRECT(TablaDatosCompletos[[#This Row],[Referencia]]))+7)))</f>
        <v>RCR 62: Pasajeros anuales de transporte
público nuevo o modernizado</v>
      </c>
      <c r="U225" s="135" cm="1">
        <f t="array" aca="1" ref="U225" ca="1">IF(TablaDatosCompletos[[#This Row],[UsarAI]]="NO",0,INDIRECT(CONCATENATE(TablaDatosCompletos[[#This Row],[CodigoProyecto]],"!H",CELL("fila",INDIRECT(TablaDatosCompletos[[#This Row],[Referencia]]))+7)))</f>
        <v>0</v>
      </c>
      <c r="V225" s="135" t="str" cm="1">
        <f t="array" aca="1" ref="V225" ca="1">IF(INDIRECT(CONCATENATE(TablaDatosCompletos[[#This Row],[CodigoProyecto]],"!G",CELL("fila",INDIRECT(TablaDatosCompletos[[#This Row],[Referencia]]))+7))=0,"",INDIRECT(CONCATENATE(TablaDatosCompletos[[#This Row],[CodigoProyecto]],"!G",CELL("fila",INDIRECT(TablaDatosCompletos[[#This Row],[Referencia]]))+7)))</f>
        <v>RCR 62: Usuarios / año</v>
      </c>
    </row>
    <row r="226" spans="1:22" ht="130.5" x14ac:dyDescent="0.35">
      <c r="A226" s="128">
        <f>DatosGenerales!$D$7</f>
        <v>0</v>
      </c>
      <c r="B226" s="128">
        <f>DatosGenerales!$D$11</f>
        <v>0</v>
      </c>
      <c r="C226" s="128" cm="1">
        <f t="array" aca="1" ref="C226" ca="1">INDIRECT(CONCATENATE(TablaDatosCompletos[[#This Row],[CodigoProyecto]],"!$E$3"))</f>
        <v>0</v>
      </c>
      <c r="D226" s="128" t="str">
        <f ca="1">IF(TablaDatosCompletos[[#This Row],[Proyecto]]=0,"NO","SI")</f>
        <v>NO</v>
      </c>
      <c r="E226" s="129" t="s">
        <v>18</v>
      </c>
      <c r="F226" s="130" t="s">
        <v>227</v>
      </c>
      <c r="G226" s="131" t="s">
        <v>74</v>
      </c>
      <c r="H226" s="132" t="s">
        <v>47</v>
      </c>
      <c r="I226" s="136" t="s">
        <v>48</v>
      </c>
      <c r="J226" s="129" t="s">
        <v>103</v>
      </c>
      <c r="K226" s="134" t="s">
        <v>104</v>
      </c>
      <c r="L226" s="134" t="s">
        <v>583</v>
      </c>
      <c r="M226" s="135" t="str" cm="1">
        <f t="array" aca="1" ref="M226" ca="1">IF(INDIRECT(CONCATENATE(TablaDatosCompletos[[#This Row],[CodigoProyecto]],"!B",CELL("fila",INDIRECT(TablaDatosCompletos[[#This Row],[Referencia]]))))="Incluir","SI","NO")</f>
        <v>NO</v>
      </c>
      <c r="N226" s="136" cm="1">
        <f t="array" aca="1" ref="N226" ca="1">IF(TablaDatosCompletos[[#This Row],[UsarAI]]="NO",0,INDIRECT(CONCATENATE(TablaDatosCompletos[[#This Row],[CodigoProyecto]],"!E",CELL("fila",INDIRECT(TablaDatosCompletos[[#This Row],[Referencia]]))+2)))</f>
        <v>0</v>
      </c>
      <c r="O226" s="134" t="str" cm="1">
        <f t="array" aca="1" ref="O226" ca="1">IF(INDIRECT(CONCATENATE(TablaDatosCompletos[[#This Row],[CodigoProyecto]],"!E",CELL("fila",INDIRECT(TablaDatosCompletos[[#This Row],[Referencia]]))+6))=0,"",INDIRECT(CONCATENATE(TablaDatosCompletos[[#This Row],[CodigoProyecto]],"!E",CELL("fila",INDIRECT(TablaDatosCompletos[[#This Row],[Referencia]]))+6)))</f>
        <v>RCO26</v>
      </c>
      <c r="P226" s="134" t="str" cm="1">
        <f t="array" aca="1" ref="P226" ca="1">IF(INDIRECT(CONCATENATE(TablaDatosCompletos[[#This Row],[CodigoProyecto]],"!F",CELL("fila",INDIRECT(TablaDatosCompletos[[#This Row],[Referencia]]))+6))=0,"",INDIRECT(CONCATENATE(TablaDatosCompletos[[#This Row],[CodigoProyecto]],"!F",CELL("fila",INDIRECT(TablaDatosCompletos[[#This Row],[Referencia]]))+6)))</f>
        <v>RCO 26: Infraestructuras verdes construidas
o mejoradas para la adaptación al cambio
climático*</v>
      </c>
      <c r="Q226" s="134" cm="1">
        <f t="array" aca="1" ref="Q226" ca="1">IF(TablaDatosCompletos[[#This Row],[UsarAI]]="NO",0,INDIRECT(CONCATENATE(TablaDatosCompletos[[#This Row],[CodigoProyecto]],"!H",CELL("fila",INDIRECT(TablaDatosCompletos[[#This Row],[Referencia]]))+6)))</f>
        <v>0</v>
      </c>
      <c r="R226" s="134" t="str" cm="1">
        <f t="array" aca="1" ref="R226" ca="1">IF(INDIRECT(CONCATENATE(TablaDatosCompletos[[#This Row],[CodigoProyecto]],"!G",CELL("fila",INDIRECT(TablaDatosCompletos[[#This Row],[Referencia]]))+6))=0,"",INDIRECT(CONCATENATE(TablaDatosCompletos[[#This Row],[CodigoProyecto]],"!G",CELL("fila",INDIRECT(TablaDatosCompletos[[#This Row],[Referencia]]))+6)))</f>
        <v>RCO 26: Hectáreas</v>
      </c>
      <c r="S226" s="137" t="str" cm="1">
        <f t="array" aca="1" ref="S226" ca="1">IF(INDIRECT(CONCATENATE(TablaDatosCompletos[[#This Row],[CodigoProyecto]],"!E",CELL("fila",INDIRECT(TablaDatosCompletos[[#This Row],[Referencia]]))+7))=0,"",INDIRECT(CONCATENATE(TablaDatosCompletos[[#This Row],[CodigoProyecto]],"!E",CELL("fila",INDIRECT(TablaDatosCompletos[[#This Row],[Referencia]]))+7)))</f>
        <v>RCR35</v>
      </c>
      <c r="T226" s="135" t="str" cm="1">
        <f t="array" aca="1" ref="T226" ca="1">IF(INDIRECT(CONCATENATE(TablaDatosCompletos[[#This Row],[CodigoProyecto]],"!F",CELL("fila",INDIRECT(TablaDatosCompletos[[#This Row],[Referencia]]))+7))=0,"",INDIRECT(CONCATENATE(TablaDatosCompletos[[#This Row],[CodigoProyecto]],"!F",CELL("fila",INDIRECT(TablaDatosCompletos[[#This Row],[Referencia]]))+7)))</f>
        <v>RCR 35: Población que se beneficia de las
medidas de protección frente a las
inundaciones</v>
      </c>
      <c r="U226" s="135" cm="1">
        <f t="array" aca="1" ref="U226" ca="1">IF(TablaDatosCompletos[[#This Row],[UsarAI]]="NO",0,INDIRECT(CONCATENATE(TablaDatosCompletos[[#This Row],[CodigoProyecto]],"!H",CELL("fila",INDIRECT(TablaDatosCompletos[[#This Row],[Referencia]]))+7)))</f>
        <v>0</v>
      </c>
      <c r="V226" s="135" t="str" cm="1">
        <f t="array" aca="1" ref="V226" ca="1">IF(INDIRECT(CONCATENATE(TablaDatosCompletos[[#This Row],[CodigoProyecto]],"!G",CELL("fila",INDIRECT(TablaDatosCompletos[[#This Row],[Referencia]]))+7))=0,"",INDIRECT(CONCATENATE(TablaDatosCompletos[[#This Row],[CodigoProyecto]],"!G",CELL("fila",INDIRECT(TablaDatosCompletos[[#This Row],[Referencia]]))+7)))</f>
        <v>RCR 35:Personas</v>
      </c>
    </row>
    <row r="227" spans="1:22" ht="116" x14ac:dyDescent="0.35">
      <c r="A227" s="128">
        <f>DatosGenerales!$D$7</f>
        <v>0</v>
      </c>
      <c r="B227" s="128">
        <f>DatosGenerales!$D$11</f>
        <v>0</v>
      </c>
      <c r="C227" s="128" cm="1">
        <f t="array" aca="1" ref="C227" ca="1">INDIRECT(CONCATENATE(TablaDatosCompletos[[#This Row],[CodigoProyecto]],"!$E$3"))</f>
        <v>0</v>
      </c>
      <c r="D227" s="128" t="str">
        <f ca="1">IF(TablaDatosCompletos[[#This Row],[Proyecto]]=0,"NO","SI")</f>
        <v>NO</v>
      </c>
      <c r="E227" s="129" t="s">
        <v>18</v>
      </c>
      <c r="F227" s="130" t="s">
        <v>227</v>
      </c>
      <c r="G227" s="131" t="s">
        <v>74</v>
      </c>
      <c r="H227" s="132" t="s">
        <v>47</v>
      </c>
      <c r="I227" s="133" t="s">
        <v>48</v>
      </c>
      <c r="J227" s="129" t="s">
        <v>105</v>
      </c>
      <c r="K227" s="134" t="s">
        <v>106</v>
      </c>
      <c r="L227" s="134" t="s">
        <v>584</v>
      </c>
      <c r="M227" s="135" t="str" cm="1">
        <f t="array" aca="1" ref="M227" ca="1">IF(INDIRECT(CONCATENATE(TablaDatosCompletos[[#This Row],[CodigoProyecto]],"!B",CELL("fila",INDIRECT(TablaDatosCompletos[[#This Row],[Referencia]]))))="Incluir","SI","NO")</f>
        <v>NO</v>
      </c>
      <c r="N227" s="136" cm="1">
        <f t="array" aca="1" ref="N227" ca="1">IF(TablaDatosCompletos[[#This Row],[UsarAI]]="NO",0,INDIRECT(CONCATENATE(TablaDatosCompletos[[#This Row],[CodigoProyecto]],"!E",CELL("fila",INDIRECT(TablaDatosCompletos[[#This Row],[Referencia]]))+2)))</f>
        <v>0</v>
      </c>
      <c r="O227" s="134" t="str" cm="1">
        <f t="array" aca="1" ref="O227" ca="1">IF(INDIRECT(CONCATENATE(TablaDatosCompletos[[#This Row],[CodigoProyecto]],"!E",CELL("fila",INDIRECT(TablaDatosCompletos[[#This Row],[Referencia]]))+6))=0,"",INDIRECT(CONCATENATE(TablaDatosCompletos[[#This Row],[CodigoProyecto]],"!E",CELL("fila",INDIRECT(TablaDatosCompletos[[#This Row],[Referencia]]))+6)))</f>
        <v>RCO24</v>
      </c>
      <c r="P227" s="134" t="str" cm="1">
        <f t="array" aca="1" ref="P227" ca="1">IF(INDIRECT(CONCATENATE(TablaDatosCompletos[[#This Row],[CodigoProyecto]],"!F",CELL("fila",INDIRECT(TablaDatosCompletos[[#This Row],[Referencia]]))+6))=0,"",INDIRECT(CONCATENATE(TablaDatosCompletos[[#This Row],[CodigoProyecto]],"!F",CELL("fila",INDIRECT(TablaDatosCompletos[[#This Row],[Referencia]]))+6)))</f>
        <v>RCO 24: Inversiones en sistemas nuevos o
mejorados de seguimiento, preparación,
alerta y respuesta ante catástrofes*</v>
      </c>
      <c r="Q227" s="134" cm="1">
        <f t="array" aca="1" ref="Q227" ca="1">IF(TablaDatosCompletos[[#This Row],[UsarAI]]="NO",0,INDIRECT(CONCATENATE(TablaDatosCompletos[[#This Row],[CodigoProyecto]],"!H",CELL("fila",INDIRECT(TablaDatosCompletos[[#This Row],[Referencia]]))+6)))</f>
        <v>0</v>
      </c>
      <c r="R227" s="134" t="str" cm="1">
        <f t="array" aca="1" ref="R227" ca="1">IF(INDIRECT(CONCATENATE(TablaDatosCompletos[[#This Row],[CodigoProyecto]],"!G",CELL("fila",INDIRECT(TablaDatosCompletos[[#This Row],[Referencia]]))+6))=0,"",INDIRECT(CONCATENATE(TablaDatosCompletos[[#This Row],[CodigoProyecto]],"!G",CELL("fila",INDIRECT(TablaDatosCompletos[[#This Row],[Referencia]]))+6)))</f>
        <v>RCO 24: Euro</v>
      </c>
      <c r="S227" s="137" t="str" cm="1">
        <f t="array" aca="1" ref="S227" ca="1">IF(INDIRECT(CONCATENATE(TablaDatosCompletos[[#This Row],[CodigoProyecto]],"!E",CELL("fila",INDIRECT(TablaDatosCompletos[[#This Row],[Referencia]]))+7))=0,"",INDIRECT(CONCATENATE(TablaDatosCompletos[[#This Row],[CodigoProyecto]],"!E",CELL("fila",INDIRECT(TablaDatosCompletos[[#This Row],[Referencia]]))+7)))</f>
        <v>RCR36</v>
      </c>
      <c r="T227" s="135" t="str" cm="1">
        <f t="array" aca="1" ref="T227" ca="1">IF(INDIRECT(CONCATENATE(TablaDatosCompletos[[#This Row],[CodigoProyecto]],"!F",CELL("fila",INDIRECT(TablaDatosCompletos[[#This Row],[Referencia]]))+7))=0,"",INDIRECT(CONCATENATE(TablaDatosCompletos[[#This Row],[CodigoProyecto]],"!F",CELL("fila",INDIRECT(TablaDatosCompletos[[#This Row],[Referencia]]))+7)))</f>
        <v>RCR 36: Población que se beneficia de la
protección frente a los incendios forestales</v>
      </c>
      <c r="U227" s="135" cm="1">
        <f t="array" aca="1" ref="U227" ca="1">IF(TablaDatosCompletos[[#This Row],[UsarAI]]="NO",0,INDIRECT(CONCATENATE(TablaDatosCompletos[[#This Row],[CodigoProyecto]],"!H",CELL("fila",INDIRECT(TablaDatosCompletos[[#This Row],[Referencia]]))+7)))</f>
        <v>0</v>
      </c>
      <c r="V227" s="135" t="str" cm="1">
        <f t="array" aca="1" ref="V227" ca="1">IF(INDIRECT(CONCATENATE(TablaDatosCompletos[[#This Row],[CodigoProyecto]],"!G",CELL("fila",INDIRECT(TablaDatosCompletos[[#This Row],[Referencia]]))+7))=0,"",INDIRECT(CONCATENATE(TablaDatosCompletos[[#This Row],[CodigoProyecto]],"!G",CELL("fila",INDIRECT(TablaDatosCompletos[[#This Row],[Referencia]]))+7)))</f>
        <v>RCR 36: Personas</v>
      </c>
    </row>
    <row r="228" spans="1:22" ht="174" x14ac:dyDescent="0.35">
      <c r="A228" s="128">
        <f>DatosGenerales!$D$7</f>
        <v>0</v>
      </c>
      <c r="B228" s="128">
        <f>DatosGenerales!$D$11</f>
        <v>0</v>
      </c>
      <c r="C228" s="128" cm="1">
        <f t="array" aca="1" ref="C228" ca="1">INDIRECT(CONCATENATE(TablaDatosCompletos[[#This Row],[CodigoProyecto]],"!$E$3"))</f>
        <v>0</v>
      </c>
      <c r="D228" s="128" t="str">
        <f ca="1">IF(TablaDatosCompletos[[#This Row],[Proyecto]]=0,"NO","SI")</f>
        <v>NO</v>
      </c>
      <c r="E228" s="129" t="s">
        <v>18</v>
      </c>
      <c r="F228" s="130" t="s">
        <v>227</v>
      </c>
      <c r="G228" s="131" t="s">
        <v>74</v>
      </c>
      <c r="H228" s="132" t="s">
        <v>47</v>
      </c>
      <c r="I228" s="133" t="s">
        <v>48</v>
      </c>
      <c r="J228" s="129" t="s">
        <v>107</v>
      </c>
      <c r="K228" s="134" t="s">
        <v>108</v>
      </c>
      <c r="L228" s="134" t="s">
        <v>585</v>
      </c>
      <c r="M228" s="135" t="str" cm="1">
        <f t="array" aca="1" ref="M228" ca="1">IF(INDIRECT(CONCATENATE(TablaDatosCompletos[[#This Row],[CodigoProyecto]],"!B",CELL("fila",INDIRECT(TablaDatosCompletos[[#This Row],[Referencia]]))))="Incluir","SI","NO")</f>
        <v>NO</v>
      </c>
      <c r="N228" s="136" cm="1">
        <f t="array" aca="1" ref="N228" ca="1">IF(TablaDatosCompletos[[#This Row],[UsarAI]]="NO",0,INDIRECT(CONCATENATE(TablaDatosCompletos[[#This Row],[CodigoProyecto]],"!E",CELL("fila",INDIRECT(TablaDatosCompletos[[#This Row],[Referencia]]))+2)))</f>
        <v>0</v>
      </c>
      <c r="O228" s="134" t="str" cm="1">
        <f t="array" aca="1" ref="O228" ca="1">IF(INDIRECT(CONCATENATE(TablaDatosCompletos[[#This Row],[CodigoProyecto]],"!E",CELL("fila",INDIRECT(TablaDatosCompletos[[#This Row],[Referencia]]))+6))=0,"",INDIRECT(CONCATENATE(TablaDatosCompletos[[#This Row],[CodigoProyecto]],"!E",CELL("fila",INDIRECT(TablaDatosCompletos[[#This Row],[Referencia]]))+6)))</f>
        <v>RCO24</v>
      </c>
      <c r="P228" s="134" t="str" cm="1">
        <f t="array" aca="1" ref="P228" ca="1">IF(INDIRECT(CONCATENATE(TablaDatosCompletos[[#This Row],[CodigoProyecto]],"!F",CELL("fila",INDIRECT(TablaDatosCompletos[[#This Row],[Referencia]]))+6))=0,"",INDIRECT(CONCATENATE(TablaDatosCompletos[[#This Row],[CodigoProyecto]],"!F",CELL("fila",INDIRECT(TablaDatosCompletos[[#This Row],[Referencia]]))+6)))</f>
        <v>RCO 24: Inversiones en sistemas nuevos o
mejorados de seguimiento, preparación,
alerta y respuesta ante catástrofes*</v>
      </c>
      <c r="Q228" s="134" cm="1">
        <f t="array" aca="1" ref="Q228" ca="1">IF(TablaDatosCompletos[[#This Row],[UsarAI]]="NO",0,INDIRECT(CONCATENATE(TablaDatosCompletos[[#This Row],[CodigoProyecto]],"!H",CELL("fila",INDIRECT(TablaDatosCompletos[[#This Row],[Referencia]]))+6)))</f>
        <v>0</v>
      </c>
      <c r="R228" s="134" t="str" cm="1">
        <f t="array" aca="1" ref="R228" ca="1">IF(INDIRECT(CONCATENATE(TablaDatosCompletos[[#This Row],[CodigoProyecto]],"!G",CELL("fila",INDIRECT(TablaDatosCompletos[[#This Row],[Referencia]]))+6))=0,"",INDIRECT(CONCATENATE(TablaDatosCompletos[[#This Row],[CodigoProyecto]],"!G",CELL("fila",INDIRECT(TablaDatosCompletos[[#This Row],[Referencia]]))+6)))</f>
        <v>RCO 24: Euro</v>
      </c>
      <c r="S228" s="137" t="str" cm="1">
        <f t="array" aca="1" ref="S228" ca="1">IF(INDIRECT(CONCATENATE(TablaDatosCompletos[[#This Row],[CodigoProyecto]],"!E",CELL("fila",INDIRECT(TablaDatosCompletos[[#This Row],[Referencia]]))+7))=0,"",INDIRECT(CONCATENATE(TablaDatosCompletos[[#This Row],[CodigoProyecto]],"!E",CELL("fila",INDIRECT(TablaDatosCompletos[[#This Row],[Referencia]]))+7)))</f>
        <v>RCR37</v>
      </c>
      <c r="T228" s="135" t="str" cm="1">
        <f t="array" aca="1" ref="T228" ca="1">IF(INDIRECT(CONCATENATE(TablaDatosCompletos[[#This Row],[CodigoProyecto]],"!F",CELL("fila",INDIRECT(TablaDatosCompletos[[#This Row],[Referencia]]))+7))=0,"",INDIRECT(CONCATENATE(TablaDatosCompletos[[#This Row],[CodigoProyecto]],"!F",CELL("fila",INDIRECT(TablaDatosCompletos[[#This Row],[Referencia]]))+7)))</f>
        <v>RCR 37: Población que se beneficia de
medidas de protección frente a catástrofes
naturales relacionadas con el clima (distintas
de las inundaciones o los incendios
forestales)</v>
      </c>
      <c r="U228" s="135" cm="1">
        <f t="array" aca="1" ref="U228" ca="1">IF(TablaDatosCompletos[[#This Row],[UsarAI]]="NO",0,INDIRECT(CONCATENATE(TablaDatosCompletos[[#This Row],[CodigoProyecto]],"!H",CELL("fila",INDIRECT(TablaDatosCompletos[[#This Row],[Referencia]]))+7)))</f>
        <v>0</v>
      </c>
      <c r="V228" s="135" t="str" cm="1">
        <f t="array" aca="1" ref="V228" ca="1">IF(INDIRECT(CONCATENATE(TablaDatosCompletos[[#This Row],[CodigoProyecto]],"!G",CELL("fila",INDIRECT(TablaDatosCompletos[[#This Row],[Referencia]]))+7))=0,"",INDIRECT(CONCATENATE(TablaDatosCompletos[[#This Row],[CodigoProyecto]],"!G",CELL("fila",INDIRECT(TablaDatosCompletos[[#This Row],[Referencia]]))+7)))</f>
        <v>RCR 37:Personas</v>
      </c>
    </row>
    <row r="229" spans="1:22" ht="87" x14ac:dyDescent="0.35">
      <c r="A229" s="128">
        <f>DatosGenerales!$D$7</f>
        <v>0</v>
      </c>
      <c r="B229" s="128">
        <f>DatosGenerales!$D$11</f>
        <v>0</v>
      </c>
      <c r="C229" s="128" cm="1">
        <f t="array" aca="1" ref="C229" ca="1">INDIRECT(CONCATENATE(TablaDatosCompletos[[#This Row],[CodigoProyecto]],"!$E$3"))</f>
        <v>0</v>
      </c>
      <c r="D229" s="128" t="str">
        <f ca="1">IF(TablaDatosCompletos[[#This Row],[Proyecto]]=0,"NO","SI")</f>
        <v>NO</v>
      </c>
      <c r="E229" s="129" t="s">
        <v>18</v>
      </c>
      <c r="F229" s="130" t="s">
        <v>227</v>
      </c>
      <c r="G229" s="131" t="s">
        <v>74</v>
      </c>
      <c r="H229" s="132" t="s">
        <v>49</v>
      </c>
      <c r="I229" s="133" t="s">
        <v>50</v>
      </c>
      <c r="J229" s="129" t="s">
        <v>109</v>
      </c>
      <c r="K229" s="134" t="s">
        <v>110</v>
      </c>
      <c r="L229" s="134" t="s">
        <v>586</v>
      </c>
      <c r="M229" s="135" t="str" cm="1">
        <f t="array" aca="1" ref="M229" ca="1">IF(INDIRECT(CONCATENATE(TablaDatosCompletos[[#This Row],[CodigoProyecto]],"!B",CELL("fila",INDIRECT(TablaDatosCompletos[[#This Row],[Referencia]]))))="Incluir","SI","NO")</f>
        <v>NO</v>
      </c>
      <c r="N229" s="136" cm="1">
        <f t="array" aca="1" ref="N229" ca="1">IF(TablaDatosCompletos[[#This Row],[UsarAI]]="NO",0,INDIRECT(CONCATENATE(TablaDatosCompletos[[#This Row],[CodigoProyecto]],"!E",CELL("fila",INDIRECT(TablaDatosCompletos[[#This Row],[Referencia]]))+2)))</f>
        <v>0</v>
      </c>
      <c r="O229" s="134" t="str" cm="1">
        <f t="array" aca="1" ref="O229" ca="1">IF(INDIRECT(CONCATENATE(TablaDatosCompletos[[#This Row],[CodigoProyecto]],"!E",CELL("fila",INDIRECT(TablaDatosCompletos[[#This Row],[Referencia]]))+6))=0,"",INDIRECT(CONCATENATE(TablaDatosCompletos[[#This Row],[CodigoProyecto]],"!E",CELL("fila",INDIRECT(TablaDatosCompletos[[#This Row],[Referencia]]))+6)))</f>
        <v>RCO30</v>
      </c>
      <c r="P229" s="134" t="str" cm="1">
        <f t="array" aca="1" ref="P229" ca="1">IF(INDIRECT(CONCATENATE(TablaDatosCompletos[[#This Row],[CodigoProyecto]],"!F",CELL("fila",INDIRECT(TablaDatosCompletos[[#This Row],[Referencia]]))+6))=0,"",INDIRECT(CONCATENATE(TablaDatosCompletos[[#This Row],[CodigoProyecto]],"!F",CELL("fila",INDIRECT(TablaDatosCompletos[[#This Row],[Referencia]]))+6)))</f>
        <v>RCO 30: Longitud de las tuberías nuevas o
mejoradas para los sistemas de distribución
para el abastecimiento público de agua</v>
      </c>
      <c r="Q229" s="134" cm="1">
        <f t="array" aca="1" ref="Q229" ca="1">IF(TablaDatosCompletos[[#This Row],[UsarAI]]="NO",0,INDIRECT(CONCATENATE(TablaDatosCompletos[[#This Row],[CodigoProyecto]],"!H",CELL("fila",INDIRECT(TablaDatosCompletos[[#This Row],[Referencia]]))+6)))</f>
        <v>0</v>
      </c>
      <c r="R229" s="134" t="str" cm="1">
        <f t="array" aca="1" ref="R229" ca="1">IF(INDIRECT(CONCATENATE(TablaDatosCompletos[[#This Row],[CodigoProyecto]],"!G",CELL("fila",INDIRECT(TablaDatosCompletos[[#This Row],[Referencia]]))+6))=0,"",INDIRECT(CONCATENATE(TablaDatosCompletos[[#This Row],[CodigoProyecto]],"!G",CELL("fila",INDIRECT(TablaDatosCompletos[[#This Row],[Referencia]]))+6)))</f>
        <v>RCO 30: Km</v>
      </c>
      <c r="S229" s="137" t="str" cm="1">
        <f t="array" aca="1" ref="S229" ca="1">IF(INDIRECT(CONCATENATE(TablaDatosCompletos[[#This Row],[CodigoProyecto]],"!E",CELL("fila",INDIRECT(TablaDatosCompletos[[#This Row],[Referencia]]))+7))=0,"",INDIRECT(CONCATENATE(TablaDatosCompletos[[#This Row],[CodigoProyecto]],"!E",CELL("fila",INDIRECT(TablaDatosCompletos[[#This Row],[Referencia]]))+7)))</f>
        <v>RCR41</v>
      </c>
      <c r="T229" s="135" t="str" cm="1">
        <f t="array" aca="1" ref="T229" ca="1">IF(INDIRECT(CONCATENATE(TablaDatosCompletos[[#This Row],[CodigoProyecto]],"!F",CELL("fila",INDIRECT(TablaDatosCompletos[[#This Row],[Referencia]]))+7))=0,"",INDIRECT(CONCATENATE(TablaDatosCompletos[[#This Row],[CodigoProyecto]],"!F",CELL("fila",INDIRECT(TablaDatosCompletos[[#This Row],[Referencia]]))+7)))</f>
        <v>RCR 41: Población conectada a un
abastecimiento de agua mejorado</v>
      </c>
      <c r="U229" s="135" cm="1">
        <f t="array" aca="1" ref="U229" ca="1">IF(TablaDatosCompletos[[#This Row],[UsarAI]]="NO",0,INDIRECT(CONCATENATE(TablaDatosCompletos[[#This Row],[CodigoProyecto]],"!H",CELL("fila",INDIRECT(TablaDatosCompletos[[#This Row],[Referencia]]))+7)))</f>
        <v>0</v>
      </c>
      <c r="V229" s="135" t="str" cm="1">
        <f t="array" aca="1" ref="V229" ca="1">IF(INDIRECT(CONCATENATE(TablaDatosCompletos[[#This Row],[CodigoProyecto]],"!G",CELL("fila",INDIRECT(TablaDatosCompletos[[#This Row],[Referencia]]))+7))=0,"",INDIRECT(CONCATENATE(TablaDatosCompletos[[#This Row],[CodigoProyecto]],"!G",CELL("fila",INDIRECT(TablaDatosCompletos[[#This Row],[Referencia]]))+7)))</f>
        <v>RCR 41: Personas</v>
      </c>
    </row>
    <row r="230" spans="1:22" ht="101.5" x14ac:dyDescent="0.35">
      <c r="A230" s="128">
        <f>DatosGenerales!$D$7</f>
        <v>0</v>
      </c>
      <c r="B230" s="128">
        <f>DatosGenerales!$D$11</f>
        <v>0</v>
      </c>
      <c r="C230" s="128" cm="1">
        <f t="array" aca="1" ref="C230" ca="1">INDIRECT(CONCATENATE(TablaDatosCompletos[[#This Row],[CodigoProyecto]],"!$E$3"))</f>
        <v>0</v>
      </c>
      <c r="D230" s="128" t="str">
        <f ca="1">IF(TablaDatosCompletos[[#This Row],[Proyecto]]=0,"NO","SI")</f>
        <v>NO</v>
      </c>
      <c r="E230" s="129" t="s">
        <v>18</v>
      </c>
      <c r="F230" s="130" t="s">
        <v>227</v>
      </c>
      <c r="G230" s="131" t="s">
        <v>74</v>
      </c>
      <c r="H230" s="132" t="s">
        <v>49</v>
      </c>
      <c r="I230" s="133" t="s">
        <v>50</v>
      </c>
      <c r="J230" s="129" t="s">
        <v>111</v>
      </c>
      <c r="K230" s="134" t="s">
        <v>112</v>
      </c>
      <c r="L230" s="134" t="s">
        <v>587</v>
      </c>
      <c r="M230" s="135" t="str" cm="1">
        <f t="array" aca="1" ref="M230" ca="1">IF(INDIRECT(CONCATENATE(TablaDatosCompletos[[#This Row],[CodigoProyecto]],"!B",CELL("fila",INDIRECT(TablaDatosCompletos[[#This Row],[Referencia]]))))="Incluir","SI","NO")</f>
        <v>NO</v>
      </c>
      <c r="N230" s="136" cm="1">
        <f t="array" aca="1" ref="N230" ca="1">IF(TablaDatosCompletos[[#This Row],[UsarAI]]="NO",0,INDIRECT(CONCATENATE(TablaDatosCompletos[[#This Row],[CodigoProyecto]],"!E",CELL("fila",INDIRECT(TablaDatosCompletos[[#This Row],[Referencia]]))+2)))</f>
        <v>0</v>
      </c>
      <c r="O230" s="134" t="str" cm="1">
        <f t="array" aca="1" ref="O230" ca="1">IF(INDIRECT(CONCATENATE(TablaDatosCompletos[[#This Row],[CodigoProyecto]],"!E",CELL("fila",INDIRECT(TablaDatosCompletos[[#This Row],[Referencia]]))+6))=0,"",INDIRECT(CONCATENATE(TablaDatosCompletos[[#This Row],[CodigoProyecto]],"!E",CELL("fila",INDIRECT(TablaDatosCompletos[[#This Row],[Referencia]]))+6)))</f>
        <v>RCO30</v>
      </c>
      <c r="P230" s="134" t="str" cm="1">
        <f t="array" aca="1" ref="P230" ca="1">IF(INDIRECT(CONCATENATE(TablaDatosCompletos[[#This Row],[CodigoProyecto]],"!F",CELL("fila",INDIRECT(TablaDatosCompletos[[#This Row],[Referencia]]))+6))=0,"",INDIRECT(CONCATENATE(TablaDatosCompletos[[#This Row],[CodigoProyecto]],"!F",CELL("fila",INDIRECT(TablaDatosCompletos[[#This Row],[Referencia]]))+6)))</f>
        <v>RCO 30: Longitud de las tuberías nuevas o
mejoradas para los sistemas de distribución
para el abastecimiento público de agua</v>
      </c>
      <c r="Q230" s="134" cm="1">
        <f t="array" aca="1" ref="Q230" ca="1">IF(TablaDatosCompletos[[#This Row],[UsarAI]]="NO",0,INDIRECT(CONCATENATE(TablaDatosCompletos[[#This Row],[CodigoProyecto]],"!H",CELL("fila",INDIRECT(TablaDatosCompletos[[#This Row],[Referencia]]))+6)))</f>
        <v>0</v>
      </c>
      <c r="R230" s="134" t="str" cm="1">
        <f t="array" aca="1" ref="R230" ca="1">IF(INDIRECT(CONCATENATE(TablaDatosCompletos[[#This Row],[CodigoProyecto]],"!G",CELL("fila",INDIRECT(TablaDatosCompletos[[#This Row],[Referencia]]))+6))=0,"",INDIRECT(CONCATENATE(TablaDatosCompletos[[#This Row],[CodigoProyecto]],"!G",CELL("fila",INDIRECT(TablaDatosCompletos[[#This Row],[Referencia]]))+6)))</f>
        <v>RCO 30: Km</v>
      </c>
      <c r="S230" s="137" t="str" cm="1">
        <f t="array" aca="1" ref="S230" ca="1">IF(INDIRECT(CONCATENATE(TablaDatosCompletos[[#This Row],[CodigoProyecto]],"!E",CELL("fila",INDIRECT(TablaDatosCompletos[[#This Row],[Referencia]]))+7))=0,"",INDIRECT(CONCATENATE(TablaDatosCompletos[[#This Row],[CodigoProyecto]],"!E",CELL("fila",INDIRECT(TablaDatosCompletos[[#This Row],[Referencia]]))+7)))</f>
        <v>RCR41</v>
      </c>
      <c r="T230" s="135" t="str" cm="1">
        <f t="array" aca="1" ref="T230" ca="1">IF(INDIRECT(CONCATENATE(TablaDatosCompletos[[#This Row],[CodigoProyecto]],"!F",CELL("fila",INDIRECT(TablaDatosCompletos[[#This Row],[Referencia]]))+7))=0,"",INDIRECT(CONCATENATE(TablaDatosCompletos[[#This Row],[CodigoProyecto]],"!F",CELL("fila",INDIRECT(TablaDatosCompletos[[#This Row],[Referencia]]))+7)))</f>
        <v>RCR 41: Población conectada a un
abastecimiento de agua mejorado</v>
      </c>
      <c r="U230" s="135" cm="1">
        <f t="array" aca="1" ref="U230" ca="1">IF(TablaDatosCompletos[[#This Row],[UsarAI]]="NO",0,INDIRECT(CONCATENATE(TablaDatosCompletos[[#This Row],[CodigoProyecto]],"!H",CELL("fila",INDIRECT(TablaDatosCompletos[[#This Row],[Referencia]]))+7)))</f>
        <v>0</v>
      </c>
      <c r="V230" s="135" t="str" cm="1">
        <f t="array" aca="1" ref="V230" ca="1">IF(INDIRECT(CONCATENATE(TablaDatosCompletos[[#This Row],[CodigoProyecto]],"!G",CELL("fila",INDIRECT(TablaDatosCompletos[[#This Row],[Referencia]]))+7))=0,"",INDIRECT(CONCATENATE(TablaDatosCompletos[[#This Row],[CodigoProyecto]],"!G",CELL("fila",INDIRECT(TablaDatosCompletos[[#This Row],[Referencia]]))+7)))</f>
        <v>RCR 41: Personas</v>
      </c>
    </row>
    <row r="231" spans="1:22" ht="101.5" x14ac:dyDescent="0.35">
      <c r="A231" s="128">
        <f>DatosGenerales!$D$7</f>
        <v>0</v>
      </c>
      <c r="B231" s="128">
        <f>DatosGenerales!$D$11</f>
        <v>0</v>
      </c>
      <c r="C231" s="128" cm="1">
        <f t="array" aca="1" ref="C231" ca="1">INDIRECT(CONCATENATE(TablaDatosCompletos[[#This Row],[CodigoProyecto]],"!$E$3"))</f>
        <v>0</v>
      </c>
      <c r="D231" s="128" t="str">
        <f ca="1">IF(TablaDatosCompletos[[#This Row],[Proyecto]]=0,"NO","SI")</f>
        <v>NO</v>
      </c>
      <c r="E231" s="129" t="s">
        <v>18</v>
      </c>
      <c r="F231" s="130" t="s">
        <v>227</v>
      </c>
      <c r="G231" s="131" t="s">
        <v>74</v>
      </c>
      <c r="H231" s="132" t="s">
        <v>49</v>
      </c>
      <c r="I231" s="133" t="s">
        <v>50</v>
      </c>
      <c r="J231" s="129" t="s">
        <v>113</v>
      </c>
      <c r="K231" s="134" t="s">
        <v>114</v>
      </c>
      <c r="L231" s="134" t="s">
        <v>588</v>
      </c>
      <c r="M231" s="135" t="str" cm="1">
        <f t="array" aca="1" ref="M231" ca="1">IF(INDIRECT(CONCATENATE(TablaDatosCompletos[[#This Row],[CodigoProyecto]],"!B",CELL("fila",INDIRECT(TablaDatosCompletos[[#This Row],[Referencia]]))))="Incluir","SI","NO")</f>
        <v>NO</v>
      </c>
      <c r="N231" s="136" cm="1">
        <f t="array" aca="1" ref="N231" ca="1">IF(TablaDatosCompletos[[#This Row],[UsarAI]]="NO",0,INDIRECT(CONCATENATE(TablaDatosCompletos[[#This Row],[CodigoProyecto]],"!E",CELL("fila",INDIRECT(TablaDatosCompletos[[#This Row],[Referencia]]))+2)))</f>
        <v>0</v>
      </c>
      <c r="O231" s="134" t="str" cm="1">
        <f t="array" aca="1" ref="O231" ca="1">IF(INDIRECT(CONCATENATE(TablaDatosCompletos[[#This Row],[CodigoProyecto]],"!E",CELL("fila",INDIRECT(TablaDatosCompletos[[#This Row],[Referencia]]))+6))=0,"",INDIRECT(CONCATENATE(TablaDatosCompletos[[#This Row],[CodigoProyecto]],"!E",CELL("fila",INDIRECT(TablaDatosCompletos[[#This Row],[Referencia]]))+6)))</f>
        <v>RCO31</v>
      </c>
      <c r="P231" s="134" t="str" cm="1">
        <f t="array" aca="1" ref="P231" ca="1">IF(INDIRECT(CONCATENATE(TablaDatosCompletos[[#This Row],[CodigoProyecto]],"!F",CELL("fila",INDIRECT(TablaDatosCompletos[[#This Row],[Referencia]]))+6))=0,"",INDIRECT(CONCATENATE(TablaDatosCompletos[[#This Row],[CodigoProyecto]],"!F",CELL("fila",INDIRECT(TablaDatosCompletos[[#This Row],[Referencia]]))+6)))</f>
        <v>RCO31 Longitud de tuberías nuevas o mejoradas para la red pública de recogida de aguas residuales</v>
      </c>
      <c r="Q231" s="134" cm="1">
        <f t="array" aca="1" ref="Q231" ca="1">IF(TablaDatosCompletos[[#This Row],[UsarAI]]="NO",0,INDIRECT(CONCATENATE(TablaDatosCompletos[[#This Row],[CodigoProyecto]],"!H",CELL("fila",INDIRECT(TablaDatosCompletos[[#This Row],[Referencia]]))+6)))</f>
        <v>0</v>
      </c>
      <c r="R231" s="134" t="str" cm="1">
        <f t="array" aca="1" ref="R231" ca="1">IF(INDIRECT(CONCATENATE(TablaDatosCompletos[[#This Row],[CodigoProyecto]],"!G",CELL("fila",INDIRECT(TablaDatosCompletos[[#This Row],[Referencia]]))+6))=0,"",INDIRECT(CONCATENATE(TablaDatosCompletos[[#This Row],[CodigoProyecto]],"!G",CELL("fila",INDIRECT(TablaDatosCompletos[[#This Row],[Referencia]]))+6)))</f>
        <v>RCO31: Km</v>
      </c>
      <c r="S231" s="137" t="str" cm="1">
        <f t="array" aca="1" ref="S231" ca="1">IF(INDIRECT(CONCATENATE(TablaDatosCompletos[[#This Row],[CodigoProyecto]],"!E",CELL("fila",INDIRECT(TablaDatosCompletos[[#This Row],[Referencia]]))+7))=0,"",INDIRECT(CONCATENATE(TablaDatosCompletos[[#This Row],[CodigoProyecto]],"!E",CELL("fila",INDIRECT(TablaDatosCompletos[[#This Row],[Referencia]]))+7)))</f>
        <v>RCR42</v>
      </c>
      <c r="T231" s="135" t="str" cm="1">
        <f t="array" aca="1" ref="T231" ca="1">IF(INDIRECT(CONCATENATE(TablaDatosCompletos[[#This Row],[CodigoProyecto]],"!F",CELL("fila",INDIRECT(TablaDatosCompletos[[#This Row],[Referencia]]))+7))=0,"",INDIRECT(CONCATENATE(TablaDatosCompletos[[#This Row],[CodigoProyecto]],"!F",CELL("fila",INDIRECT(TablaDatosCompletos[[#This Row],[Referencia]]))+7)))</f>
        <v>RCR 42: Población conectada, como mínimo,
a una planta secundaria de tratamiento de
aguas residuales</v>
      </c>
      <c r="U231" s="135" cm="1">
        <f t="array" aca="1" ref="U231" ca="1">IF(TablaDatosCompletos[[#This Row],[UsarAI]]="NO",0,INDIRECT(CONCATENATE(TablaDatosCompletos[[#This Row],[CodigoProyecto]],"!H",CELL("fila",INDIRECT(TablaDatosCompletos[[#This Row],[Referencia]]))+7)))</f>
        <v>0</v>
      </c>
      <c r="V231" s="135" t="str" cm="1">
        <f t="array" aca="1" ref="V231" ca="1">IF(INDIRECT(CONCATENATE(TablaDatosCompletos[[#This Row],[CodigoProyecto]],"!G",CELL("fila",INDIRECT(TablaDatosCompletos[[#This Row],[Referencia]]))+7))=0,"",INDIRECT(CONCATENATE(TablaDatosCompletos[[#This Row],[CodigoProyecto]],"!G",CELL("fila",INDIRECT(TablaDatosCompletos[[#This Row],[Referencia]]))+7)))</f>
        <v>RCR 42:  Personas</v>
      </c>
    </row>
    <row r="232" spans="1:22" ht="101.5" x14ac:dyDescent="0.35">
      <c r="A232" s="128">
        <f>DatosGenerales!$D$7</f>
        <v>0</v>
      </c>
      <c r="B232" s="128">
        <f>DatosGenerales!$D$11</f>
        <v>0</v>
      </c>
      <c r="C232" s="128" cm="1">
        <f t="array" aca="1" ref="C232" ca="1">INDIRECT(CONCATENATE(TablaDatosCompletos[[#This Row],[CodigoProyecto]],"!$E$3"))</f>
        <v>0</v>
      </c>
      <c r="D232" s="128" t="str">
        <f ca="1">IF(TablaDatosCompletos[[#This Row],[Proyecto]]=0,"NO","SI")</f>
        <v>NO</v>
      </c>
      <c r="E232" s="129" t="s">
        <v>18</v>
      </c>
      <c r="F232" s="130" t="s">
        <v>227</v>
      </c>
      <c r="G232" s="131" t="s">
        <v>74</v>
      </c>
      <c r="H232" s="132" t="s">
        <v>49</v>
      </c>
      <c r="I232" s="133" t="s">
        <v>50</v>
      </c>
      <c r="J232" s="129" t="s">
        <v>115</v>
      </c>
      <c r="K232" s="134" t="s">
        <v>116</v>
      </c>
      <c r="L232" s="134" t="s">
        <v>589</v>
      </c>
      <c r="M232" s="135" t="str" cm="1">
        <f t="array" aca="1" ref="M232" ca="1">IF(INDIRECT(CONCATENATE(TablaDatosCompletos[[#This Row],[CodigoProyecto]],"!B",CELL("fila",INDIRECT(TablaDatosCompletos[[#This Row],[Referencia]]))))="Incluir","SI","NO")</f>
        <v>NO</v>
      </c>
      <c r="N232" s="136" cm="1">
        <f t="array" aca="1" ref="N232" ca="1">IF(TablaDatosCompletos[[#This Row],[UsarAI]]="NO",0,INDIRECT(CONCATENATE(TablaDatosCompletos[[#This Row],[CodigoProyecto]],"!E",CELL("fila",INDIRECT(TablaDatosCompletos[[#This Row],[Referencia]]))+2)))</f>
        <v>0</v>
      </c>
      <c r="O232" s="134" t="str" cm="1">
        <f t="array" aca="1" ref="O232" ca="1">IF(INDIRECT(CONCATENATE(TablaDatosCompletos[[#This Row],[CodigoProyecto]],"!E",CELL("fila",INDIRECT(TablaDatosCompletos[[#This Row],[Referencia]]))+6))=0,"",INDIRECT(CONCATENATE(TablaDatosCompletos[[#This Row],[CodigoProyecto]],"!E",CELL("fila",INDIRECT(TablaDatosCompletos[[#This Row],[Referencia]]))+6)))</f>
        <v>RCO32</v>
      </c>
      <c r="P232" s="134" t="str" cm="1">
        <f t="array" aca="1" ref="P232" ca="1">IF(INDIRECT(CONCATENATE(TablaDatosCompletos[[#This Row],[CodigoProyecto]],"!F",CELL("fila",INDIRECT(TablaDatosCompletos[[#This Row],[Referencia]]))+6))=0,"",INDIRECT(CONCATENATE(TablaDatosCompletos[[#This Row],[CodigoProyecto]],"!F",CELL("fila",INDIRECT(TablaDatosCompletos[[#This Row],[Referencia]]))+6)))</f>
        <v>RCO 32: Capacidad nueva o mejorada para el
tratamiento de aguas residuales</v>
      </c>
      <c r="Q232" s="134" cm="1">
        <f t="array" aca="1" ref="Q232" ca="1">IF(TablaDatosCompletos[[#This Row],[UsarAI]]="NO",0,INDIRECT(CONCATENATE(TablaDatosCompletos[[#This Row],[CodigoProyecto]],"!H",CELL("fila",INDIRECT(TablaDatosCompletos[[#This Row],[Referencia]]))+6)))</f>
        <v>0</v>
      </c>
      <c r="R232" s="134" t="str" cm="1">
        <f t="array" aca="1" ref="R232" ca="1">IF(INDIRECT(CONCATENATE(TablaDatosCompletos[[#This Row],[CodigoProyecto]],"!G",CELL("fila",INDIRECT(TablaDatosCompletos[[#This Row],[Referencia]]))+6))=0,"",INDIRECT(CONCATENATE(TablaDatosCompletos[[#This Row],[CodigoProyecto]],"!G",CELL("fila",INDIRECT(TablaDatosCompletos[[#This Row],[Referencia]]))+6)))</f>
        <v>RCO32: Equivalente de población</v>
      </c>
      <c r="S232" s="137" t="str" cm="1">
        <f t="array" aca="1" ref="S232" ca="1">IF(INDIRECT(CONCATENATE(TablaDatosCompletos[[#This Row],[CodigoProyecto]],"!E",CELL("fila",INDIRECT(TablaDatosCompletos[[#This Row],[Referencia]]))+7))=0,"",INDIRECT(CONCATENATE(TablaDatosCompletos[[#This Row],[CodigoProyecto]],"!E",CELL("fila",INDIRECT(TablaDatosCompletos[[#This Row],[Referencia]]))+7)))</f>
        <v>RCR42</v>
      </c>
      <c r="T232" s="135" t="str" cm="1">
        <f t="array" aca="1" ref="T232" ca="1">IF(INDIRECT(CONCATENATE(TablaDatosCompletos[[#This Row],[CodigoProyecto]],"!F",CELL("fila",INDIRECT(TablaDatosCompletos[[#This Row],[Referencia]]))+7))=0,"",INDIRECT(CONCATENATE(TablaDatosCompletos[[#This Row],[CodigoProyecto]],"!F",CELL("fila",INDIRECT(TablaDatosCompletos[[#This Row],[Referencia]]))+7)))</f>
        <v>RCR 42: Población conectada, como mínimo,
a una planta secundaria de tratamiento de
aguas residuales</v>
      </c>
      <c r="U232" s="135" cm="1">
        <f t="array" aca="1" ref="U232" ca="1">IF(TablaDatosCompletos[[#This Row],[UsarAI]]="NO",0,INDIRECT(CONCATENATE(TablaDatosCompletos[[#This Row],[CodigoProyecto]],"!H",CELL("fila",INDIRECT(TablaDatosCompletos[[#This Row],[Referencia]]))+7)))</f>
        <v>0</v>
      </c>
      <c r="V232" s="135" t="str" cm="1">
        <f t="array" aca="1" ref="V232" ca="1">IF(INDIRECT(CONCATENATE(TablaDatosCompletos[[#This Row],[CodigoProyecto]],"!G",CELL("fila",INDIRECT(TablaDatosCompletos[[#This Row],[Referencia]]))+7))=0,"",INDIRECT(CONCATENATE(TablaDatosCompletos[[#This Row],[CodigoProyecto]],"!G",CELL("fila",INDIRECT(TablaDatosCompletos[[#This Row],[Referencia]]))+7)))</f>
        <v>RCR 42:  Personas</v>
      </c>
    </row>
    <row r="233" spans="1:22" ht="101.5" x14ac:dyDescent="0.35">
      <c r="A233" s="128">
        <f>DatosGenerales!$D$7</f>
        <v>0</v>
      </c>
      <c r="B233" s="128">
        <f>DatosGenerales!$D$11</f>
        <v>0</v>
      </c>
      <c r="C233" s="128" cm="1">
        <f t="array" aca="1" ref="C233" ca="1">INDIRECT(CONCATENATE(TablaDatosCompletos[[#This Row],[CodigoProyecto]],"!$E$3"))</f>
        <v>0</v>
      </c>
      <c r="D233" s="128" t="str">
        <f ca="1">IF(TablaDatosCompletos[[#This Row],[Proyecto]]=0,"NO","SI")</f>
        <v>NO</v>
      </c>
      <c r="E233" s="129" t="s">
        <v>18</v>
      </c>
      <c r="F233" s="130" t="s">
        <v>227</v>
      </c>
      <c r="G233" s="131" t="s">
        <v>74</v>
      </c>
      <c r="H233" s="132" t="s">
        <v>49</v>
      </c>
      <c r="I233" s="133" t="s">
        <v>50</v>
      </c>
      <c r="J233" s="129" t="s">
        <v>117</v>
      </c>
      <c r="K233" s="134" t="s">
        <v>118</v>
      </c>
      <c r="L233" s="134" t="s">
        <v>590</v>
      </c>
      <c r="M233" s="135" t="str" cm="1">
        <f t="array" aca="1" ref="M233" ca="1">IF(INDIRECT(CONCATENATE(TablaDatosCompletos[[#This Row],[CodigoProyecto]],"!B",CELL("fila",INDIRECT(TablaDatosCompletos[[#This Row],[Referencia]]))))="Incluir","SI","NO")</f>
        <v>NO</v>
      </c>
      <c r="N233" s="136" cm="1">
        <f t="array" aca="1" ref="N233" ca="1">IF(TablaDatosCompletos[[#This Row],[UsarAI]]="NO",0,INDIRECT(CONCATENATE(TablaDatosCompletos[[#This Row],[CodigoProyecto]],"!E",CELL("fila",INDIRECT(TablaDatosCompletos[[#This Row],[Referencia]]))+2)))</f>
        <v>0</v>
      </c>
      <c r="O233" s="134" t="str" cm="1">
        <f t="array" aca="1" ref="O233" ca="1">IF(INDIRECT(CONCATENATE(TablaDatosCompletos[[#This Row],[CodigoProyecto]],"!E",CELL("fila",INDIRECT(TablaDatosCompletos[[#This Row],[Referencia]]))+6))=0,"",INDIRECT(CONCATENATE(TablaDatosCompletos[[#This Row],[CodigoProyecto]],"!E",CELL("fila",INDIRECT(TablaDatosCompletos[[#This Row],[Referencia]]))+6)))</f>
        <v>RCO31</v>
      </c>
      <c r="P233" s="134" t="str" cm="1">
        <f t="array" aca="1" ref="P233" ca="1">IF(INDIRECT(CONCATENATE(TablaDatosCompletos[[#This Row],[CodigoProyecto]],"!F",CELL("fila",INDIRECT(TablaDatosCompletos[[#This Row],[Referencia]]))+6))=0,"",INDIRECT(CONCATENATE(TablaDatosCompletos[[#This Row],[CodigoProyecto]],"!F",CELL("fila",INDIRECT(TablaDatosCompletos[[#This Row],[Referencia]]))+6)))</f>
        <v>RCO31 Longitud de tuberías nuevas o mejoradas para la red pública de recogida de aguas residuales</v>
      </c>
      <c r="Q233" s="134" cm="1">
        <f t="array" aca="1" ref="Q233" ca="1">IF(TablaDatosCompletos[[#This Row],[UsarAI]]="NO",0,INDIRECT(CONCATENATE(TablaDatosCompletos[[#This Row],[CodigoProyecto]],"!H",CELL("fila",INDIRECT(TablaDatosCompletos[[#This Row],[Referencia]]))+6)))</f>
        <v>0</v>
      </c>
      <c r="R233" s="134" t="str" cm="1">
        <f t="array" aca="1" ref="R233" ca="1">IF(INDIRECT(CONCATENATE(TablaDatosCompletos[[#This Row],[CodigoProyecto]],"!G",CELL("fila",INDIRECT(TablaDatosCompletos[[#This Row],[Referencia]]))+6))=0,"",INDIRECT(CONCATENATE(TablaDatosCompletos[[#This Row],[CodigoProyecto]],"!G",CELL("fila",INDIRECT(TablaDatosCompletos[[#This Row],[Referencia]]))+6)))</f>
        <v>RCO31: Km</v>
      </c>
      <c r="S233" s="137" t="str" cm="1">
        <f t="array" aca="1" ref="S233" ca="1">IF(INDIRECT(CONCATENATE(TablaDatosCompletos[[#This Row],[CodigoProyecto]],"!E",CELL("fila",INDIRECT(TablaDatosCompletos[[#This Row],[Referencia]]))+7))=0,"",INDIRECT(CONCATENATE(TablaDatosCompletos[[#This Row],[CodigoProyecto]],"!E",CELL("fila",INDIRECT(TablaDatosCompletos[[#This Row],[Referencia]]))+7)))</f>
        <v>RCR42</v>
      </c>
      <c r="T233" s="135" t="str" cm="1">
        <f t="array" aca="1" ref="T233" ca="1">IF(INDIRECT(CONCATENATE(TablaDatosCompletos[[#This Row],[CodigoProyecto]],"!F",CELL("fila",INDIRECT(TablaDatosCompletos[[#This Row],[Referencia]]))+7))=0,"",INDIRECT(CONCATENATE(TablaDatosCompletos[[#This Row],[CodigoProyecto]],"!F",CELL("fila",INDIRECT(TablaDatosCompletos[[#This Row],[Referencia]]))+7)))</f>
        <v>RCR 42: Población conectada, como mínimo,
a una planta secundaria de tratamiento de
aguas residuales</v>
      </c>
      <c r="U233" s="135" cm="1">
        <f t="array" aca="1" ref="U233" ca="1">IF(TablaDatosCompletos[[#This Row],[UsarAI]]="NO",0,INDIRECT(CONCATENATE(TablaDatosCompletos[[#This Row],[CodigoProyecto]],"!H",CELL("fila",INDIRECT(TablaDatosCompletos[[#This Row],[Referencia]]))+7)))</f>
        <v>0</v>
      </c>
      <c r="V233" s="135" t="str" cm="1">
        <f t="array" aca="1" ref="V233" ca="1">IF(INDIRECT(CONCATENATE(TablaDatosCompletos[[#This Row],[CodigoProyecto]],"!G",CELL("fila",INDIRECT(TablaDatosCompletos[[#This Row],[Referencia]]))+7))=0,"",INDIRECT(CONCATENATE(TablaDatosCompletos[[#This Row],[CodigoProyecto]],"!G",CELL("fila",INDIRECT(TablaDatosCompletos[[#This Row],[Referencia]]))+7)))</f>
        <v>RCR 42:  Personas</v>
      </c>
    </row>
    <row r="234" spans="1:22" ht="58" x14ac:dyDescent="0.35">
      <c r="A234" s="128">
        <f>DatosGenerales!$D$7</f>
        <v>0</v>
      </c>
      <c r="B234" s="128">
        <f>DatosGenerales!$D$11</f>
        <v>0</v>
      </c>
      <c r="C234" s="128" cm="1">
        <f t="array" aca="1" ref="C234" ca="1">INDIRECT(CONCATENATE(TablaDatosCompletos[[#This Row],[CodigoProyecto]],"!$E$3"))</f>
        <v>0</v>
      </c>
      <c r="D234" s="128" t="str">
        <f ca="1">IF(TablaDatosCompletos[[#This Row],[Proyecto]]=0,"NO","SI")</f>
        <v>NO</v>
      </c>
      <c r="E234" s="129" t="s">
        <v>18</v>
      </c>
      <c r="F234" s="130" t="s">
        <v>227</v>
      </c>
      <c r="G234" s="131" t="s">
        <v>74</v>
      </c>
      <c r="H234" s="132" t="s">
        <v>51</v>
      </c>
      <c r="I234" s="133" t="s">
        <v>52</v>
      </c>
      <c r="J234" s="129" t="s">
        <v>119</v>
      </c>
      <c r="K234" s="134" t="s">
        <v>120</v>
      </c>
      <c r="L234" s="134" t="s">
        <v>591</v>
      </c>
      <c r="M234" s="135" t="str" cm="1">
        <f t="array" aca="1" ref="M234" ca="1">IF(INDIRECT(CONCATENATE(TablaDatosCompletos[[#This Row],[CodigoProyecto]],"!B",CELL("fila",INDIRECT(TablaDatosCompletos[[#This Row],[Referencia]]))))="Incluir","SI","NO")</f>
        <v>NO</v>
      </c>
      <c r="N234" s="136" cm="1">
        <f t="array" aca="1" ref="N234" ca="1">IF(TablaDatosCompletos[[#This Row],[UsarAI]]="NO",0,INDIRECT(CONCATENATE(TablaDatosCompletos[[#This Row],[CodigoProyecto]],"!E",CELL("fila",INDIRECT(TablaDatosCompletos[[#This Row],[Referencia]]))+2)))</f>
        <v>0</v>
      </c>
      <c r="O234" s="134" t="str" cm="1">
        <f t="array" aca="1" ref="O234" ca="1">IF(INDIRECT(CONCATENATE(TablaDatosCompletos[[#This Row],[CodigoProyecto]],"!E",CELL("fila",INDIRECT(TablaDatosCompletos[[#This Row],[Referencia]]))+6))=0,"",INDIRECT(CONCATENATE(TablaDatosCompletos[[#This Row],[CodigoProyecto]],"!E",CELL("fila",INDIRECT(TablaDatosCompletos[[#This Row],[Referencia]]))+6)))</f>
        <v>RCO34</v>
      </c>
      <c r="P234" s="134" t="str" cm="1">
        <f t="array" aca="1" ref="P234" ca="1">IF(INDIRECT(CONCATENATE(TablaDatosCompletos[[#This Row],[CodigoProyecto]],"!F",CELL("fila",INDIRECT(TablaDatosCompletos[[#This Row],[Referencia]]))+6))=0,"",INDIRECT(CONCATENATE(TablaDatosCompletos[[#This Row],[CodigoProyecto]],"!F",CELL("fila",INDIRECT(TablaDatosCompletos[[#This Row],[Referencia]]))+6)))</f>
        <v>RCO 34: Capacidad adicional para el reciclaje
de residuos</v>
      </c>
      <c r="Q234" s="134" cm="1">
        <f t="array" aca="1" ref="Q234" ca="1">IF(TablaDatosCompletos[[#This Row],[UsarAI]]="NO",0,INDIRECT(CONCATENATE(TablaDatosCompletos[[#This Row],[CodigoProyecto]],"!H",CELL("fila",INDIRECT(TablaDatosCompletos[[#This Row],[Referencia]]))+6)))</f>
        <v>0</v>
      </c>
      <c r="R234" s="134" t="str" cm="1">
        <f t="array" aca="1" ref="R234" ca="1">IF(INDIRECT(CONCATENATE(TablaDatosCompletos[[#This Row],[CodigoProyecto]],"!G",CELL("fila",INDIRECT(TablaDatosCompletos[[#This Row],[Referencia]]))+6))=0,"",INDIRECT(CONCATENATE(TablaDatosCompletos[[#This Row],[CodigoProyecto]],"!G",CELL("fila",INDIRECT(TablaDatosCompletos[[#This Row],[Referencia]]))+6)))</f>
        <v>RCO 34: Toneladas/año</v>
      </c>
      <c r="S234" s="137" t="str" cm="1">
        <f t="array" aca="1" ref="S234" ca="1">IF(INDIRECT(CONCATENATE(TablaDatosCompletos[[#This Row],[CodigoProyecto]],"!E",CELL("fila",INDIRECT(TablaDatosCompletos[[#This Row],[Referencia]]))+7))=0,"",INDIRECT(CONCATENATE(TablaDatosCompletos[[#This Row],[CodigoProyecto]],"!E",CELL("fila",INDIRECT(TablaDatosCompletos[[#This Row],[Referencia]]))+7)))</f>
        <v>RCR103</v>
      </c>
      <c r="T234" s="135" t="str" cm="1">
        <f t="array" aca="1" ref="T234" ca="1">IF(INDIRECT(CONCATENATE(TablaDatosCompletos[[#This Row],[CodigoProyecto]],"!F",CELL("fila",INDIRECT(TablaDatosCompletos[[#This Row],[Referencia]]))+7))=0,"",INDIRECT(CONCATENATE(TablaDatosCompletos[[#This Row],[CodigoProyecto]],"!F",CELL("fila",INDIRECT(TablaDatosCompletos[[#This Row],[Referencia]]))+7)))</f>
        <v>RCR103 Residuos recogidos de manera selectiva</v>
      </c>
      <c r="U234" s="135" cm="1">
        <f t="array" aca="1" ref="U234" ca="1">IF(TablaDatosCompletos[[#This Row],[UsarAI]]="NO",0,INDIRECT(CONCATENATE(TablaDatosCompletos[[#This Row],[CodigoProyecto]],"!H",CELL("fila",INDIRECT(TablaDatosCompletos[[#This Row],[Referencia]]))+7)))</f>
        <v>0</v>
      </c>
      <c r="V234" s="135" t="str" cm="1">
        <f t="array" aca="1" ref="V234" ca="1">IF(INDIRECT(CONCATENATE(TablaDatosCompletos[[#This Row],[CodigoProyecto]],"!G",CELL("fila",INDIRECT(TablaDatosCompletos[[#This Row],[Referencia]]))+7))=0,"",INDIRECT(CONCATENATE(TablaDatosCompletos[[#This Row],[CodigoProyecto]],"!G",CELL("fila",INDIRECT(TablaDatosCompletos[[#This Row],[Referencia]]))+7)))</f>
        <v>RCR 103: Toneladas/ año</v>
      </c>
    </row>
    <row r="235" spans="1:22" ht="43.5" x14ac:dyDescent="0.35">
      <c r="A235" s="128">
        <f>DatosGenerales!$D$7</f>
        <v>0</v>
      </c>
      <c r="B235" s="128">
        <f>DatosGenerales!$D$11</f>
        <v>0</v>
      </c>
      <c r="C235" s="128" cm="1">
        <f t="array" aca="1" ref="C235" ca="1">INDIRECT(CONCATENATE(TablaDatosCompletos[[#This Row],[CodigoProyecto]],"!$E$3"))</f>
        <v>0</v>
      </c>
      <c r="D235" s="128" t="str">
        <f ca="1">IF(TablaDatosCompletos[[#This Row],[Proyecto]]=0,"NO","SI")</f>
        <v>NO</v>
      </c>
      <c r="E235" s="129" t="s">
        <v>18</v>
      </c>
      <c r="F235" s="130" t="s">
        <v>227</v>
      </c>
      <c r="G235" s="131" t="s">
        <v>74</v>
      </c>
      <c r="H235" s="132" t="s">
        <v>51</v>
      </c>
      <c r="I235" s="133" t="s">
        <v>52</v>
      </c>
      <c r="J235" s="129" t="s">
        <v>121</v>
      </c>
      <c r="K235" s="134" t="s">
        <v>122</v>
      </c>
      <c r="L235" s="134" t="s">
        <v>592</v>
      </c>
      <c r="M235" s="135" t="str" cm="1">
        <f t="array" aca="1" ref="M235" ca="1">IF(INDIRECT(CONCATENATE(TablaDatosCompletos[[#This Row],[CodigoProyecto]],"!B",CELL("fila",INDIRECT(TablaDatosCompletos[[#This Row],[Referencia]]))))="Incluir","SI","NO")</f>
        <v>NO</v>
      </c>
      <c r="N235" s="136" cm="1">
        <f t="array" aca="1" ref="N235" ca="1">IF(TablaDatosCompletos[[#This Row],[UsarAI]]="NO",0,INDIRECT(CONCATENATE(TablaDatosCompletos[[#This Row],[CodigoProyecto]],"!E",CELL("fila",INDIRECT(TablaDatosCompletos[[#This Row],[Referencia]]))+2)))</f>
        <v>0</v>
      </c>
      <c r="O235" s="134" t="str" cm="1">
        <f t="array" aca="1" ref="O235" ca="1">IF(INDIRECT(CONCATENATE(TablaDatosCompletos[[#This Row],[CodigoProyecto]],"!E",CELL("fila",INDIRECT(TablaDatosCompletos[[#This Row],[Referencia]]))+6))=0,"",INDIRECT(CONCATENATE(TablaDatosCompletos[[#This Row],[CodigoProyecto]],"!E",CELL("fila",INDIRECT(TablaDatosCompletos[[#This Row],[Referencia]]))+6)))</f>
        <v>RCO34</v>
      </c>
      <c r="P235" s="134" t="str" cm="1">
        <f t="array" aca="1" ref="P235" ca="1">IF(INDIRECT(CONCATENATE(TablaDatosCompletos[[#This Row],[CodigoProyecto]],"!F",CELL("fila",INDIRECT(TablaDatosCompletos[[#This Row],[Referencia]]))+6))=0,"",INDIRECT(CONCATENATE(TablaDatosCompletos[[#This Row],[CodigoProyecto]],"!F",CELL("fila",INDIRECT(TablaDatosCompletos[[#This Row],[Referencia]]))+6)))</f>
        <v>RCO 34: Capacidad adicional para el reciclaje
de residuos</v>
      </c>
      <c r="Q235" s="134" cm="1">
        <f t="array" aca="1" ref="Q235" ca="1">IF(TablaDatosCompletos[[#This Row],[UsarAI]]="NO",0,INDIRECT(CONCATENATE(TablaDatosCompletos[[#This Row],[CodigoProyecto]],"!H",CELL("fila",INDIRECT(TablaDatosCompletos[[#This Row],[Referencia]]))+6)))</f>
        <v>0</v>
      </c>
      <c r="R235" s="134" t="str" cm="1">
        <f t="array" aca="1" ref="R235" ca="1">IF(INDIRECT(CONCATENATE(TablaDatosCompletos[[#This Row],[CodigoProyecto]],"!G",CELL("fila",INDIRECT(TablaDatosCompletos[[#This Row],[Referencia]]))+6))=0,"",INDIRECT(CONCATENATE(TablaDatosCompletos[[#This Row],[CodigoProyecto]],"!G",CELL("fila",INDIRECT(TablaDatosCompletos[[#This Row],[Referencia]]))+6)))</f>
        <v>RCO 34: Toneladas/año</v>
      </c>
      <c r="S235" s="137" t="str" cm="1">
        <f t="array" aca="1" ref="S235" ca="1">IF(INDIRECT(CONCATENATE(TablaDatosCompletos[[#This Row],[CodigoProyecto]],"!E",CELL("fila",INDIRECT(TablaDatosCompletos[[#This Row],[Referencia]]))+7))=0,"",INDIRECT(CONCATENATE(TablaDatosCompletos[[#This Row],[CodigoProyecto]],"!E",CELL("fila",INDIRECT(TablaDatosCompletos[[#This Row],[Referencia]]))+7)))</f>
        <v>RCR103</v>
      </c>
      <c r="T235" s="135" t="str" cm="1">
        <f t="array" aca="1" ref="T235" ca="1">IF(INDIRECT(CONCATENATE(TablaDatosCompletos[[#This Row],[CodigoProyecto]],"!F",CELL("fila",INDIRECT(TablaDatosCompletos[[#This Row],[Referencia]]))+7))=0,"",INDIRECT(CONCATENATE(TablaDatosCompletos[[#This Row],[CodigoProyecto]],"!F",CELL("fila",INDIRECT(TablaDatosCompletos[[#This Row],[Referencia]]))+7)))</f>
        <v>RCR103 Residuos recogidos de manera selectiva</v>
      </c>
      <c r="U235" s="135" cm="1">
        <f t="array" aca="1" ref="U235" ca="1">IF(TablaDatosCompletos[[#This Row],[UsarAI]]="NO",0,INDIRECT(CONCATENATE(TablaDatosCompletos[[#This Row],[CodigoProyecto]],"!H",CELL("fila",INDIRECT(TablaDatosCompletos[[#This Row],[Referencia]]))+7)))</f>
        <v>0</v>
      </c>
      <c r="V235" s="135" t="str" cm="1">
        <f t="array" aca="1" ref="V235" ca="1">IF(INDIRECT(CONCATENATE(TablaDatosCompletos[[#This Row],[CodigoProyecto]],"!G",CELL("fila",INDIRECT(TablaDatosCompletos[[#This Row],[Referencia]]))+7))=0,"",INDIRECT(CONCATENATE(TablaDatosCompletos[[#This Row],[CodigoProyecto]],"!G",CELL("fila",INDIRECT(TablaDatosCompletos[[#This Row],[Referencia]]))+7)))</f>
        <v>RCR 103: Toneladas/ año</v>
      </c>
    </row>
    <row r="236" spans="1:22" ht="58" x14ac:dyDescent="0.35">
      <c r="A236" s="128">
        <f>DatosGenerales!$D$7</f>
        <v>0</v>
      </c>
      <c r="B236" s="128">
        <f>DatosGenerales!$D$11</f>
        <v>0</v>
      </c>
      <c r="C236" s="128" cm="1">
        <f t="array" aca="1" ref="C236" ca="1">INDIRECT(CONCATENATE(TablaDatosCompletos[[#This Row],[CodigoProyecto]],"!$E$3"))</f>
        <v>0</v>
      </c>
      <c r="D236" s="128" t="str">
        <f ca="1">IF(TablaDatosCompletos[[#This Row],[Proyecto]]=0,"NO","SI")</f>
        <v>NO</v>
      </c>
      <c r="E236" s="129" t="s">
        <v>18</v>
      </c>
      <c r="F236" s="130" t="s">
        <v>227</v>
      </c>
      <c r="G236" s="131" t="s">
        <v>74</v>
      </c>
      <c r="H236" s="132" t="s">
        <v>51</v>
      </c>
      <c r="I236" s="133" t="s">
        <v>52</v>
      </c>
      <c r="J236" s="129" t="s">
        <v>123</v>
      </c>
      <c r="K236" s="134" t="s">
        <v>124</v>
      </c>
      <c r="L236" s="134" t="s">
        <v>593</v>
      </c>
      <c r="M236" s="135" t="str" cm="1">
        <f t="array" aca="1" ref="M236" ca="1">IF(INDIRECT(CONCATENATE(TablaDatosCompletos[[#This Row],[CodigoProyecto]],"!B",CELL("fila",INDIRECT(TablaDatosCompletos[[#This Row],[Referencia]]))))="Incluir","SI","NO")</f>
        <v>NO</v>
      </c>
      <c r="N236" s="136" cm="1">
        <f t="array" aca="1" ref="N236" ca="1">IF(TablaDatosCompletos[[#This Row],[UsarAI]]="NO",0,INDIRECT(CONCATENATE(TablaDatosCompletos[[#This Row],[CodigoProyecto]],"!E",CELL("fila",INDIRECT(TablaDatosCompletos[[#This Row],[Referencia]]))+2)))</f>
        <v>0</v>
      </c>
      <c r="O236" s="134" t="str" cm="1">
        <f t="array" aca="1" ref="O236" ca="1">IF(INDIRECT(CONCATENATE(TablaDatosCompletos[[#This Row],[CodigoProyecto]],"!E",CELL("fila",INDIRECT(TablaDatosCompletos[[#This Row],[Referencia]]))+6))=0,"",INDIRECT(CONCATENATE(TablaDatosCompletos[[#This Row],[CodigoProyecto]],"!E",CELL("fila",INDIRECT(TablaDatosCompletos[[#This Row],[Referencia]]))+6)))</f>
        <v>RCO34</v>
      </c>
      <c r="P236" s="134" t="str" cm="1">
        <f t="array" aca="1" ref="P236" ca="1">IF(INDIRECT(CONCATENATE(TablaDatosCompletos[[#This Row],[CodigoProyecto]],"!F",CELL("fila",INDIRECT(TablaDatosCompletos[[#This Row],[Referencia]]))+6))=0,"",INDIRECT(CONCATENATE(TablaDatosCompletos[[#This Row],[CodigoProyecto]],"!F",CELL("fila",INDIRECT(TablaDatosCompletos[[#This Row],[Referencia]]))+6)))</f>
        <v>RCO 34: Capacidad adicional para el reciclaje
de residuos</v>
      </c>
      <c r="Q236" s="134" cm="1">
        <f t="array" aca="1" ref="Q236" ca="1">IF(TablaDatosCompletos[[#This Row],[UsarAI]]="NO",0,INDIRECT(CONCATENATE(TablaDatosCompletos[[#This Row],[CodigoProyecto]],"!H",CELL("fila",INDIRECT(TablaDatosCompletos[[#This Row],[Referencia]]))+6)))</f>
        <v>0</v>
      </c>
      <c r="R236" s="134" t="str" cm="1">
        <f t="array" aca="1" ref="R236" ca="1">IF(INDIRECT(CONCATENATE(TablaDatosCompletos[[#This Row],[CodigoProyecto]],"!G",CELL("fila",INDIRECT(TablaDatosCompletos[[#This Row],[Referencia]]))+6))=0,"",INDIRECT(CONCATENATE(TablaDatosCompletos[[#This Row],[CodigoProyecto]],"!G",CELL("fila",INDIRECT(TablaDatosCompletos[[#This Row],[Referencia]]))+6)))</f>
        <v>RCO 34: Toneladas/año</v>
      </c>
      <c r="S236" s="137" t="str" cm="1">
        <f t="array" aca="1" ref="S236" ca="1">IF(INDIRECT(CONCATENATE(TablaDatosCompletos[[#This Row],[CodigoProyecto]],"!E",CELL("fila",INDIRECT(TablaDatosCompletos[[#This Row],[Referencia]]))+7))=0,"",INDIRECT(CONCATENATE(TablaDatosCompletos[[#This Row],[CodigoProyecto]],"!E",CELL("fila",INDIRECT(TablaDatosCompletos[[#This Row],[Referencia]]))+7)))</f>
        <v>RCR103</v>
      </c>
      <c r="T236" s="135" t="str" cm="1">
        <f t="array" aca="1" ref="T236" ca="1">IF(INDIRECT(CONCATENATE(TablaDatosCompletos[[#This Row],[CodigoProyecto]],"!F",CELL("fila",INDIRECT(TablaDatosCompletos[[#This Row],[Referencia]]))+7))=0,"",INDIRECT(CONCATENATE(TablaDatosCompletos[[#This Row],[CodigoProyecto]],"!F",CELL("fila",INDIRECT(TablaDatosCompletos[[#This Row],[Referencia]]))+7)))</f>
        <v>RCR103 Residuos recogidos de manera selectiva</v>
      </c>
      <c r="U236" s="135" cm="1">
        <f t="array" aca="1" ref="U236" ca="1">IF(TablaDatosCompletos[[#This Row],[UsarAI]]="NO",0,INDIRECT(CONCATENATE(TablaDatosCompletos[[#This Row],[CodigoProyecto]],"!H",CELL("fila",INDIRECT(TablaDatosCompletos[[#This Row],[Referencia]]))+7)))</f>
        <v>0</v>
      </c>
      <c r="V236" s="135" t="str" cm="1">
        <f t="array" aca="1" ref="V236" ca="1">IF(INDIRECT(CONCATENATE(TablaDatosCompletos[[#This Row],[CodigoProyecto]],"!G",CELL("fila",INDIRECT(TablaDatosCompletos[[#This Row],[Referencia]]))+7))=0,"",INDIRECT(CONCATENATE(TablaDatosCompletos[[#This Row],[CodigoProyecto]],"!G",CELL("fila",INDIRECT(TablaDatosCompletos[[#This Row],[Referencia]]))+7)))</f>
        <v>RCR 103: Toneladas/ año</v>
      </c>
    </row>
    <row r="237" spans="1:22" ht="116" x14ac:dyDescent="0.35">
      <c r="A237" s="128">
        <f>DatosGenerales!$D$7</f>
        <v>0</v>
      </c>
      <c r="B237" s="128">
        <f>DatosGenerales!$D$11</f>
        <v>0</v>
      </c>
      <c r="C237" s="128" cm="1">
        <f t="array" aca="1" ref="C237" ca="1">INDIRECT(CONCATENATE(TablaDatosCompletos[[#This Row],[CodigoProyecto]],"!$E$3"))</f>
        <v>0</v>
      </c>
      <c r="D237" s="128" t="str">
        <f ca="1">IF(TablaDatosCompletos[[#This Row],[Proyecto]]=0,"NO","SI")</f>
        <v>NO</v>
      </c>
      <c r="E237" s="129" t="s">
        <v>18</v>
      </c>
      <c r="F237" s="130" t="s">
        <v>227</v>
      </c>
      <c r="G237" s="131" t="s">
        <v>74</v>
      </c>
      <c r="H237" s="132" t="s">
        <v>51</v>
      </c>
      <c r="I237" s="133" t="s">
        <v>52</v>
      </c>
      <c r="J237" s="129" t="s">
        <v>125</v>
      </c>
      <c r="K237" s="134" t="s">
        <v>126</v>
      </c>
      <c r="L237" s="134" t="s">
        <v>594</v>
      </c>
      <c r="M237" s="135" t="str" cm="1">
        <f t="array" aca="1" ref="M237" ca="1">IF(INDIRECT(CONCATENATE(TablaDatosCompletos[[#This Row],[CodigoProyecto]],"!B",CELL("fila",INDIRECT(TablaDatosCompletos[[#This Row],[Referencia]]))))="Incluir","SI","NO")</f>
        <v>NO</v>
      </c>
      <c r="N237" s="136" cm="1">
        <f t="array" aca="1" ref="N237" ca="1">IF(TablaDatosCompletos[[#This Row],[UsarAI]]="NO",0,INDIRECT(CONCATENATE(TablaDatosCompletos[[#This Row],[CodigoProyecto]],"!E",CELL("fila",INDIRECT(TablaDatosCompletos[[#This Row],[Referencia]]))+2)))</f>
        <v>0</v>
      </c>
      <c r="O237" s="134" t="str" cm="1">
        <f t="array" aca="1" ref="O237" ca="1">IF(INDIRECT(CONCATENATE(TablaDatosCompletos[[#This Row],[CodigoProyecto]],"!E",CELL("fila",INDIRECT(TablaDatosCompletos[[#This Row],[Referencia]]))+6))=0,"",INDIRECT(CONCATENATE(TablaDatosCompletos[[#This Row],[CodigoProyecto]],"!E",CELL("fila",INDIRECT(TablaDatosCompletos[[#This Row],[Referencia]]))+6)))</f>
        <v>RCO38</v>
      </c>
      <c r="P237" s="134" t="str" cm="1">
        <f t="array" aca="1" ref="P237" ca="1">IF(INDIRECT(CONCATENATE(TablaDatosCompletos[[#This Row],[CodigoProyecto]],"!F",CELL("fila",INDIRECT(TablaDatosCompletos[[#This Row],[Referencia]]))+6))=0,"",INDIRECT(CONCATENATE(TablaDatosCompletos[[#This Row],[CodigoProyecto]],"!F",CELL("fila",INDIRECT(TablaDatosCompletos[[#This Row],[Referencia]]))+6)))</f>
        <v>Superficie de los suelos rehabilitados
apoyados</v>
      </c>
      <c r="Q237" s="134" cm="1">
        <f t="array" aca="1" ref="Q237" ca="1">IF(TablaDatosCompletos[[#This Row],[UsarAI]]="NO",0,INDIRECT(CONCATENATE(TablaDatosCompletos[[#This Row],[CodigoProyecto]],"!H",CELL("fila",INDIRECT(TablaDatosCompletos[[#This Row],[Referencia]]))+6)))</f>
        <v>0</v>
      </c>
      <c r="R237" s="134" t="str" cm="1">
        <f t="array" aca="1" ref="R237" ca="1">IF(INDIRECT(CONCATENATE(TablaDatosCompletos[[#This Row],[CodigoProyecto]],"!G",CELL("fila",INDIRECT(TablaDatosCompletos[[#This Row],[Referencia]]))+6))=0,"",INDIRECT(CONCATENATE(TablaDatosCompletos[[#This Row],[CodigoProyecto]],"!G",CELL("fila",INDIRECT(TablaDatosCompletos[[#This Row],[Referencia]]))+6)))</f>
        <v>RCO 38: Hectáreas</v>
      </c>
      <c r="S237" s="137" t="str" cm="1">
        <f t="array" aca="1" ref="S237" ca="1">IF(INDIRECT(CONCATENATE(TablaDatosCompletos[[#This Row],[CodigoProyecto]],"!E",CELL("fila",INDIRECT(TablaDatosCompletos[[#This Row],[Referencia]]))+7))=0,"",INDIRECT(CONCATENATE(TablaDatosCompletos[[#This Row],[CodigoProyecto]],"!E",CELL("fila",INDIRECT(TablaDatosCompletos[[#This Row],[Referencia]]))+7)))</f>
        <v>RCR52</v>
      </c>
      <c r="T237" s="135" t="str" cm="1">
        <f t="array" aca="1" ref="T237" ca="1">IF(INDIRECT(CONCATENATE(TablaDatosCompletos[[#This Row],[CodigoProyecto]],"!F",CELL("fila",INDIRECT(TablaDatosCompletos[[#This Row],[Referencia]]))+7))=0,"",INDIRECT(CONCATENATE(TablaDatosCompletos[[#This Row],[CodigoProyecto]],"!F",CELL("fila",INDIRECT(TablaDatosCompletos[[#This Row],[Referencia]]))+7)))</f>
        <v>RCR 52: Suelos rehabilitados utilizados para zonas verdes, vivienda social, actividades económicas u otros usos</v>
      </c>
      <c r="U237" s="135" cm="1">
        <f t="array" aca="1" ref="U237" ca="1">IF(TablaDatosCompletos[[#This Row],[UsarAI]]="NO",0,INDIRECT(CONCATENATE(TablaDatosCompletos[[#This Row],[CodigoProyecto]],"!H",CELL("fila",INDIRECT(TablaDatosCompletos[[#This Row],[Referencia]]))+7)))</f>
        <v>0</v>
      </c>
      <c r="V237" s="135" t="str" cm="1">
        <f t="array" aca="1" ref="V237" ca="1">IF(INDIRECT(CONCATENATE(TablaDatosCompletos[[#This Row],[CodigoProyecto]],"!G",CELL("fila",INDIRECT(TablaDatosCompletos[[#This Row],[Referencia]]))+7))=0,"",INDIRECT(CONCATENATE(TablaDatosCompletos[[#This Row],[CodigoProyecto]],"!G",CELL("fila",INDIRECT(TablaDatosCompletos[[#This Row],[Referencia]]))+7)))</f>
        <v>RCR 52: Hectáreas</v>
      </c>
    </row>
    <row r="238" spans="1:22" ht="116" x14ac:dyDescent="0.35">
      <c r="A238" s="128">
        <f>DatosGenerales!$D$7</f>
        <v>0</v>
      </c>
      <c r="B238" s="128">
        <f>DatosGenerales!$D$11</f>
        <v>0</v>
      </c>
      <c r="C238" s="128" cm="1">
        <f t="array" aca="1" ref="C238" ca="1">INDIRECT(CONCATENATE(TablaDatosCompletos[[#This Row],[CodigoProyecto]],"!$E$3"))</f>
        <v>0</v>
      </c>
      <c r="D238" s="128" t="str">
        <f ca="1">IF(TablaDatosCompletos[[#This Row],[Proyecto]]=0,"NO","SI")</f>
        <v>NO</v>
      </c>
      <c r="E238" s="129" t="s">
        <v>18</v>
      </c>
      <c r="F238" s="130" t="s">
        <v>227</v>
      </c>
      <c r="G238" s="131" t="s">
        <v>74</v>
      </c>
      <c r="H238" s="132" t="s">
        <v>51</v>
      </c>
      <c r="I238" s="133" t="s">
        <v>52</v>
      </c>
      <c r="J238" s="129" t="s">
        <v>127</v>
      </c>
      <c r="K238" s="134" t="s">
        <v>128</v>
      </c>
      <c r="L238" s="134" t="s">
        <v>595</v>
      </c>
      <c r="M238" s="135" t="str" cm="1">
        <f t="array" aca="1" ref="M238" ca="1">IF(INDIRECT(CONCATENATE(TablaDatosCompletos[[#This Row],[CodigoProyecto]],"!B",CELL("fila",INDIRECT(TablaDatosCompletos[[#This Row],[Referencia]]))))="Incluir","SI","NO")</f>
        <v>NO</v>
      </c>
      <c r="N238" s="136" cm="1">
        <f t="array" aca="1" ref="N238" ca="1">IF(TablaDatosCompletos[[#This Row],[UsarAI]]="NO",0,INDIRECT(CONCATENATE(TablaDatosCompletos[[#This Row],[CodigoProyecto]],"!E",CELL("fila",INDIRECT(TablaDatosCompletos[[#This Row],[Referencia]]))+2)))</f>
        <v>0</v>
      </c>
      <c r="O238" s="134" t="str" cm="1">
        <f t="array" aca="1" ref="O238" ca="1">IF(INDIRECT(CONCATENATE(TablaDatosCompletos[[#This Row],[CodigoProyecto]],"!E",CELL("fila",INDIRECT(TablaDatosCompletos[[#This Row],[Referencia]]))+6))=0,"",INDIRECT(CONCATENATE(TablaDatosCompletos[[#This Row],[CodigoProyecto]],"!E",CELL("fila",INDIRECT(TablaDatosCompletos[[#This Row],[Referencia]]))+6)))</f>
        <v>RCO38</v>
      </c>
      <c r="P238" s="134" t="str" cm="1">
        <f t="array" aca="1" ref="P238" ca="1">IF(INDIRECT(CONCATENATE(TablaDatosCompletos[[#This Row],[CodigoProyecto]],"!F",CELL("fila",INDIRECT(TablaDatosCompletos[[#This Row],[Referencia]]))+6))=0,"",INDIRECT(CONCATENATE(TablaDatosCompletos[[#This Row],[CodigoProyecto]],"!F",CELL("fila",INDIRECT(TablaDatosCompletos[[#This Row],[Referencia]]))+6)))</f>
        <v>Superficie de los suelos rehabilitados
apoyados</v>
      </c>
      <c r="Q238" s="134" cm="1">
        <f t="array" aca="1" ref="Q238" ca="1">IF(TablaDatosCompletos[[#This Row],[UsarAI]]="NO",0,INDIRECT(CONCATENATE(TablaDatosCompletos[[#This Row],[CodigoProyecto]],"!H",CELL("fila",INDIRECT(TablaDatosCompletos[[#This Row],[Referencia]]))+6)))</f>
        <v>0</v>
      </c>
      <c r="R238" s="134" t="str" cm="1">
        <f t="array" aca="1" ref="R238" ca="1">IF(INDIRECT(CONCATENATE(TablaDatosCompletos[[#This Row],[CodigoProyecto]],"!G",CELL("fila",INDIRECT(TablaDatosCompletos[[#This Row],[Referencia]]))+6))=0,"",INDIRECT(CONCATENATE(TablaDatosCompletos[[#This Row],[CodigoProyecto]],"!G",CELL("fila",INDIRECT(TablaDatosCompletos[[#This Row],[Referencia]]))+6)))</f>
        <v>RCO 38: Hectáreas</v>
      </c>
      <c r="S238" s="137" t="str" cm="1">
        <f t="array" aca="1" ref="S238" ca="1">IF(INDIRECT(CONCATENATE(TablaDatosCompletos[[#This Row],[CodigoProyecto]],"!E",CELL("fila",INDIRECT(TablaDatosCompletos[[#This Row],[Referencia]]))+7))=0,"",INDIRECT(CONCATENATE(TablaDatosCompletos[[#This Row],[CodigoProyecto]],"!E",CELL("fila",INDIRECT(TablaDatosCompletos[[#This Row],[Referencia]]))+7)))</f>
        <v>RCR52</v>
      </c>
      <c r="T238" s="135" t="str" cm="1">
        <f t="array" aca="1" ref="T238" ca="1">IF(INDIRECT(CONCATENATE(TablaDatosCompletos[[#This Row],[CodigoProyecto]],"!F",CELL("fila",INDIRECT(TablaDatosCompletos[[#This Row],[Referencia]]))+7))=0,"",INDIRECT(CONCATENATE(TablaDatosCompletos[[#This Row],[CodigoProyecto]],"!F",CELL("fila",INDIRECT(TablaDatosCompletos[[#This Row],[Referencia]]))+7)))</f>
        <v>RCR 52: Suelos rehabilitados utilizados para zonas verdes, vivienda social, actividades económicas u otros usos</v>
      </c>
      <c r="U238" s="135" cm="1">
        <f t="array" aca="1" ref="U238" ca="1">IF(TablaDatosCompletos[[#This Row],[UsarAI]]="NO",0,INDIRECT(CONCATENATE(TablaDatosCompletos[[#This Row],[CodigoProyecto]],"!H",CELL("fila",INDIRECT(TablaDatosCompletos[[#This Row],[Referencia]]))+7)))</f>
        <v>0</v>
      </c>
      <c r="V238" s="135" t="str" cm="1">
        <f t="array" aca="1" ref="V238" ca="1">IF(INDIRECT(CONCATENATE(TablaDatosCompletos[[#This Row],[CodigoProyecto]],"!G",CELL("fila",INDIRECT(TablaDatosCompletos[[#This Row],[Referencia]]))+7))=0,"",INDIRECT(CONCATENATE(TablaDatosCompletos[[#This Row],[CodigoProyecto]],"!G",CELL("fila",INDIRECT(TablaDatosCompletos[[#This Row],[Referencia]]))+7)))</f>
        <v>RCR 52: Hectáreas</v>
      </c>
    </row>
    <row r="239" spans="1:22" ht="72.5" x14ac:dyDescent="0.35">
      <c r="A239" s="128">
        <f>DatosGenerales!$D$7</f>
        <v>0</v>
      </c>
      <c r="B239" s="128">
        <f>DatosGenerales!$D$11</f>
        <v>0</v>
      </c>
      <c r="C239" s="128" cm="1">
        <f t="array" aca="1" ref="C239" ca="1">INDIRECT(CONCATENATE(TablaDatosCompletos[[#This Row],[CodigoProyecto]],"!$E$3"))</f>
        <v>0</v>
      </c>
      <c r="D239" s="128" t="str">
        <f ca="1">IF(TablaDatosCompletos[[#This Row],[Proyecto]]=0,"NO","SI")</f>
        <v>NO</v>
      </c>
      <c r="E239" s="129" t="s">
        <v>18</v>
      </c>
      <c r="F239" s="130" t="s">
        <v>227</v>
      </c>
      <c r="G239" s="131" t="s">
        <v>74</v>
      </c>
      <c r="H239" s="132" t="s">
        <v>53</v>
      </c>
      <c r="I239" s="133" t="s">
        <v>54</v>
      </c>
      <c r="J239" s="129" t="s">
        <v>129</v>
      </c>
      <c r="K239" s="134" t="s">
        <v>130</v>
      </c>
      <c r="L239" s="134" t="s">
        <v>596</v>
      </c>
      <c r="M239" s="135" t="str" cm="1">
        <f t="array" aca="1" ref="M239" ca="1">IF(INDIRECT(CONCATENATE(TablaDatosCompletos[[#This Row],[CodigoProyecto]],"!B",CELL("fila",INDIRECT(TablaDatosCompletos[[#This Row],[Referencia]]))))="Incluir","SI","NO")</f>
        <v>NO</v>
      </c>
      <c r="N239" s="136" cm="1">
        <f t="array" aca="1" ref="N239" ca="1">IF(TablaDatosCompletos[[#This Row],[UsarAI]]="NO",0,INDIRECT(CONCATENATE(TablaDatosCompletos[[#This Row],[CodigoProyecto]],"!E",CELL("fila",INDIRECT(TablaDatosCompletos[[#This Row],[Referencia]]))+2)))</f>
        <v>0</v>
      </c>
      <c r="O239" s="134" t="str" cm="1">
        <f t="array" aca="1" ref="O239" ca="1">IF(INDIRECT(CONCATENATE(TablaDatosCompletos[[#This Row],[CodigoProyecto]],"!E",CELL("fila",INDIRECT(TablaDatosCompletos[[#This Row],[Referencia]]))+6))=0,"",INDIRECT(CONCATENATE(TablaDatosCompletos[[#This Row],[CodigoProyecto]],"!E",CELL("fila",INDIRECT(TablaDatosCompletos[[#This Row],[Referencia]]))+6)))</f>
        <v>RCO38</v>
      </c>
      <c r="P239" s="134" t="str" cm="1">
        <f t="array" aca="1" ref="P239" ca="1">IF(INDIRECT(CONCATENATE(TablaDatosCompletos[[#This Row],[CodigoProyecto]],"!F",CELL("fila",INDIRECT(TablaDatosCompletos[[#This Row],[Referencia]]))+6))=0,"",INDIRECT(CONCATENATE(TablaDatosCompletos[[#This Row],[CodigoProyecto]],"!F",CELL("fila",INDIRECT(TablaDatosCompletos[[#This Row],[Referencia]]))+6)))</f>
        <v>Superficie de los suelos rehabilitados
apoyados</v>
      </c>
      <c r="Q239" s="134" cm="1">
        <f t="array" aca="1" ref="Q239" ca="1">IF(TablaDatosCompletos[[#This Row],[UsarAI]]="NO",0,INDIRECT(CONCATENATE(TablaDatosCompletos[[#This Row],[CodigoProyecto]],"!H",CELL("fila",INDIRECT(TablaDatosCompletos[[#This Row],[Referencia]]))+6)))</f>
        <v>0</v>
      </c>
      <c r="R239" s="134" t="str" cm="1">
        <f t="array" aca="1" ref="R239" ca="1">IF(INDIRECT(CONCATENATE(TablaDatosCompletos[[#This Row],[CodigoProyecto]],"!G",CELL("fila",INDIRECT(TablaDatosCompletos[[#This Row],[Referencia]]))+6))=0,"",INDIRECT(CONCATENATE(TablaDatosCompletos[[#This Row],[CodigoProyecto]],"!G",CELL("fila",INDIRECT(TablaDatosCompletos[[#This Row],[Referencia]]))+6)))</f>
        <v>RCO 38: Hectáreas</v>
      </c>
      <c r="S239" s="137" t="str" cm="1">
        <f t="array" aca="1" ref="S239" ca="1">IF(INDIRECT(CONCATENATE(TablaDatosCompletos[[#This Row],[CodigoProyecto]],"!E",CELL("fila",INDIRECT(TablaDatosCompletos[[#This Row],[Referencia]]))+7))=0,"",INDIRECT(CONCATENATE(TablaDatosCompletos[[#This Row],[CodigoProyecto]],"!E",CELL("fila",INDIRECT(TablaDatosCompletos[[#This Row],[Referencia]]))+7)))</f>
        <v>RCR50</v>
      </c>
      <c r="T239" s="135" t="str" cm="1">
        <f t="array" aca="1" ref="T239" ca="1">IF(INDIRECT(CONCATENATE(TablaDatosCompletos[[#This Row],[CodigoProyecto]],"!F",CELL("fila",INDIRECT(TablaDatosCompletos[[#This Row],[Referencia]]))+7))=0,"",INDIRECT(CONCATENATE(TablaDatosCompletos[[#This Row],[CodigoProyecto]],"!F",CELL("fila",INDIRECT(TablaDatosCompletos[[#This Row],[Referencia]]))+7)))</f>
        <v>RCR 50: Población que se beneficia de
medidas en favor de la calidad del aire*</v>
      </c>
      <c r="U239" s="135" cm="1">
        <f t="array" aca="1" ref="U239" ca="1">IF(TablaDatosCompletos[[#This Row],[UsarAI]]="NO",0,INDIRECT(CONCATENATE(TablaDatosCompletos[[#This Row],[CodigoProyecto]],"!H",CELL("fila",INDIRECT(TablaDatosCompletos[[#This Row],[Referencia]]))+7)))</f>
        <v>0</v>
      </c>
      <c r="V239" s="135" t="str" cm="1">
        <f t="array" aca="1" ref="V239" ca="1">IF(INDIRECT(CONCATENATE(TablaDatosCompletos[[#This Row],[CodigoProyecto]],"!G",CELL("fila",INDIRECT(TablaDatosCompletos[[#This Row],[Referencia]]))+7))=0,"",INDIRECT(CONCATENATE(TablaDatosCompletos[[#This Row],[CodigoProyecto]],"!G",CELL("fila",INDIRECT(TablaDatosCompletos[[#This Row],[Referencia]]))+7)))</f>
        <v>RCR 50: Personas</v>
      </c>
    </row>
    <row r="240" spans="1:22" ht="72.5" x14ac:dyDescent="0.35">
      <c r="A240" s="128">
        <f>DatosGenerales!$D$7</f>
        <v>0</v>
      </c>
      <c r="B240" s="128">
        <f>DatosGenerales!$D$11</f>
        <v>0</v>
      </c>
      <c r="C240" s="128" cm="1">
        <f t="array" aca="1" ref="C240" ca="1">INDIRECT(CONCATENATE(TablaDatosCompletos[[#This Row],[CodigoProyecto]],"!$E$3"))</f>
        <v>0</v>
      </c>
      <c r="D240" s="128" t="str">
        <f ca="1">IF(TablaDatosCompletos[[#This Row],[Proyecto]]=0,"NO","SI")</f>
        <v>NO</v>
      </c>
      <c r="E240" s="129" t="s">
        <v>18</v>
      </c>
      <c r="F240" s="130" t="s">
        <v>227</v>
      </c>
      <c r="G240" s="131" t="s">
        <v>74</v>
      </c>
      <c r="H240" s="132" t="s">
        <v>53</v>
      </c>
      <c r="I240" s="133" t="s">
        <v>54</v>
      </c>
      <c r="J240" s="129" t="s">
        <v>131</v>
      </c>
      <c r="K240" s="134" t="s">
        <v>132</v>
      </c>
      <c r="L240" s="134" t="s">
        <v>597</v>
      </c>
      <c r="M240" s="135" t="str" cm="1">
        <f t="array" aca="1" ref="M240" ca="1">IF(INDIRECT(CONCATENATE(TablaDatosCompletos[[#This Row],[CodigoProyecto]],"!B",CELL("fila",INDIRECT(TablaDatosCompletos[[#This Row],[Referencia]]))))="Incluir","SI","NO")</f>
        <v>NO</v>
      </c>
      <c r="N240" s="136" cm="1">
        <f t="array" aca="1" ref="N240" ca="1">IF(TablaDatosCompletos[[#This Row],[UsarAI]]="NO",0,INDIRECT(CONCATENATE(TablaDatosCompletos[[#This Row],[CodigoProyecto]],"!E",CELL("fila",INDIRECT(TablaDatosCompletos[[#This Row],[Referencia]]))+2)))</f>
        <v>0</v>
      </c>
      <c r="O240" s="134" t="str" cm="1">
        <f t="array" aca="1" ref="O240" ca="1">IF(INDIRECT(CONCATENATE(TablaDatosCompletos[[#This Row],[CodigoProyecto]],"!E",CELL("fila",INDIRECT(TablaDatosCompletos[[#This Row],[Referencia]]))+6))=0,"",INDIRECT(CONCATENATE(TablaDatosCompletos[[#This Row],[CodigoProyecto]],"!E",CELL("fila",INDIRECT(TablaDatosCompletos[[#This Row],[Referencia]]))+6)))</f>
        <v>RCO38</v>
      </c>
      <c r="P240" s="134" t="str" cm="1">
        <f t="array" aca="1" ref="P240" ca="1">IF(INDIRECT(CONCATENATE(TablaDatosCompletos[[#This Row],[CodigoProyecto]],"!F",CELL("fila",INDIRECT(TablaDatosCompletos[[#This Row],[Referencia]]))+6))=0,"",INDIRECT(CONCATENATE(TablaDatosCompletos[[#This Row],[CodigoProyecto]],"!F",CELL("fila",INDIRECT(TablaDatosCompletos[[#This Row],[Referencia]]))+6)))</f>
        <v>Superficie de los suelos rehabilitados
apoyados</v>
      </c>
      <c r="Q240" s="134" cm="1">
        <f t="array" aca="1" ref="Q240" ca="1">IF(TablaDatosCompletos[[#This Row],[UsarAI]]="NO",0,INDIRECT(CONCATENATE(TablaDatosCompletos[[#This Row],[CodigoProyecto]],"!H",CELL("fila",INDIRECT(TablaDatosCompletos[[#This Row],[Referencia]]))+6)))</f>
        <v>0</v>
      </c>
      <c r="R240" s="134" t="str" cm="1">
        <f t="array" aca="1" ref="R240" ca="1">IF(INDIRECT(CONCATENATE(TablaDatosCompletos[[#This Row],[CodigoProyecto]],"!G",CELL("fila",INDIRECT(TablaDatosCompletos[[#This Row],[Referencia]]))+6))=0,"",INDIRECT(CONCATENATE(TablaDatosCompletos[[#This Row],[CodigoProyecto]],"!G",CELL("fila",INDIRECT(TablaDatosCompletos[[#This Row],[Referencia]]))+6)))</f>
        <v>RCO 38: Hectáreas</v>
      </c>
      <c r="S240" s="137" t="str" cm="1">
        <f t="array" aca="1" ref="S240" ca="1">IF(INDIRECT(CONCATENATE(TablaDatosCompletos[[#This Row],[CodigoProyecto]],"!E",CELL("fila",INDIRECT(TablaDatosCompletos[[#This Row],[Referencia]]))+7))=0,"",INDIRECT(CONCATENATE(TablaDatosCompletos[[#This Row],[CodigoProyecto]],"!E",CELL("fila",INDIRECT(TablaDatosCompletos[[#This Row],[Referencia]]))+7)))</f>
        <v>RCR95</v>
      </c>
      <c r="T240" s="135" t="str" cm="1">
        <f t="array" aca="1" ref="T240" ca="1">IF(INDIRECT(CONCATENATE(TablaDatosCompletos[[#This Row],[CodigoProyecto]],"!F",CELL("fila",INDIRECT(TablaDatosCompletos[[#This Row],[Referencia]]))+7))=0,"",INDIRECT(CONCATENATE(TablaDatosCompletos[[#This Row],[CodigoProyecto]],"!F",CELL("fila",INDIRECT(TablaDatosCompletos[[#This Row],[Referencia]]))+7)))</f>
        <v>RCR 95: Población que tiene acceso a
infraestructuras verdes nuevas o mejoradas*</v>
      </c>
      <c r="U240" s="135" cm="1">
        <f t="array" aca="1" ref="U240" ca="1">IF(TablaDatosCompletos[[#This Row],[UsarAI]]="NO",0,INDIRECT(CONCATENATE(TablaDatosCompletos[[#This Row],[CodigoProyecto]],"!H",CELL("fila",INDIRECT(TablaDatosCompletos[[#This Row],[Referencia]]))+7)))</f>
        <v>0</v>
      </c>
      <c r="V240" s="135" t="str" cm="1">
        <f t="array" aca="1" ref="V240" ca="1">IF(INDIRECT(CONCATENATE(TablaDatosCompletos[[#This Row],[CodigoProyecto]],"!G",CELL("fila",INDIRECT(TablaDatosCompletos[[#This Row],[Referencia]]))+7))=0,"",INDIRECT(CONCATENATE(TablaDatosCompletos[[#This Row],[CodigoProyecto]],"!G",CELL("fila",INDIRECT(TablaDatosCompletos[[#This Row],[Referencia]]))+7)))</f>
        <v>RCR 95: Personas</v>
      </c>
    </row>
    <row r="241" spans="1:22" ht="145" x14ac:dyDescent="0.35">
      <c r="A241" s="128">
        <f>DatosGenerales!$D$7</f>
        <v>0</v>
      </c>
      <c r="B241" s="128">
        <f>DatosGenerales!$D$11</f>
        <v>0</v>
      </c>
      <c r="C241" s="128" cm="1">
        <f t="array" aca="1" ref="C241" ca="1">INDIRECT(CONCATENATE(TablaDatosCompletos[[#This Row],[CodigoProyecto]],"!$E$3"))</f>
        <v>0</v>
      </c>
      <c r="D241" s="128" t="str">
        <f ca="1">IF(TablaDatosCompletos[[#This Row],[Proyecto]]=0,"NO","SI")</f>
        <v>NO</v>
      </c>
      <c r="E241" s="129" t="s">
        <v>18</v>
      </c>
      <c r="F241" s="130" t="s">
        <v>227</v>
      </c>
      <c r="G241" s="131" t="s">
        <v>74</v>
      </c>
      <c r="H241" s="132" t="s">
        <v>53</v>
      </c>
      <c r="I241" s="133" t="s">
        <v>54</v>
      </c>
      <c r="J241" s="129" t="s">
        <v>133</v>
      </c>
      <c r="K241" s="134" t="s">
        <v>134</v>
      </c>
      <c r="L241" s="134" t="s">
        <v>598</v>
      </c>
      <c r="M241" s="135" t="str" cm="1">
        <f t="array" aca="1" ref="M241" ca="1">IF(INDIRECT(CONCATENATE(TablaDatosCompletos[[#This Row],[CodigoProyecto]],"!B",CELL("fila",INDIRECT(TablaDatosCompletos[[#This Row],[Referencia]]))))="Incluir","SI","NO")</f>
        <v>NO</v>
      </c>
      <c r="N241" s="136" cm="1">
        <f t="array" aca="1" ref="N241" ca="1">IF(TablaDatosCompletos[[#This Row],[UsarAI]]="NO",0,INDIRECT(CONCATENATE(TablaDatosCompletos[[#This Row],[CodigoProyecto]],"!E",CELL("fila",INDIRECT(TablaDatosCompletos[[#This Row],[Referencia]]))+2)))</f>
        <v>0</v>
      </c>
      <c r="O241" s="134" t="str" cm="1">
        <f t="array" aca="1" ref="O241" ca="1">IF(INDIRECT(CONCATENATE(TablaDatosCompletos[[#This Row],[CodigoProyecto]],"!E",CELL("fila",INDIRECT(TablaDatosCompletos[[#This Row],[Referencia]]))+6))=0,"",INDIRECT(CONCATENATE(TablaDatosCompletos[[#This Row],[CodigoProyecto]],"!E",CELL("fila",INDIRECT(TablaDatosCompletos[[#This Row],[Referencia]]))+6)))</f>
        <v>RCO38</v>
      </c>
      <c r="P241" s="134" t="str" cm="1">
        <f t="array" aca="1" ref="P241" ca="1">IF(INDIRECT(CONCATENATE(TablaDatosCompletos[[#This Row],[CodigoProyecto]],"!F",CELL("fila",INDIRECT(TablaDatosCompletos[[#This Row],[Referencia]]))+6))=0,"",INDIRECT(CONCATENATE(TablaDatosCompletos[[#This Row],[CodigoProyecto]],"!F",CELL("fila",INDIRECT(TablaDatosCompletos[[#This Row],[Referencia]]))+6)))</f>
        <v>Superficie de los suelos rehabilitados
apoyados</v>
      </c>
      <c r="Q241" s="134" cm="1">
        <f t="array" aca="1" ref="Q241" ca="1">IF(TablaDatosCompletos[[#This Row],[UsarAI]]="NO",0,INDIRECT(CONCATENATE(TablaDatosCompletos[[#This Row],[CodigoProyecto]],"!H",CELL("fila",INDIRECT(TablaDatosCompletos[[#This Row],[Referencia]]))+6)))</f>
        <v>0</v>
      </c>
      <c r="R241" s="134" t="str" cm="1">
        <f t="array" aca="1" ref="R241" ca="1">IF(INDIRECT(CONCATENATE(TablaDatosCompletos[[#This Row],[CodigoProyecto]],"!G",CELL("fila",INDIRECT(TablaDatosCompletos[[#This Row],[Referencia]]))+6))=0,"",INDIRECT(CONCATENATE(TablaDatosCompletos[[#This Row],[CodigoProyecto]],"!G",CELL("fila",INDIRECT(TablaDatosCompletos[[#This Row],[Referencia]]))+6)))</f>
        <v>RCO 38: Hectáreas</v>
      </c>
      <c r="S241" s="137" t="str" cm="1">
        <f t="array" aca="1" ref="S241" ca="1">IF(INDIRECT(CONCATENATE(TablaDatosCompletos[[#This Row],[CodigoProyecto]],"!E",CELL("fila",INDIRECT(TablaDatosCompletos[[#This Row],[Referencia]]))+7))=0,"",INDIRECT(CONCATENATE(TablaDatosCompletos[[#This Row],[CodigoProyecto]],"!E",CELL("fila",INDIRECT(TablaDatosCompletos[[#This Row],[Referencia]]))+7)))</f>
        <v>RCR95</v>
      </c>
      <c r="T241" s="135" t="str" cm="1">
        <f t="array" aca="1" ref="T241" ca="1">IF(INDIRECT(CONCATENATE(TablaDatosCompletos[[#This Row],[CodigoProyecto]],"!F",CELL("fila",INDIRECT(TablaDatosCompletos[[#This Row],[Referencia]]))+7))=0,"",INDIRECT(CONCATENATE(TablaDatosCompletos[[#This Row],[CodigoProyecto]],"!F",CELL("fila",INDIRECT(TablaDatosCompletos[[#This Row],[Referencia]]))+7)))</f>
        <v>RCR 95: Población que tiene acceso a
infraestructuras verdes nuevas o mejoradas*</v>
      </c>
      <c r="U241" s="135" cm="1">
        <f t="array" aca="1" ref="U241" ca="1">IF(TablaDatosCompletos[[#This Row],[UsarAI]]="NO",0,INDIRECT(CONCATENATE(TablaDatosCompletos[[#This Row],[CodigoProyecto]],"!H",CELL("fila",INDIRECT(TablaDatosCompletos[[#This Row],[Referencia]]))+7)))</f>
        <v>0</v>
      </c>
      <c r="V241" s="135" t="str" cm="1">
        <f t="array" aca="1" ref="V241" ca="1">IF(INDIRECT(CONCATENATE(TablaDatosCompletos[[#This Row],[CodigoProyecto]],"!G",CELL("fila",INDIRECT(TablaDatosCompletos[[#This Row],[Referencia]]))+7))=0,"",INDIRECT(CONCATENATE(TablaDatosCompletos[[#This Row],[CodigoProyecto]],"!G",CELL("fila",INDIRECT(TablaDatosCompletos[[#This Row],[Referencia]]))+7)))</f>
        <v>RCR 95: Personas</v>
      </c>
    </row>
    <row r="242" spans="1:22" ht="72.5" x14ac:dyDescent="0.35">
      <c r="A242" s="128">
        <f>DatosGenerales!$D$7</f>
        <v>0</v>
      </c>
      <c r="B242" s="128">
        <f>DatosGenerales!$D$11</f>
        <v>0</v>
      </c>
      <c r="C242" s="128" cm="1">
        <f t="array" aca="1" ref="C242" ca="1">INDIRECT(CONCATENATE(TablaDatosCompletos[[#This Row],[CodigoProyecto]],"!$E$3"))</f>
        <v>0</v>
      </c>
      <c r="D242" s="128" t="str">
        <f ca="1">IF(TablaDatosCompletos[[#This Row],[Proyecto]]=0,"NO","SI")</f>
        <v>NO</v>
      </c>
      <c r="E242" s="129" t="s">
        <v>18</v>
      </c>
      <c r="F242" s="130" t="s">
        <v>258</v>
      </c>
      <c r="G242" s="131" t="s">
        <v>135</v>
      </c>
      <c r="H242" s="132" t="s">
        <v>55</v>
      </c>
      <c r="I242" s="133" t="s">
        <v>56</v>
      </c>
      <c r="J242" s="129" t="s">
        <v>136</v>
      </c>
      <c r="K242" s="134" t="s">
        <v>137</v>
      </c>
      <c r="L242" s="134" t="s">
        <v>599</v>
      </c>
      <c r="M242" s="135" t="str" cm="1">
        <f t="array" aca="1" ref="M242" ca="1">IF(INDIRECT(CONCATENATE(TablaDatosCompletos[[#This Row],[CodigoProyecto]],"!B",CELL("fila",INDIRECT(TablaDatosCompletos[[#This Row],[Referencia]]))))="Incluir","SI","NO")</f>
        <v>NO</v>
      </c>
      <c r="N242" s="136" cm="1">
        <f t="array" aca="1" ref="N242" ca="1">IF(TablaDatosCompletos[[#This Row],[UsarAI]]="NO",0,INDIRECT(CONCATENATE(TablaDatosCompletos[[#This Row],[CodigoProyecto]],"!E",CELL("fila",INDIRECT(TablaDatosCompletos[[#This Row],[Referencia]]))+2)))</f>
        <v>0</v>
      </c>
      <c r="O242" s="134" t="str" cm="1">
        <f t="array" aca="1" ref="O242" ca="1">IF(INDIRECT(CONCATENATE(TablaDatosCompletos[[#This Row],[CodigoProyecto]],"!E",CELL("fila",INDIRECT(TablaDatosCompletos[[#This Row],[Referencia]]))+6))=0,"",INDIRECT(CONCATENATE(TablaDatosCompletos[[#This Row],[CodigoProyecto]],"!E",CELL("fila",INDIRECT(TablaDatosCompletos[[#This Row],[Referencia]]))+6)))</f>
        <v>RCO65</v>
      </c>
      <c r="P242" s="134" t="str" cm="1">
        <f t="array" aca="1" ref="P242" ca="1">IF(INDIRECT(CONCATENATE(TablaDatosCompletos[[#This Row],[CodigoProyecto]],"!F",CELL("fila",INDIRECT(TablaDatosCompletos[[#This Row],[Referencia]]))+6))=0,"",INDIRECT(CONCATENATE(TablaDatosCompletos[[#This Row],[CodigoProyecto]],"!F",CELL("fila",INDIRECT(TablaDatosCompletos[[#This Row],[Referencia]]))+6)))</f>
        <v>RCO 65: Capacidad de las viviendas sociales nuevas o modernizadas</v>
      </c>
      <c r="Q242" s="134" cm="1">
        <f t="array" aca="1" ref="Q242" ca="1">IF(TablaDatosCompletos[[#This Row],[UsarAI]]="NO",0,INDIRECT(CONCATENATE(TablaDatosCompletos[[#This Row],[CodigoProyecto]],"!H",CELL("fila",INDIRECT(TablaDatosCompletos[[#This Row],[Referencia]]))+6)))</f>
        <v>0</v>
      </c>
      <c r="R242" s="134" t="str" cm="1">
        <f t="array" aca="1" ref="R242" ca="1">IF(INDIRECT(CONCATENATE(TablaDatosCompletos[[#This Row],[CodigoProyecto]],"!G",CELL("fila",INDIRECT(TablaDatosCompletos[[#This Row],[Referencia]]))+6))=0,"",INDIRECT(CONCATENATE(TablaDatosCompletos[[#This Row],[CodigoProyecto]],"!G",CELL("fila",INDIRECT(TablaDatosCompletos[[#This Row],[Referencia]]))+6)))</f>
        <v>RCO 65: Viviendas</v>
      </c>
      <c r="S242" s="137" t="str" cm="1">
        <f t="array" aca="1" ref="S242" ca="1">IF(INDIRECT(CONCATENATE(TablaDatosCompletos[[#This Row],[CodigoProyecto]],"!E",CELL("fila",INDIRECT(TablaDatosCompletos[[#This Row],[Referencia]]))+7))=0,"",INDIRECT(CONCATENATE(TablaDatosCompletos[[#This Row],[CodigoProyecto]],"!E",CELL("fila",INDIRECT(TablaDatosCompletos[[#This Row],[Referencia]]))+7)))</f>
        <v>RCR67</v>
      </c>
      <c r="T242" s="135" t="str" cm="1">
        <f t="array" aca="1" ref="T242" ca="1">IF(INDIRECT(CONCATENATE(TablaDatosCompletos[[#This Row],[CodigoProyecto]],"!F",CELL("fila",INDIRECT(TablaDatosCompletos[[#This Row],[Referencia]]))+7))=0,"",INDIRECT(CONCATENATE(TablaDatosCompletos[[#This Row],[CodigoProyecto]],"!F",CELL("fila",INDIRECT(TablaDatosCompletos[[#This Row],[Referencia]]))+7)))</f>
        <v>RCR 67:Usuarios anuales de las viviendas sociales nuevas o modernizadas</v>
      </c>
      <c r="U242" s="135" cm="1">
        <f t="array" aca="1" ref="U242" ca="1">IF(TablaDatosCompletos[[#This Row],[UsarAI]]="NO",0,INDIRECT(CONCATENATE(TablaDatosCompletos[[#This Row],[CodigoProyecto]],"!H",CELL("fila",INDIRECT(TablaDatosCompletos[[#This Row],[Referencia]]))+7)))</f>
        <v>0</v>
      </c>
      <c r="V242" s="135" t="str" cm="1">
        <f t="array" aca="1" ref="V242" ca="1">IF(INDIRECT(CONCATENATE(TablaDatosCompletos[[#This Row],[CodigoProyecto]],"!G",CELL("fila",INDIRECT(TablaDatosCompletos[[#This Row],[Referencia]]))+7))=0,"",INDIRECT(CONCATENATE(TablaDatosCompletos[[#This Row],[CodigoProyecto]],"!G",CELL("fila",INDIRECT(TablaDatosCompletos[[#This Row],[Referencia]]))+7)))</f>
        <v>RCR 67: Usuarios/año</v>
      </c>
    </row>
    <row r="243" spans="1:22" ht="130.5" x14ac:dyDescent="0.35">
      <c r="A243" s="128">
        <f>DatosGenerales!$D$7</f>
        <v>0</v>
      </c>
      <c r="B243" s="128">
        <f>DatosGenerales!$D$11</f>
        <v>0</v>
      </c>
      <c r="C243" s="128" cm="1">
        <f t="array" aca="1" ref="C243" ca="1">INDIRECT(CONCATENATE(TablaDatosCompletos[[#This Row],[CodigoProyecto]],"!$E$3"))</f>
        <v>0</v>
      </c>
      <c r="D243" s="128" t="str">
        <f ca="1">IF(TablaDatosCompletos[[#This Row],[Proyecto]]=0,"NO","SI")</f>
        <v>NO</v>
      </c>
      <c r="E243" s="129" t="s">
        <v>18</v>
      </c>
      <c r="F243" s="130" t="s">
        <v>258</v>
      </c>
      <c r="G243" s="131" t="s">
        <v>135</v>
      </c>
      <c r="H243" s="132" t="s">
        <v>55</v>
      </c>
      <c r="I243" s="136" t="s">
        <v>56</v>
      </c>
      <c r="J243" s="129" t="s">
        <v>138</v>
      </c>
      <c r="K243" s="134" t="s">
        <v>139</v>
      </c>
      <c r="L243" s="134" t="s">
        <v>600</v>
      </c>
      <c r="M243" s="135" t="str" cm="1">
        <f t="array" aca="1" ref="M243" ca="1">IF(INDIRECT(CONCATENATE(TablaDatosCompletos[[#This Row],[CodigoProyecto]],"!B",CELL("fila",INDIRECT(TablaDatosCompletos[[#This Row],[Referencia]]))))="Incluir","SI","NO")</f>
        <v>NO</v>
      </c>
      <c r="N243" s="136" cm="1">
        <f t="array" aca="1" ref="N243" ca="1">IF(TablaDatosCompletos[[#This Row],[UsarAI]]="NO",0,INDIRECT(CONCATENATE(TablaDatosCompletos[[#This Row],[CodigoProyecto]],"!E",CELL("fila",INDIRECT(TablaDatosCompletos[[#This Row],[Referencia]]))+2)))</f>
        <v>0</v>
      </c>
      <c r="O243" s="134" t="str" cm="1">
        <f t="array" aca="1" ref="O243" ca="1">IF(INDIRECT(CONCATENATE(TablaDatosCompletos[[#This Row],[CodigoProyecto]],"!E",CELL("fila",INDIRECT(TablaDatosCompletos[[#This Row],[Referencia]]))+6))=0,"",INDIRECT(CONCATENATE(TablaDatosCompletos[[#This Row],[CodigoProyecto]],"!E",CELL("fila",INDIRECT(TablaDatosCompletos[[#This Row],[Referencia]]))+6)))</f>
        <v>RCO113</v>
      </c>
      <c r="P243" s="134" t="str" cm="1">
        <f t="array" aca="1" ref="P243" ca="1">IF(INDIRECT(CONCATENATE(TablaDatosCompletos[[#This Row],[CodigoProyecto]],"!F",CELL("fila",INDIRECT(TablaDatosCompletos[[#This Row],[Referencia]]))+6))=0,"",INDIRECT(CONCATENATE(TablaDatosCompletos[[#This Row],[CodigoProyecto]],"!F",CELL("fila",INDIRECT(TablaDatosCompletos[[#This Row],[Referencia]]))+6)))</f>
        <v>RCO 113: Población cubierta por proyectos
en el marco de la inclusión socioeconómica
de las comunidades marginadas, las familias
con bajos ingresos y los colectivos menos
favorecidos*</v>
      </c>
      <c r="Q243" s="134" cm="1">
        <f t="array" aca="1" ref="Q243" ca="1">IF(TablaDatosCompletos[[#This Row],[UsarAI]]="NO",0,INDIRECT(CONCATENATE(TablaDatosCompletos[[#This Row],[CodigoProyecto]],"!H",CELL("fila",INDIRECT(TablaDatosCompletos[[#This Row],[Referencia]]))+6)))</f>
        <v>0</v>
      </c>
      <c r="R243" s="134" t="str" cm="1">
        <f t="array" aca="1" ref="R243" ca="1">IF(INDIRECT(CONCATENATE(TablaDatosCompletos[[#This Row],[CodigoProyecto]],"!G",CELL("fila",INDIRECT(TablaDatosCompletos[[#This Row],[Referencia]]))+6))=0,"",INDIRECT(CONCATENATE(TablaDatosCompletos[[#This Row],[CodigoProyecto]],"!G",CELL("fila",INDIRECT(TablaDatosCompletos[[#This Row],[Referencia]]))+6)))</f>
        <v>RCO 113:Personas</v>
      </c>
      <c r="S243" s="137" t="str" cm="1">
        <f t="array" aca="1" ref="S243" ca="1">IF(INDIRECT(CONCATENATE(TablaDatosCompletos[[#This Row],[CodigoProyecto]],"!E",CELL("fila",INDIRECT(TablaDatosCompletos[[#This Row],[Referencia]]))+7))=0,"",INDIRECT(CONCATENATE(TablaDatosCompletos[[#This Row],[CodigoProyecto]],"!E",CELL("fila",INDIRECT(TablaDatosCompletos[[#This Row],[Referencia]]))+7)))</f>
        <v>ESR113</v>
      </c>
      <c r="T243" s="135" t="str" cm="1">
        <f t="array" aca="1" ref="T243" ca="1">IF(INDIRECT(CONCATENATE(TablaDatosCompletos[[#This Row],[CodigoProyecto]],"!F",CELL("fila",INDIRECT(TablaDatosCompletos[[#This Row],[Referencia]]))+7))=0,"",INDIRECT(CONCATENATE(TablaDatosCompletos[[#This Row],[CodigoProyecto]],"!F",CELL("fila",INDIRECT(TablaDatosCompletos[[#This Row],[Referencia]]))+7)))</f>
        <v xml:space="preserve">ESR113: Número de personas beneficiarias de actuaciones de inclusión social </v>
      </c>
      <c r="U243" s="135" cm="1">
        <f t="array" aca="1" ref="U243" ca="1">IF(TablaDatosCompletos[[#This Row],[UsarAI]]="NO",0,INDIRECT(CONCATENATE(TablaDatosCompletos[[#This Row],[CodigoProyecto]],"!H",CELL("fila",INDIRECT(TablaDatosCompletos[[#This Row],[Referencia]]))+7)))</f>
        <v>0</v>
      </c>
      <c r="V243" s="135" t="str" cm="1">
        <f t="array" aca="1" ref="V243" ca="1">IF(INDIRECT(CONCATENATE(TablaDatosCompletos[[#This Row],[CodigoProyecto]],"!G",CELL("fila",INDIRECT(TablaDatosCompletos[[#This Row],[Referencia]]))+7))=0,"",INDIRECT(CONCATENATE(TablaDatosCompletos[[#This Row],[CodigoProyecto]],"!G",CELL("fila",INDIRECT(TablaDatosCompletos[[#This Row],[Referencia]]))+7)))</f>
        <v>ESR113:Personas</v>
      </c>
    </row>
    <row r="244" spans="1:22" ht="130.5" x14ac:dyDescent="0.35">
      <c r="A244" s="128">
        <f>DatosGenerales!$D$7</f>
        <v>0</v>
      </c>
      <c r="B244" s="128">
        <f>DatosGenerales!$D$11</f>
        <v>0</v>
      </c>
      <c r="C244" s="128" cm="1">
        <f t="array" aca="1" ref="C244" ca="1">INDIRECT(CONCATENATE(TablaDatosCompletos[[#This Row],[CodigoProyecto]],"!$E$3"))</f>
        <v>0</v>
      </c>
      <c r="D244" s="128" t="str">
        <f ca="1">IF(TablaDatosCompletos[[#This Row],[Proyecto]]=0,"NO","SI")</f>
        <v>NO</v>
      </c>
      <c r="E244" s="129" t="s">
        <v>18</v>
      </c>
      <c r="F244" s="130" t="s">
        <v>258</v>
      </c>
      <c r="G244" s="131" t="s">
        <v>135</v>
      </c>
      <c r="H244" s="132" t="s">
        <v>55</v>
      </c>
      <c r="I244" s="136" t="s">
        <v>56</v>
      </c>
      <c r="J244" s="129" t="s">
        <v>140</v>
      </c>
      <c r="K244" s="134" t="s">
        <v>141</v>
      </c>
      <c r="L244" s="134" t="s">
        <v>601</v>
      </c>
      <c r="M244" s="135" t="str" cm="1">
        <f t="array" aca="1" ref="M244" ca="1">IF(INDIRECT(CONCATENATE(TablaDatosCompletos[[#This Row],[CodigoProyecto]],"!B",CELL("fila",INDIRECT(TablaDatosCompletos[[#This Row],[Referencia]]))))="Incluir","SI","NO")</f>
        <v>NO</v>
      </c>
      <c r="N244" s="136" cm="1">
        <f t="array" aca="1" ref="N244" ca="1">IF(TablaDatosCompletos[[#This Row],[UsarAI]]="NO",0,INDIRECT(CONCATENATE(TablaDatosCompletos[[#This Row],[CodigoProyecto]],"!E",CELL("fila",INDIRECT(TablaDatosCompletos[[#This Row],[Referencia]]))+2)))</f>
        <v>0</v>
      </c>
      <c r="O244" s="134" t="str" cm="1">
        <f t="array" aca="1" ref="O244" ca="1">IF(INDIRECT(CONCATENATE(TablaDatosCompletos[[#This Row],[CodigoProyecto]],"!E",CELL("fila",INDIRECT(TablaDatosCompletos[[#This Row],[Referencia]]))+6))=0,"",INDIRECT(CONCATENATE(TablaDatosCompletos[[#This Row],[CodigoProyecto]],"!E",CELL("fila",INDIRECT(TablaDatosCompletos[[#This Row],[Referencia]]))+6)))</f>
        <v>RCO113</v>
      </c>
      <c r="P244" s="134" t="str" cm="1">
        <f t="array" aca="1" ref="P244" ca="1">IF(INDIRECT(CONCATENATE(TablaDatosCompletos[[#This Row],[CodigoProyecto]],"!F",CELL("fila",INDIRECT(TablaDatosCompletos[[#This Row],[Referencia]]))+6))=0,"",INDIRECT(CONCATENATE(TablaDatosCompletos[[#This Row],[CodigoProyecto]],"!F",CELL("fila",INDIRECT(TablaDatosCompletos[[#This Row],[Referencia]]))+6)))</f>
        <v>RCO 113: Población cubierta por proyectos
en el marco de la inclusión socioeconómica
de las comunidades marginadas, las familias
con bajos ingresos y los colectivos menos
favorecidos*</v>
      </c>
      <c r="Q244" s="134" cm="1">
        <f t="array" aca="1" ref="Q244" ca="1">IF(TablaDatosCompletos[[#This Row],[UsarAI]]="NO",0,INDIRECT(CONCATENATE(TablaDatosCompletos[[#This Row],[CodigoProyecto]],"!H",CELL("fila",INDIRECT(TablaDatosCompletos[[#This Row],[Referencia]]))+6)))</f>
        <v>0</v>
      </c>
      <c r="R244" s="134" t="str" cm="1">
        <f t="array" aca="1" ref="R244" ca="1">IF(INDIRECT(CONCATENATE(TablaDatosCompletos[[#This Row],[CodigoProyecto]],"!G",CELL("fila",INDIRECT(TablaDatosCompletos[[#This Row],[Referencia]]))+6))=0,"",INDIRECT(CONCATENATE(TablaDatosCompletos[[#This Row],[CodigoProyecto]],"!G",CELL("fila",INDIRECT(TablaDatosCompletos[[#This Row],[Referencia]]))+6)))</f>
        <v>RCO 113:Personas</v>
      </c>
      <c r="S244" s="137" t="str" cm="1">
        <f t="array" aca="1" ref="S244" ca="1">IF(INDIRECT(CONCATENATE(TablaDatosCompletos[[#This Row],[CodigoProyecto]],"!E",CELL("fila",INDIRECT(TablaDatosCompletos[[#This Row],[Referencia]]))+7))=0,"",INDIRECT(CONCATENATE(TablaDatosCompletos[[#This Row],[CodigoProyecto]],"!E",CELL("fila",INDIRECT(TablaDatosCompletos[[#This Row],[Referencia]]))+7)))</f>
        <v>ESR113</v>
      </c>
      <c r="T244" s="135" t="str" cm="1">
        <f t="array" aca="1" ref="T244" ca="1">IF(INDIRECT(CONCATENATE(TablaDatosCompletos[[#This Row],[CodigoProyecto]],"!F",CELL("fila",INDIRECT(TablaDatosCompletos[[#This Row],[Referencia]]))+7))=0,"",INDIRECT(CONCATENATE(TablaDatosCompletos[[#This Row],[CodigoProyecto]],"!F",CELL("fila",INDIRECT(TablaDatosCompletos[[#This Row],[Referencia]]))+7)))</f>
        <v xml:space="preserve">ESR113: Número de personas beneficiarias de actuaciones de inclusión social </v>
      </c>
      <c r="U244" s="135" cm="1">
        <f t="array" aca="1" ref="U244" ca="1">IF(TablaDatosCompletos[[#This Row],[UsarAI]]="NO",0,INDIRECT(CONCATENATE(TablaDatosCompletos[[#This Row],[CodigoProyecto]],"!H",CELL("fila",INDIRECT(TablaDatosCompletos[[#This Row],[Referencia]]))+7)))</f>
        <v>0</v>
      </c>
      <c r="V244" s="135" t="str" cm="1">
        <f t="array" aca="1" ref="V244" ca="1">IF(INDIRECT(CONCATENATE(TablaDatosCompletos[[#This Row],[CodigoProyecto]],"!G",CELL("fila",INDIRECT(TablaDatosCompletos[[#This Row],[Referencia]]))+7))=0,"",INDIRECT(CONCATENATE(TablaDatosCompletos[[#This Row],[CodigoProyecto]],"!G",CELL("fila",INDIRECT(TablaDatosCompletos[[#This Row],[Referencia]]))+7)))</f>
        <v>ESR113:Personas</v>
      </c>
    </row>
    <row r="245" spans="1:22" ht="72.5" x14ac:dyDescent="0.35">
      <c r="A245" s="128">
        <f>DatosGenerales!$D$7</f>
        <v>0</v>
      </c>
      <c r="B245" s="128">
        <f>DatosGenerales!$D$11</f>
        <v>0</v>
      </c>
      <c r="C245" s="128" cm="1">
        <f t="array" aca="1" ref="C245" ca="1">INDIRECT(CONCATENATE(TablaDatosCompletos[[#This Row],[CodigoProyecto]],"!$E$3"))</f>
        <v>0</v>
      </c>
      <c r="D245" s="128" t="str">
        <f ca="1">IF(TablaDatosCompletos[[#This Row],[Proyecto]]=0,"NO","SI")</f>
        <v>NO</v>
      </c>
      <c r="E245" s="129" t="s">
        <v>18</v>
      </c>
      <c r="F245" s="130" t="s">
        <v>262</v>
      </c>
      <c r="G245" s="131" t="s">
        <v>142</v>
      </c>
      <c r="H245" s="132" t="s">
        <v>57</v>
      </c>
      <c r="I245" s="136" t="s">
        <v>58</v>
      </c>
      <c r="J245" s="129" t="s">
        <v>143</v>
      </c>
      <c r="K245" s="134" t="s">
        <v>144</v>
      </c>
      <c r="L245" s="134" t="s">
        <v>602</v>
      </c>
      <c r="M245" s="135" t="str" cm="1">
        <f t="array" aca="1" ref="M245" ca="1">IF(INDIRECT(CONCATENATE(TablaDatosCompletos[[#This Row],[CodigoProyecto]],"!B",CELL("fila",INDIRECT(TablaDatosCompletos[[#This Row],[Referencia]]))))="Incluir","SI","NO")</f>
        <v>NO</v>
      </c>
      <c r="N245" s="136" cm="1">
        <f t="array" aca="1" ref="N245" ca="1">IF(TablaDatosCompletos[[#This Row],[UsarAI]]="NO",0,INDIRECT(CONCATENATE(TablaDatosCompletos[[#This Row],[CodigoProyecto]],"!E",CELL("fila",INDIRECT(TablaDatosCompletos[[#This Row],[Referencia]]))+2)))</f>
        <v>0</v>
      </c>
      <c r="O245" s="134" t="str" cm="1">
        <f t="array" aca="1" ref="O245" ca="1">IF(INDIRECT(CONCATENATE(TablaDatosCompletos[[#This Row],[CodigoProyecto]],"!E",CELL("fila",INDIRECT(TablaDatosCompletos[[#This Row],[Referencia]]))+6))=0,"",INDIRECT(CONCATENATE(TablaDatosCompletos[[#This Row],[CodigoProyecto]],"!E",CELL("fila",INDIRECT(TablaDatosCompletos[[#This Row],[Referencia]]))+6)))</f>
        <v>RCO77</v>
      </c>
      <c r="P245" s="134" t="str" cm="1">
        <f t="array" aca="1" ref="P245" ca="1">IF(INDIRECT(CONCATENATE(TablaDatosCompletos[[#This Row],[CodigoProyecto]],"!F",CELL("fila",INDIRECT(TablaDatosCompletos[[#This Row],[Referencia]]))+6))=0,"",INDIRECT(CONCATENATE(TablaDatosCompletos[[#This Row],[CodigoProyecto]],"!F",CELL("fila",INDIRECT(TablaDatosCompletos[[#This Row],[Referencia]]))+6)))</f>
        <v>RCO 77: Número de infraestructuras
culturales y turísticas apoyadas*</v>
      </c>
      <c r="Q245" s="134" cm="1">
        <f t="array" aca="1" ref="Q245" ca="1">IF(TablaDatosCompletos[[#This Row],[UsarAI]]="NO",0,INDIRECT(CONCATENATE(TablaDatosCompletos[[#This Row],[CodigoProyecto]],"!H",CELL("fila",INDIRECT(TablaDatosCompletos[[#This Row],[Referencia]]))+6)))</f>
        <v>0</v>
      </c>
      <c r="R245" s="134" t="str" cm="1">
        <f t="array" aca="1" ref="R245" ca="1">IF(INDIRECT(CONCATENATE(TablaDatosCompletos[[#This Row],[CodigoProyecto]],"!G",CELL("fila",INDIRECT(TablaDatosCompletos[[#This Row],[Referencia]]))+6))=0,"",INDIRECT(CONCATENATE(TablaDatosCompletos[[#This Row],[CodigoProyecto]],"!G",CELL("fila",INDIRECT(TablaDatosCompletos[[#This Row],[Referencia]]))+6)))</f>
        <v>RCO 77:Sitios culturales y turísticos</v>
      </c>
      <c r="S245" s="137" t="str" cm="1">
        <f t="array" aca="1" ref="S245" ca="1">IF(INDIRECT(CONCATENATE(TablaDatosCompletos[[#This Row],[CodigoProyecto]],"!E",CELL("fila",INDIRECT(TablaDatosCompletos[[#This Row],[Referencia]]))+7))=0,"",INDIRECT(CONCATENATE(TablaDatosCompletos[[#This Row],[CodigoProyecto]],"!E",CELL("fila",INDIRECT(TablaDatosCompletos[[#This Row],[Referencia]]))+7)))</f>
        <v>RCR77</v>
      </c>
      <c r="T245" s="135" t="str" cm="1">
        <f t="array" aca="1" ref="T245" ca="1">IF(INDIRECT(CONCATENATE(TablaDatosCompletos[[#This Row],[CodigoProyecto]],"!F",CELL("fila",INDIRECT(TablaDatosCompletos[[#This Row],[Referencia]]))+7))=0,"",INDIRECT(CONCATENATE(TablaDatosCompletos[[#This Row],[CodigoProyecto]],"!F",CELL("fila",INDIRECT(TablaDatosCompletos[[#This Row],[Referencia]]))+7)))</f>
        <v>RCR 77: Visitantes de instalaciones culturales
y turísticas apoyadas*</v>
      </c>
      <c r="U245" s="135" cm="1">
        <f t="array" aca="1" ref="U245" ca="1">IF(TablaDatosCompletos[[#This Row],[UsarAI]]="NO",0,INDIRECT(CONCATENATE(TablaDatosCompletos[[#This Row],[CodigoProyecto]],"!H",CELL("fila",INDIRECT(TablaDatosCompletos[[#This Row],[Referencia]]))+7)))</f>
        <v>0</v>
      </c>
      <c r="V245" s="135" t="str" cm="1">
        <f t="array" aca="1" ref="V245" ca="1">IF(INDIRECT(CONCATENATE(TablaDatosCompletos[[#This Row],[CodigoProyecto]],"!G",CELL("fila",INDIRECT(TablaDatosCompletos[[#This Row],[Referencia]]))+7))=0,"",INDIRECT(CONCATENATE(TablaDatosCompletos[[#This Row],[CodigoProyecto]],"!G",CELL("fila",INDIRECT(TablaDatosCompletos[[#This Row],[Referencia]]))+7)))</f>
        <v>Visitantes / año</v>
      </c>
    </row>
    <row r="246" spans="1:22" ht="72.5" x14ac:dyDescent="0.35">
      <c r="A246" s="128">
        <f>DatosGenerales!$D$7</f>
        <v>0</v>
      </c>
      <c r="B246" s="128">
        <f>DatosGenerales!$D$11</f>
        <v>0</v>
      </c>
      <c r="C246" s="128" cm="1">
        <f t="array" aca="1" ref="C246" ca="1">INDIRECT(CONCATENATE(TablaDatosCompletos[[#This Row],[CodigoProyecto]],"!$E$3"))</f>
        <v>0</v>
      </c>
      <c r="D246" s="128" t="str">
        <f ca="1">IF(TablaDatosCompletos[[#This Row],[Proyecto]]=0,"NO","SI")</f>
        <v>NO</v>
      </c>
      <c r="E246" s="129" t="s">
        <v>18</v>
      </c>
      <c r="F246" s="130" t="s">
        <v>262</v>
      </c>
      <c r="G246" s="131" t="s">
        <v>142</v>
      </c>
      <c r="H246" s="132" t="s">
        <v>57</v>
      </c>
      <c r="I246" s="136" t="s">
        <v>58</v>
      </c>
      <c r="J246" s="129" t="s">
        <v>145</v>
      </c>
      <c r="K246" s="134" t="s">
        <v>146</v>
      </c>
      <c r="L246" s="134" t="s">
        <v>603</v>
      </c>
      <c r="M246" s="135" t="str" cm="1">
        <f t="array" aca="1" ref="M246" ca="1">IF(INDIRECT(CONCATENATE(TablaDatosCompletos[[#This Row],[CodigoProyecto]],"!B",CELL("fila",INDIRECT(TablaDatosCompletos[[#This Row],[Referencia]]))))="Incluir","SI","NO")</f>
        <v>NO</v>
      </c>
      <c r="N246" s="136" cm="1">
        <f t="array" aca="1" ref="N246" ca="1">IF(TablaDatosCompletos[[#This Row],[UsarAI]]="NO",0,INDIRECT(CONCATENATE(TablaDatosCompletos[[#This Row],[CodigoProyecto]],"!E",CELL("fila",INDIRECT(TablaDatosCompletos[[#This Row],[Referencia]]))+2)))</f>
        <v>0</v>
      </c>
      <c r="O246" s="134" t="str" cm="1">
        <f t="array" aca="1" ref="O246" ca="1">IF(INDIRECT(CONCATENATE(TablaDatosCompletos[[#This Row],[CodigoProyecto]],"!E",CELL("fila",INDIRECT(TablaDatosCompletos[[#This Row],[Referencia]]))+6))=0,"",INDIRECT(CONCATENATE(TablaDatosCompletos[[#This Row],[CodigoProyecto]],"!E",CELL("fila",INDIRECT(TablaDatosCompletos[[#This Row],[Referencia]]))+6)))</f>
        <v>RCO77</v>
      </c>
      <c r="P246" s="134" t="str" cm="1">
        <f t="array" aca="1" ref="P246" ca="1">IF(INDIRECT(CONCATENATE(TablaDatosCompletos[[#This Row],[CodigoProyecto]],"!F",CELL("fila",INDIRECT(TablaDatosCompletos[[#This Row],[Referencia]]))+6))=0,"",INDIRECT(CONCATENATE(TablaDatosCompletos[[#This Row],[CodigoProyecto]],"!F",CELL("fila",INDIRECT(TablaDatosCompletos[[#This Row],[Referencia]]))+6)))</f>
        <v>RCO 77: Número de infraestructuras
culturales y turísticas apoyadas*</v>
      </c>
      <c r="Q246" s="134" cm="1">
        <f t="array" aca="1" ref="Q246" ca="1">IF(TablaDatosCompletos[[#This Row],[UsarAI]]="NO",0,INDIRECT(CONCATENATE(TablaDatosCompletos[[#This Row],[CodigoProyecto]],"!H",CELL("fila",INDIRECT(TablaDatosCompletos[[#This Row],[Referencia]]))+6)))</f>
        <v>0</v>
      </c>
      <c r="R246" s="134" t="str" cm="1">
        <f t="array" aca="1" ref="R246" ca="1">IF(INDIRECT(CONCATENATE(TablaDatosCompletos[[#This Row],[CodigoProyecto]],"!G",CELL("fila",INDIRECT(TablaDatosCompletos[[#This Row],[Referencia]]))+6))=0,"",INDIRECT(CONCATENATE(TablaDatosCompletos[[#This Row],[CodigoProyecto]],"!G",CELL("fila",INDIRECT(TablaDatosCompletos[[#This Row],[Referencia]]))+6)))</f>
        <v>RCO 77:Sitios culturales y turísticos</v>
      </c>
      <c r="S246" s="137" t="str" cm="1">
        <f t="array" aca="1" ref="S246" ca="1">IF(INDIRECT(CONCATENATE(TablaDatosCompletos[[#This Row],[CodigoProyecto]],"!E",CELL("fila",INDIRECT(TablaDatosCompletos[[#This Row],[Referencia]]))+7))=0,"",INDIRECT(CONCATENATE(TablaDatosCompletos[[#This Row],[CodigoProyecto]],"!E",CELL("fila",INDIRECT(TablaDatosCompletos[[#This Row],[Referencia]]))+7)))</f>
        <v>RCR77</v>
      </c>
      <c r="T246" s="128" t="str" cm="1">
        <f t="array" aca="1" ref="T246" ca="1">IF(INDIRECT(CONCATENATE(TablaDatosCompletos[[#This Row],[CodigoProyecto]],"!F",CELL("fila",INDIRECT(TablaDatosCompletos[[#This Row],[Referencia]]))+7))=0,"",INDIRECT(CONCATENATE(TablaDatosCompletos[[#This Row],[CodigoProyecto]],"!F",CELL("fila",INDIRECT(TablaDatosCompletos[[#This Row],[Referencia]]))+7)))</f>
        <v>RCR 77: Visitantes de instalaciones culturales
y turísticas apoyadas*</v>
      </c>
      <c r="U246" s="135" cm="1">
        <f t="array" aca="1" ref="U246" ca="1">IF(TablaDatosCompletos[[#This Row],[UsarAI]]="NO",0,INDIRECT(CONCATENATE(TablaDatosCompletos[[#This Row],[CodigoProyecto]],"!H",CELL("fila",INDIRECT(TablaDatosCompletos[[#This Row],[Referencia]]))+7)))</f>
        <v>0</v>
      </c>
      <c r="V246" s="128" t="str" cm="1">
        <f t="array" aca="1" ref="V246" ca="1">IF(INDIRECT(CONCATENATE(TablaDatosCompletos[[#This Row],[CodigoProyecto]],"!G",CELL("fila",INDIRECT(TablaDatosCompletos[[#This Row],[Referencia]]))+7))=0,"",INDIRECT(CONCATENATE(TablaDatosCompletos[[#This Row],[CodigoProyecto]],"!G",CELL("fila",INDIRECT(TablaDatosCompletos[[#This Row],[Referencia]]))+7)))</f>
        <v>Visitantes / año</v>
      </c>
    </row>
    <row r="247" spans="1:22" ht="72.5" x14ac:dyDescent="0.35">
      <c r="A247" s="128">
        <f>DatosGenerales!$D$7</f>
        <v>0</v>
      </c>
      <c r="B247" s="128">
        <f>DatosGenerales!$D$11</f>
        <v>0</v>
      </c>
      <c r="C247" s="128" cm="1">
        <f t="array" aca="1" ref="C247" ca="1">INDIRECT(CONCATENATE(TablaDatosCompletos[[#This Row],[CodigoProyecto]],"!$E$3"))</f>
        <v>0</v>
      </c>
      <c r="D247" s="128" t="str">
        <f ca="1">IF(TablaDatosCompletos[[#This Row],[Proyecto]]=0,"NO","SI")</f>
        <v>NO</v>
      </c>
      <c r="E247" s="129" t="s">
        <v>18</v>
      </c>
      <c r="F247" s="130" t="s">
        <v>262</v>
      </c>
      <c r="G247" s="131" t="s">
        <v>142</v>
      </c>
      <c r="H247" s="132" t="s">
        <v>57</v>
      </c>
      <c r="I247" s="136" t="s">
        <v>58</v>
      </c>
      <c r="J247" s="129" t="s">
        <v>147</v>
      </c>
      <c r="K247" s="134" t="s">
        <v>148</v>
      </c>
      <c r="L247" s="134" t="s">
        <v>604</v>
      </c>
      <c r="M247" s="135" t="str" cm="1">
        <f t="array" aca="1" ref="M247" ca="1">IF(INDIRECT(CONCATENATE(TablaDatosCompletos[[#This Row],[CodigoProyecto]],"!B",CELL("fila",INDIRECT(TablaDatosCompletos[[#This Row],[Referencia]]))))="Incluir","SI","NO")</f>
        <v>NO</v>
      </c>
      <c r="N247" s="136" cm="1">
        <f t="array" aca="1" ref="N247" ca="1">IF(TablaDatosCompletos[[#This Row],[UsarAI]]="NO",0,INDIRECT(CONCATENATE(TablaDatosCompletos[[#This Row],[CodigoProyecto]],"!E",CELL("fila",INDIRECT(TablaDatosCompletos[[#This Row],[Referencia]]))+2)))</f>
        <v>0</v>
      </c>
      <c r="O247" s="134" t="str" cm="1">
        <f t="array" aca="1" ref="O247" ca="1">IF(INDIRECT(CONCATENATE(TablaDatosCompletos[[#This Row],[CodigoProyecto]],"!E",CELL("fila",INDIRECT(TablaDatosCompletos[[#This Row],[Referencia]]))+6))=0,"",INDIRECT(CONCATENATE(TablaDatosCompletos[[#This Row],[CodigoProyecto]],"!E",CELL("fila",INDIRECT(TablaDatosCompletos[[#This Row],[Referencia]]))+6)))</f>
        <v>RCO114</v>
      </c>
      <c r="P247" s="134" t="str" cm="1">
        <f t="array" aca="1" ref="P247" ca="1">IF(INDIRECT(CONCATENATE(TablaDatosCompletos[[#This Row],[CodigoProyecto]],"!F",CELL("fila",INDIRECT(TablaDatosCompletos[[#This Row],[Referencia]]))+6))=0,"",INDIRECT(CONCATENATE(TablaDatosCompletos[[#This Row],[CodigoProyecto]],"!F",CELL("fila",INDIRECT(TablaDatosCompletos[[#This Row],[Referencia]]))+6)))</f>
        <v>RCO 114: Espacios abiertos creados o rehabilitados en zonas urbanas</v>
      </c>
      <c r="Q247" s="134" cm="1">
        <f t="array" aca="1" ref="Q247" ca="1">IF(TablaDatosCompletos[[#This Row],[UsarAI]]="NO",0,INDIRECT(CONCATENATE(TablaDatosCompletos[[#This Row],[CodigoProyecto]],"!H",CELL("fila",INDIRECT(TablaDatosCompletos[[#This Row],[Referencia]]))+6)))</f>
        <v>0</v>
      </c>
      <c r="R247" s="134" t="str" cm="1">
        <f t="array" aca="1" ref="R247" ca="1">IF(INDIRECT(CONCATENATE(TablaDatosCompletos[[#This Row],[CodigoProyecto]],"!G",CELL("fila",INDIRECT(TablaDatosCompletos[[#This Row],[Referencia]]))+6))=0,"",INDIRECT(CONCATENATE(TablaDatosCompletos[[#This Row],[CodigoProyecto]],"!G",CELL("fila",INDIRECT(TablaDatosCompletos[[#This Row],[Referencia]]))+6)))</f>
        <v>RCO 114: Metros cuadrados</v>
      </c>
      <c r="S247" s="137" t="str" cm="1">
        <f t="array" aca="1" ref="S247" ca="1">IF(INDIRECT(CONCATENATE(TablaDatosCompletos[[#This Row],[CodigoProyecto]],"!E",CELL("fila",INDIRECT(TablaDatosCompletos[[#This Row],[Referencia]]))+7))=0,"",INDIRECT(CONCATENATE(TablaDatosCompletos[[#This Row],[CodigoProyecto]],"!E",CELL("fila",INDIRECT(TablaDatosCompletos[[#This Row],[Referencia]]))+7)))</f>
        <v>RCR77</v>
      </c>
      <c r="T247" s="128" t="str" cm="1">
        <f t="array" aca="1" ref="T247" ca="1">IF(INDIRECT(CONCATENATE(TablaDatosCompletos[[#This Row],[CodigoProyecto]],"!F",CELL("fila",INDIRECT(TablaDatosCompletos[[#This Row],[Referencia]]))+7))=0,"",INDIRECT(CONCATENATE(TablaDatosCompletos[[#This Row],[CodigoProyecto]],"!F",CELL("fila",INDIRECT(TablaDatosCompletos[[#This Row],[Referencia]]))+7)))</f>
        <v>RCR 77: Visitantes de instalaciones culturales
y turísticas apoyadas*</v>
      </c>
      <c r="U247" s="135" cm="1">
        <f t="array" aca="1" ref="U247" ca="1">IF(TablaDatosCompletos[[#This Row],[UsarAI]]="NO",0,INDIRECT(CONCATENATE(TablaDatosCompletos[[#This Row],[CodigoProyecto]],"!H",CELL("fila",INDIRECT(TablaDatosCompletos[[#This Row],[Referencia]]))+7)))</f>
        <v>0</v>
      </c>
      <c r="V247" s="128" t="str" cm="1">
        <f t="array" aca="1" ref="V247" ca="1">IF(INDIRECT(CONCATENATE(TablaDatosCompletos[[#This Row],[CodigoProyecto]],"!G",CELL("fila",INDIRECT(TablaDatosCompletos[[#This Row],[Referencia]]))+7))=0,"",INDIRECT(CONCATENATE(TablaDatosCompletos[[#This Row],[CodigoProyecto]],"!G",CELL("fila",INDIRECT(TablaDatosCompletos[[#This Row],[Referencia]]))+7)))</f>
        <v>Visitantes / año</v>
      </c>
    </row>
    <row r="248" spans="1:22" ht="72.5" x14ac:dyDescent="0.35">
      <c r="A248" s="128">
        <f>DatosGenerales!$D$7</f>
        <v>0</v>
      </c>
      <c r="B248" s="128">
        <f>DatosGenerales!$D$11</f>
        <v>0</v>
      </c>
      <c r="C248" s="128" cm="1">
        <f t="array" aca="1" ref="C248" ca="1">INDIRECT(CONCATENATE(TablaDatosCompletos[[#This Row],[CodigoProyecto]],"!$E$3"))</f>
        <v>0</v>
      </c>
      <c r="D248" s="128" t="str">
        <f ca="1">IF(TablaDatosCompletos[[#This Row],[Proyecto]]=0,"NO","SI")</f>
        <v>NO</v>
      </c>
      <c r="E248" s="129" t="s">
        <v>18</v>
      </c>
      <c r="F248" s="130" t="s">
        <v>262</v>
      </c>
      <c r="G248" s="131" t="s">
        <v>142</v>
      </c>
      <c r="H248" s="132" t="s">
        <v>57</v>
      </c>
      <c r="I248" s="136" t="s">
        <v>58</v>
      </c>
      <c r="J248" s="129" t="s">
        <v>149</v>
      </c>
      <c r="K248" s="134" t="s">
        <v>150</v>
      </c>
      <c r="L248" s="134" t="s">
        <v>605</v>
      </c>
      <c r="M248" s="135" t="str" cm="1">
        <f t="array" aca="1" ref="M248" ca="1">IF(INDIRECT(CONCATENATE(TablaDatosCompletos[[#This Row],[CodigoProyecto]],"!B",CELL("fila",INDIRECT(TablaDatosCompletos[[#This Row],[Referencia]]))))="Incluir","SI","NO")</f>
        <v>NO</v>
      </c>
      <c r="N248" s="136" cm="1">
        <f t="array" aca="1" ref="N248" ca="1">IF(TablaDatosCompletos[[#This Row],[UsarAI]]="NO",0,INDIRECT(CONCATENATE(TablaDatosCompletos[[#This Row],[CodigoProyecto]],"!E",CELL("fila",INDIRECT(TablaDatosCompletos[[#This Row],[Referencia]]))+2)))</f>
        <v>0</v>
      </c>
      <c r="O248" s="134" t="str" cm="1">
        <f t="array" aca="1" ref="O248" ca="1">IF(INDIRECT(CONCATENATE(TablaDatosCompletos[[#This Row],[CodigoProyecto]],"!E",CELL("fila",INDIRECT(TablaDatosCompletos[[#This Row],[Referencia]]))+6))=0,"",INDIRECT(CONCATENATE(TablaDatosCompletos[[#This Row],[CodigoProyecto]],"!E",CELL("fila",INDIRECT(TablaDatosCompletos[[#This Row],[Referencia]]))+6)))</f>
        <v>RCO77</v>
      </c>
      <c r="P248" s="134" t="str" cm="1">
        <f t="array" aca="1" ref="P248" ca="1">IF(INDIRECT(CONCATENATE(TablaDatosCompletos[[#This Row],[CodigoProyecto]],"!F",CELL("fila",INDIRECT(TablaDatosCompletos[[#This Row],[Referencia]]))+6))=0,"",INDIRECT(CONCATENATE(TablaDatosCompletos[[#This Row],[CodigoProyecto]],"!F",CELL("fila",INDIRECT(TablaDatosCompletos[[#This Row],[Referencia]]))+6)))</f>
        <v>RCO 77: Número de infraestructuras
culturales y turísticas apoyadas*</v>
      </c>
      <c r="Q248" s="134" cm="1">
        <f t="array" aca="1" ref="Q248" ca="1">IF(TablaDatosCompletos[[#This Row],[UsarAI]]="NO",0,INDIRECT(CONCATENATE(TablaDatosCompletos[[#This Row],[CodigoProyecto]],"!H",CELL("fila",INDIRECT(TablaDatosCompletos[[#This Row],[Referencia]]))+6)))</f>
        <v>0</v>
      </c>
      <c r="R248" s="134" t="str" cm="1">
        <f t="array" aca="1" ref="R248" ca="1">IF(INDIRECT(CONCATENATE(TablaDatosCompletos[[#This Row],[CodigoProyecto]],"!G",CELL("fila",INDIRECT(TablaDatosCompletos[[#This Row],[Referencia]]))+6))=0,"",INDIRECT(CONCATENATE(TablaDatosCompletos[[#This Row],[CodigoProyecto]],"!G",CELL("fila",INDIRECT(TablaDatosCompletos[[#This Row],[Referencia]]))+6)))</f>
        <v>RCO 77:Sitios culturales y turísticos</v>
      </c>
      <c r="S248" s="137" t="str" cm="1">
        <f t="array" aca="1" ref="S248" ca="1">IF(INDIRECT(CONCATENATE(TablaDatosCompletos[[#This Row],[CodigoProyecto]],"!E",CELL("fila",INDIRECT(TablaDatosCompletos[[#This Row],[Referencia]]))+7))=0,"",INDIRECT(CONCATENATE(TablaDatosCompletos[[#This Row],[CodigoProyecto]],"!E",CELL("fila",INDIRECT(TablaDatosCompletos[[#This Row],[Referencia]]))+7)))</f>
        <v>RCR77</v>
      </c>
      <c r="T248" s="128" t="str" cm="1">
        <f t="array" aca="1" ref="T248" ca="1">IF(INDIRECT(CONCATENATE(TablaDatosCompletos[[#This Row],[CodigoProyecto]],"!F",CELL("fila",INDIRECT(TablaDatosCompletos[[#This Row],[Referencia]]))+7))=0,"",INDIRECT(CONCATENATE(TablaDatosCompletos[[#This Row],[CodigoProyecto]],"!F",CELL("fila",INDIRECT(TablaDatosCompletos[[#This Row],[Referencia]]))+7)))</f>
        <v>RCR 77: Visitantes de instalaciones culturales
y turísticas apoyadas*</v>
      </c>
      <c r="U248" s="135" cm="1">
        <f t="array" aca="1" ref="U248" ca="1">IF(TablaDatosCompletos[[#This Row],[UsarAI]]="NO",0,INDIRECT(CONCATENATE(TablaDatosCompletos[[#This Row],[CodigoProyecto]],"!H",CELL("fila",INDIRECT(TablaDatosCompletos[[#This Row],[Referencia]]))+7)))</f>
        <v>0</v>
      </c>
      <c r="V248" s="128" t="str" cm="1">
        <f t="array" aca="1" ref="V248" ca="1">IF(INDIRECT(CONCATENATE(TablaDatosCompletos[[#This Row],[CodigoProyecto]],"!G",CELL("fila",INDIRECT(TablaDatosCompletos[[#This Row],[Referencia]]))+7))=0,"",INDIRECT(CONCATENATE(TablaDatosCompletos[[#This Row],[CodigoProyecto]],"!G",CELL("fila",INDIRECT(TablaDatosCompletos[[#This Row],[Referencia]]))+7)))</f>
        <v>Visitantes / año</v>
      </c>
    </row>
    <row r="249" spans="1:22" ht="87" x14ac:dyDescent="0.35">
      <c r="A249" s="17">
        <f>DatosGenerales!$D$7</f>
        <v>0</v>
      </c>
      <c r="B249" s="17">
        <f>DatosGenerales!$D$11</f>
        <v>0</v>
      </c>
      <c r="C249" s="17" cm="1">
        <f t="array" aca="1" ref="C249" ca="1">INDIRECT(CONCATENATE(TablaDatosCompletos[[#This Row],[CodigoProyecto]],"!$E$3"))</f>
        <v>0</v>
      </c>
      <c r="D249" s="17" t="str">
        <f ca="1">IF(TablaDatosCompletos[[#This Row],[Proyecto]]=0,"NO","SI")</f>
        <v>NO</v>
      </c>
      <c r="E249" s="17" t="s">
        <v>20</v>
      </c>
      <c r="F249" s="17" t="s">
        <v>221</v>
      </c>
      <c r="G249" s="20" t="s">
        <v>222</v>
      </c>
      <c r="H249" s="20" t="s">
        <v>37</v>
      </c>
      <c r="I249" s="19" t="s">
        <v>38</v>
      </c>
      <c r="J249" s="17" t="s">
        <v>65</v>
      </c>
      <c r="K249" s="18" t="s">
        <v>66</v>
      </c>
      <c r="L249" s="18" t="s">
        <v>606</v>
      </c>
      <c r="M249" s="18" t="str" cm="1">
        <f t="array" aca="1" ref="M249" ca="1">IF(INDIRECT(CONCATENATE(TablaDatosCompletos[[#This Row],[CodigoProyecto]],"!B",CELL("fila",INDIRECT(TablaDatosCompletos[[#This Row],[Referencia]]))))="Incluir","SI","NO")</f>
        <v>NO</v>
      </c>
      <c r="N249" s="40" cm="1">
        <f t="array" aca="1" ref="N249" ca="1">IF(TablaDatosCompletos[[#This Row],[UsarAI]]="NO",0,INDIRECT(CONCATENATE(TablaDatosCompletos[[#This Row],[CodigoProyecto]],"!E",CELL("fila",INDIRECT(TablaDatosCompletos[[#This Row],[Referencia]]))+2)))</f>
        <v>0</v>
      </c>
      <c r="O249" s="18" t="str" cm="1">
        <f t="array" aca="1" ref="O249" ca="1">IF(INDIRECT(CONCATENATE(TablaDatosCompletos[[#This Row],[CodigoProyecto]],"!E",CELL("fila",INDIRECT(TablaDatosCompletos[[#This Row],[Referencia]]))+6))=0,"",INDIRECT(CONCATENATE(TablaDatosCompletos[[#This Row],[CodigoProyecto]],"!E",CELL("fila",INDIRECT(TablaDatosCompletos[[#This Row],[Referencia]]))+6)))</f>
        <v>RCO14</v>
      </c>
      <c r="P249" s="18" t="str" cm="1">
        <f t="array" aca="1" ref="P249" ca="1">IF(INDIRECT(CONCATENATE(TablaDatosCompletos[[#This Row],[CodigoProyecto]],"!F",CELL("fila",INDIRECT(TablaDatosCompletos[[#This Row],[Referencia]]))+6))=0,"",INDIRECT(CONCATENATE(TablaDatosCompletos[[#This Row],[CodigoProyecto]],"!F",CELL("fila",INDIRECT(TablaDatosCompletos[[#This Row],[Referencia]]))+6)))</f>
        <v>Centros públicos apoyados para desarrollar servicios, productos y procesos digitales</v>
      </c>
      <c r="Q249" s="18" cm="1">
        <f t="array" aca="1" ref="Q249" ca="1">IF(TablaDatosCompletos[[#This Row],[UsarAI]]="NO",0,INDIRECT(CONCATENATE(TablaDatosCompletos[[#This Row],[CodigoProyecto]],"!H",CELL("fila",INDIRECT(TablaDatosCompletos[[#This Row],[Referencia]]))+6)))</f>
        <v>0</v>
      </c>
      <c r="R249" s="18" t="str" cm="1">
        <f t="array" aca="1" ref="R249" ca="1">IF(INDIRECT(CONCATENATE(TablaDatosCompletos[[#This Row],[CodigoProyecto]],"!G",CELL("fila",INDIRECT(TablaDatosCompletos[[#This Row],[Referencia]]))+6))=0,"",INDIRECT(CONCATENATE(TablaDatosCompletos[[#This Row],[CodigoProyecto]],"!G",CELL("fila",INDIRECT(TablaDatosCompletos[[#This Row],[Referencia]]))+6)))</f>
        <v xml:space="preserve">Centros públicos </v>
      </c>
      <c r="S249" s="125" t="str" cm="1">
        <f t="array" aca="1" ref="S249" ca="1">IF(INDIRECT(CONCATENATE(TablaDatosCompletos[[#This Row],[CodigoProyecto]],"!E",CELL("fila",INDIRECT(TablaDatosCompletos[[#This Row],[Referencia]]))+7))=0,"",INDIRECT(CONCATENATE(TablaDatosCompletos[[#This Row],[CodigoProyecto]],"!E",CELL("fila",INDIRECT(TablaDatosCompletos[[#This Row],[Referencia]]))+7)))</f>
        <v>RCR11</v>
      </c>
      <c r="T249" s="126" t="str" cm="1">
        <f t="array" aca="1" ref="T249" ca="1">IF(INDIRECT(CONCATENATE(TablaDatosCompletos[[#This Row],[CodigoProyecto]],"!F",CELL("fila",INDIRECT(TablaDatosCompletos[[#This Row],[Referencia]]))+7))=0,"",INDIRECT(CONCATENATE(TablaDatosCompletos[[#This Row],[CodigoProyecto]],"!F",CELL("fila",INDIRECT(TablaDatosCompletos[[#This Row],[Referencia]]))+7)))</f>
        <v>RCR 11: Usuarios de servicios, productos y
procesos digitales públicos nuevos y
mejorados*</v>
      </c>
      <c r="U249" s="127" cm="1">
        <f t="array" aca="1" ref="U249" ca="1">IF(TablaDatosCompletos[[#This Row],[UsarAI]]="NO",0,INDIRECT(CONCATENATE(TablaDatosCompletos[[#This Row],[CodigoProyecto]],"!H",CELL("fila",INDIRECT(TablaDatosCompletos[[#This Row],[Referencia]]))+7)))</f>
        <v>0</v>
      </c>
      <c r="V249" s="126" t="str" cm="1">
        <f t="array" aca="1" ref="V249" ca="1">IF(INDIRECT(CONCATENATE(TablaDatosCompletos[[#This Row],[CodigoProyecto]],"!G",CELL("fila",INDIRECT(TablaDatosCompletos[[#This Row],[Referencia]]))+7))=0,"",INDIRECT(CONCATENATE(TablaDatosCompletos[[#This Row],[CodigoProyecto]],"!G",CELL("fila",INDIRECT(TablaDatosCompletos[[#This Row],[Referencia]]))+7)))</f>
        <v>Usuarios / año</v>
      </c>
    </row>
    <row r="250" spans="1:22" ht="87" x14ac:dyDescent="0.35">
      <c r="A250" s="17">
        <f>DatosGenerales!$D$7</f>
        <v>0</v>
      </c>
      <c r="B250" s="17">
        <f>DatosGenerales!$D$11</f>
        <v>0</v>
      </c>
      <c r="C250" s="17" cm="1">
        <f t="array" aca="1" ref="C250" ca="1">INDIRECT(CONCATENATE(TablaDatosCompletos[[#This Row],[CodigoProyecto]],"!$E$3"))</f>
        <v>0</v>
      </c>
      <c r="D250" s="17" t="str">
        <f ca="1">IF(TablaDatosCompletos[[#This Row],[Proyecto]]=0,"NO","SI")</f>
        <v>NO</v>
      </c>
      <c r="E250" s="17" t="s">
        <v>20</v>
      </c>
      <c r="F250" s="17" t="s">
        <v>221</v>
      </c>
      <c r="G250" s="20" t="s">
        <v>222</v>
      </c>
      <c r="H250" s="20" t="s">
        <v>37</v>
      </c>
      <c r="I250" s="19" t="s">
        <v>38</v>
      </c>
      <c r="J250" s="17" t="s">
        <v>68</v>
      </c>
      <c r="K250" s="18" t="s">
        <v>69</v>
      </c>
      <c r="L250" s="18" t="s">
        <v>607</v>
      </c>
      <c r="M250" s="18" t="str" cm="1">
        <f t="array" aca="1" ref="M250" ca="1">IF(INDIRECT(CONCATENATE(TablaDatosCompletos[[#This Row],[CodigoProyecto]],"!B",CELL("fila",INDIRECT(TablaDatosCompletos[[#This Row],[Referencia]]))))="Incluir","SI","NO")</f>
        <v>NO</v>
      </c>
      <c r="N250" s="40" cm="1">
        <f t="array" aca="1" ref="N250" ca="1">IF(TablaDatosCompletos[[#This Row],[UsarAI]]="NO",0,INDIRECT(CONCATENATE(TablaDatosCompletos[[#This Row],[CodigoProyecto]],"!E",CELL("fila",INDIRECT(TablaDatosCompletos[[#This Row],[Referencia]]))+2)))</f>
        <v>0</v>
      </c>
      <c r="O250" s="18" t="str" cm="1">
        <f t="array" aca="1" ref="O250" ca="1">IF(INDIRECT(CONCATENATE(TablaDatosCompletos[[#This Row],[CodigoProyecto]],"!E",CELL("fila",INDIRECT(TablaDatosCompletos[[#This Row],[Referencia]]))+6))=0,"",INDIRECT(CONCATENATE(TablaDatosCompletos[[#This Row],[CodigoProyecto]],"!E",CELL("fila",INDIRECT(TablaDatosCompletos[[#This Row],[Referencia]]))+6)))</f>
        <v>RCO14</v>
      </c>
      <c r="P250" s="18" t="str" cm="1">
        <f t="array" aca="1" ref="P250" ca="1">IF(INDIRECT(CONCATENATE(TablaDatosCompletos[[#This Row],[CodigoProyecto]],"!F",CELL("fila",INDIRECT(TablaDatosCompletos[[#This Row],[Referencia]]))+6))=0,"",INDIRECT(CONCATENATE(TablaDatosCompletos[[#This Row],[CodigoProyecto]],"!F",CELL("fila",INDIRECT(TablaDatosCompletos[[#This Row],[Referencia]]))+6)))</f>
        <v>Centros públicos apoyados para desarrollar servicios, productos y procesos digitales</v>
      </c>
      <c r="Q250" s="18" cm="1">
        <f t="array" aca="1" ref="Q250" ca="1">IF(TablaDatosCompletos[[#This Row],[UsarAI]]="NO",0,INDIRECT(CONCATENATE(TablaDatosCompletos[[#This Row],[CodigoProyecto]],"!H",CELL("fila",INDIRECT(TablaDatosCompletos[[#This Row],[Referencia]]))+6)))</f>
        <v>0</v>
      </c>
      <c r="R250" s="18" t="str" cm="1">
        <f t="array" aca="1" ref="R250" ca="1">IF(INDIRECT(CONCATENATE(TablaDatosCompletos[[#This Row],[CodigoProyecto]],"!G",CELL("fila",INDIRECT(TablaDatosCompletos[[#This Row],[Referencia]]))+6))=0,"",INDIRECT(CONCATENATE(TablaDatosCompletos[[#This Row],[CodigoProyecto]],"!G",CELL("fila",INDIRECT(TablaDatosCompletos[[#This Row],[Referencia]]))+6)))</f>
        <v xml:space="preserve">Centros públicos </v>
      </c>
      <c r="S250" s="125" t="str" cm="1">
        <f t="array" aca="1" ref="S250" ca="1">IF(INDIRECT(CONCATENATE(TablaDatosCompletos[[#This Row],[CodigoProyecto]],"!E",CELL("fila",INDIRECT(TablaDatosCompletos[[#This Row],[Referencia]]))+7))=0,"",INDIRECT(CONCATENATE(TablaDatosCompletos[[#This Row],[CodigoProyecto]],"!E",CELL("fila",INDIRECT(TablaDatosCompletos[[#This Row],[Referencia]]))+7)))</f>
        <v>RCR11</v>
      </c>
      <c r="T250" s="126" t="str" cm="1">
        <f t="array" aca="1" ref="T250" ca="1">IF(INDIRECT(CONCATENATE(TablaDatosCompletos[[#This Row],[CodigoProyecto]],"!F",CELL("fila",INDIRECT(TablaDatosCompletos[[#This Row],[Referencia]]))+7))=0,"",INDIRECT(CONCATENATE(TablaDatosCompletos[[#This Row],[CodigoProyecto]],"!F",CELL("fila",INDIRECT(TablaDatosCompletos[[#This Row],[Referencia]]))+7)))</f>
        <v>RCR 11: Usuarios de servicios, productos y
procesos digitales públicos nuevos y
mejorados*</v>
      </c>
      <c r="U250" s="127" cm="1">
        <f t="array" aca="1" ref="U250" ca="1">IF(TablaDatosCompletos[[#This Row],[UsarAI]]="NO",0,INDIRECT(CONCATENATE(TablaDatosCompletos[[#This Row],[CodigoProyecto]],"!H",CELL("fila",INDIRECT(TablaDatosCompletos[[#This Row],[Referencia]]))+7)))</f>
        <v>0</v>
      </c>
      <c r="V250" s="126" t="str" cm="1">
        <f t="array" aca="1" ref="V250" ca="1">IF(INDIRECT(CONCATENATE(TablaDatosCompletos[[#This Row],[CodigoProyecto]],"!G",CELL("fila",INDIRECT(TablaDatosCompletos[[#This Row],[Referencia]]))+7))=0,"",INDIRECT(CONCATENATE(TablaDatosCompletos[[#This Row],[CodigoProyecto]],"!G",CELL("fila",INDIRECT(TablaDatosCompletos[[#This Row],[Referencia]]))+7)))</f>
        <v>Usuarios / año</v>
      </c>
    </row>
    <row r="251" spans="1:22" ht="130.5" x14ac:dyDescent="0.35">
      <c r="A251" s="17">
        <f>DatosGenerales!$D$7</f>
        <v>0</v>
      </c>
      <c r="B251" s="17">
        <f>DatosGenerales!$D$11</f>
        <v>0</v>
      </c>
      <c r="C251" s="17" cm="1">
        <f t="array" aca="1" ref="C251" ca="1">INDIRECT(CONCATENATE(TablaDatosCompletos[[#This Row],[CodigoProyecto]],"!$E$3"))</f>
        <v>0</v>
      </c>
      <c r="D251" s="17" t="str">
        <f ca="1">IF(TablaDatosCompletos[[#This Row],[Proyecto]]=0,"NO","SI")</f>
        <v>NO</v>
      </c>
      <c r="E251" s="17" t="s">
        <v>20</v>
      </c>
      <c r="F251" s="17" t="s">
        <v>221</v>
      </c>
      <c r="G251" s="20" t="s">
        <v>222</v>
      </c>
      <c r="H251" s="20" t="s">
        <v>39</v>
      </c>
      <c r="I251" s="19" t="s">
        <v>40</v>
      </c>
      <c r="J251" s="17" t="s">
        <v>70</v>
      </c>
      <c r="K251" s="18" t="s">
        <v>71</v>
      </c>
      <c r="L251" s="18" t="s">
        <v>608</v>
      </c>
      <c r="M251" s="18" t="str" cm="1">
        <f t="array" aca="1" ref="M251" ca="1">IF(INDIRECT(CONCATENATE(TablaDatosCompletos[[#This Row],[CodigoProyecto]],"!B",CELL("fila",INDIRECT(TablaDatosCompletos[[#This Row],[Referencia]]))))="Incluir","SI","NO")</f>
        <v>NO</v>
      </c>
      <c r="N251" s="40" cm="1">
        <f t="array" aca="1" ref="N251" ca="1">IF(TablaDatosCompletos[[#This Row],[UsarAI]]="NO",0,INDIRECT(CONCATENATE(TablaDatosCompletos[[#This Row],[CodigoProyecto]],"!E",CELL("fila",INDIRECT(TablaDatosCompletos[[#This Row],[Referencia]]))+2)))</f>
        <v>0</v>
      </c>
      <c r="O251" s="18" t="str" cm="1">
        <f t="array" aca="1" ref="O251" ca="1">IF(INDIRECT(CONCATENATE(TablaDatosCompletos[[#This Row],[CodigoProyecto]],"!E",CELL("fila",INDIRECT(TablaDatosCompletos[[#This Row],[Referencia]]))+6))=0,"",INDIRECT(CONCATENATE(TablaDatosCompletos[[#This Row],[CodigoProyecto]],"!E",CELL("fila",INDIRECT(TablaDatosCompletos[[#This Row],[Referencia]]))+6)))</f>
        <v>RCO01</v>
      </c>
      <c r="P251" s="18" t="str" cm="1">
        <f t="array" aca="1" ref="P251" ca="1">IF(INDIRECT(CONCATENATE(TablaDatosCompletos[[#This Row],[CodigoProyecto]],"!F",CELL("fila",INDIRECT(TablaDatosCompletos[[#This Row],[Referencia]]))+6))=0,"",INDIRECT(CONCATENATE(TablaDatosCompletos[[#This Row],[CodigoProyecto]],"!F",CELL("fila",INDIRECT(TablaDatosCompletos[[#This Row],[Referencia]]))+6)))</f>
        <v>Empresas apoyadas (de las cuales: microempresas,pequeñas, medianas, grandes)</v>
      </c>
      <c r="Q251" s="18" cm="1">
        <f t="array" aca="1" ref="Q251" ca="1">IF(TablaDatosCompletos[[#This Row],[UsarAI]]="NO",0,INDIRECT(CONCATENATE(TablaDatosCompletos[[#This Row],[CodigoProyecto]],"!H",CELL("fila",INDIRECT(TablaDatosCompletos[[#This Row],[Referencia]]))+6)))</f>
        <v>0</v>
      </c>
      <c r="R251" s="18" t="str" cm="1">
        <f t="array" aca="1" ref="R251" ca="1">IF(INDIRECT(CONCATENATE(TablaDatosCompletos[[#This Row],[CodigoProyecto]],"!G",CELL("fila",INDIRECT(TablaDatosCompletos[[#This Row],[Referencia]]))+6))=0,"",INDIRECT(CONCATENATE(TablaDatosCompletos[[#This Row],[CodigoProyecto]],"!G",CELL("fila",INDIRECT(TablaDatosCompletos[[#This Row],[Referencia]]))+6)))</f>
        <v>Empresas</v>
      </c>
      <c r="S251" s="125" t="str" cm="1">
        <f t="array" aca="1" ref="S251" ca="1">IF(INDIRECT(CONCATENATE(TablaDatosCompletos[[#This Row],[CodigoProyecto]],"!E",CELL("fila",INDIRECT(TablaDatosCompletos[[#This Row],[Referencia]]))+7))=0,"",INDIRECT(CONCATENATE(TablaDatosCompletos[[#This Row],[CodigoProyecto]],"!E",CELL("fila",INDIRECT(TablaDatosCompletos[[#This Row],[Referencia]]))+7)))</f>
        <v>RCR19</v>
      </c>
      <c r="T251" s="126" t="str" cm="1">
        <f t="array" aca="1" ref="T251" ca="1">IF(INDIRECT(CONCATENATE(TablaDatosCompletos[[#This Row],[CodigoProyecto]],"!F",CELL("fila",INDIRECT(TablaDatosCompletos[[#This Row],[Referencia]]))+7))=0,"",INDIRECT(CONCATENATE(TablaDatosCompletos[[#This Row],[CodigoProyecto]],"!F",CELL("fila",INDIRECT(TablaDatosCompletos[[#This Row],[Referencia]]))+7)))</f>
        <v>RCR 19:Empresas con mayor volumen de negocios</v>
      </c>
      <c r="U251" s="127" cm="1">
        <f t="array" aca="1" ref="U251" ca="1">IF(TablaDatosCompletos[[#This Row],[UsarAI]]="NO",0,INDIRECT(CONCATENATE(TablaDatosCompletos[[#This Row],[CodigoProyecto]],"!H",CELL("fila",INDIRECT(TablaDatosCompletos[[#This Row],[Referencia]]))+7)))</f>
        <v>0</v>
      </c>
      <c r="V251" s="126" t="str" cm="1">
        <f t="array" aca="1" ref="V251" ca="1">IF(INDIRECT(CONCATENATE(TablaDatosCompletos[[#This Row],[CodigoProyecto]],"!G",CELL("fila",INDIRECT(TablaDatosCompletos[[#This Row],[Referencia]]))+7))=0,"",INDIRECT(CONCATENATE(TablaDatosCompletos[[#This Row],[CodigoProyecto]],"!G",CELL("fila",INDIRECT(TablaDatosCompletos[[#This Row],[Referencia]]))+7)))</f>
        <v>Empresas</v>
      </c>
    </row>
    <row r="252" spans="1:22" ht="58" x14ac:dyDescent="0.35">
      <c r="A252" s="17">
        <f>DatosGenerales!$D$7</f>
        <v>0</v>
      </c>
      <c r="B252" s="17">
        <f>DatosGenerales!$D$11</f>
        <v>0</v>
      </c>
      <c r="C252" s="17" cm="1">
        <f t="array" aca="1" ref="C252" ca="1">INDIRECT(CONCATENATE(TablaDatosCompletos[[#This Row],[CodigoProyecto]],"!$E$3"))</f>
        <v>0</v>
      </c>
      <c r="D252" s="17" t="str">
        <f ca="1">IF(TablaDatosCompletos[[#This Row],[Proyecto]]=0,"NO","SI")</f>
        <v>NO</v>
      </c>
      <c r="E252" s="17" t="s">
        <v>20</v>
      </c>
      <c r="F252" s="17" t="s">
        <v>221</v>
      </c>
      <c r="G252" s="20" t="s">
        <v>222</v>
      </c>
      <c r="H252" s="20" t="s">
        <v>39</v>
      </c>
      <c r="I252" s="19" t="s">
        <v>40</v>
      </c>
      <c r="J252" s="17" t="s">
        <v>72</v>
      </c>
      <c r="K252" s="18" t="s">
        <v>73</v>
      </c>
      <c r="L252" s="18" t="s">
        <v>609</v>
      </c>
      <c r="M252" s="18" t="str" cm="1">
        <f t="array" aca="1" ref="M252" ca="1">IF(INDIRECT(CONCATENATE(TablaDatosCompletos[[#This Row],[CodigoProyecto]],"!B",CELL("fila",INDIRECT(TablaDatosCompletos[[#This Row],[Referencia]]))))="Incluir","SI","NO")</f>
        <v>NO</v>
      </c>
      <c r="N252" s="40" cm="1">
        <f t="array" aca="1" ref="N252" ca="1">IF(TablaDatosCompletos[[#This Row],[UsarAI]]="NO",0,INDIRECT(CONCATENATE(TablaDatosCompletos[[#This Row],[CodigoProyecto]],"!E",CELL("fila",INDIRECT(TablaDatosCompletos[[#This Row],[Referencia]]))+2)))</f>
        <v>0</v>
      </c>
      <c r="O252" s="18" t="str" cm="1">
        <f t="array" aca="1" ref="O252" ca="1">IF(INDIRECT(CONCATENATE(TablaDatosCompletos[[#This Row],[CodigoProyecto]],"!E",CELL("fila",INDIRECT(TablaDatosCompletos[[#This Row],[Referencia]]))+6))=0,"",INDIRECT(CONCATENATE(TablaDatosCompletos[[#This Row],[CodigoProyecto]],"!E",CELL("fila",INDIRECT(TablaDatosCompletos[[#This Row],[Referencia]]))+6)))</f>
        <v>RCO01</v>
      </c>
      <c r="P252" s="18" t="str" cm="1">
        <f t="array" aca="1" ref="P252" ca="1">IF(INDIRECT(CONCATENATE(TablaDatosCompletos[[#This Row],[CodigoProyecto]],"!F",CELL("fila",INDIRECT(TablaDatosCompletos[[#This Row],[Referencia]]))+6))=0,"",INDIRECT(CONCATENATE(TablaDatosCompletos[[#This Row],[CodigoProyecto]],"!F",CELL("fila",INDIRECT(TablaDatosCompletos[[#This Row],[Referencia]]))+6)))</f>
        <v>Empresas apoyadas (de las cuales: microempresas,pequeñas, medianas, grandes)</v>
      </c>
      <c r="Q252" s="18" cm="1">
        <f t="array" aca="1" ref="Q252" ca="1">IF(TablaDatosCompletos[[#This Row],[UsarAI]]="NO",0,INDIRECT(CONCATENATE(TablaDatosCompletos[[#This Row],[CodigoProyecto]],"!H",CELL("fila",INDIRECT(TablaDatosCompletos[[#This Row],[Referencia]]))+6)))</f>
        <v>0</v>
      </c>
      <c r="R252" s="18" t="str" cm="1">
        <f t="array" aca="1" ref="R252" ca="1">IF(INDIRECT(CONCATENATE(TablaDatosCompletos[[#This Row],[CodigoProyecto]],"!G",CELL("fila",INDIRECT(TablaDatosCompletos[[#This Row],[Referencia]]))+6))=0,"",INDIRECT(CONCATENATE(TablaDatosCompletos[[#This Row],[CodigoProyecto]],"!G",CELL("fila",INDIRECT(TablaDatosCompletos[[#This Row],[Referencia]]))+6)))</f>
        <v>Empresas</v>
      </c>
      <c r="S252" s="125" t="str" cm="1">
        <f t="array" aca="1" ref="S252" ca="1">IF(INDIRECT(CONCATENATE(TablaDatosCompletos[[#This Row],[CodigoProyecto]],"!E",CELL("fila",INDIRECT(TablaDatosCompletos[[#This Row],[Referencia]]))+7))=0,"",INDIRECT(CONCATENATE(TablaDatosCompletos[[#This Row],[CodigoProyecto]],"!E",CELL("fila",INDIRECT(TablaDatosCompletos[[#This Row],[Referencia]]))+7)))</f>
        <v>RCR19</v>
      </c>
      <c r="T252" s="126" t="str" cm="1">
        <f t="array" aca="1" ref="T252" ca="1">IF(INDIRECT(CONCATENATE(TablaDatosCompletos[[#This Row],[CodigoProyecto]],"!F",CELL("fila",INDIRECT(TablaDatosCompletos[[#This Row],[Referencia]]))+7))=0,"",INDIRECT(CONCATENATE(TablaDatosCompletos[[#This Row],[CodigoProyecto]],"!F",CELL("fila",INDIRECT(TablaDatosCompletos[[#This Row],[Referencia]]))+7)))</f>
        <v>RCR 19:Empresas con mayor volumen de negocios</v>
      </c>
      <c r="U252" s="127" cm="1">
        <f t="array" aca="1" ref="U252" ca="1">IF(TablaDatosCompletos[[#This Row],[UsarAI]]="NO",0,INDIRECT(CONCATENATE(TablaDatosCompletos[[#This Row],[CodigoProyecto]],"!H",CELL("fila",INDIRECT(TablaDatosCompletos[[#This Row],[Referencia]]))+7)))</f>
        <v>0</v>
      </c>
      <c r="V252" s="126" t="str" cm="1">
        <f t="array" aca="1" ref="V252" ca="1">IF(INDIRECT(CONCATENATE(TablaDatosCompletos[[#This Row],[CodigoProyecto]],"!G",CELL("fila",INDIRECT(TablaDatosCompletos[[#This Row],[Referencia]]))+7))=0,"",INDIRECT(CONCATENATE(TablaDatosCompletos[[#This Row],[CodigoProyecto]],"!G",CELL("fila",INDIRECT(TablaDatosCompletos[[#This Row],[Referencia]]))+7)))</f>
        <v>Empresas</v>
      </c>
    </row>
    <row r="253" spans="1:22" ht="87" x14ac:dyDescent="0.35">
      <c r="A253" s="17">
        <f>DatosGenerales!$D$7</f>
        <v>0</v>
      </c>
      <c r="B253" s="17">
        <f>DatosGenerales!$D$11</f>
        <v>0</v>
      </c>
      <c r="C253" s="17" cm="1">
        <f t="array" aca="1" ref="C253" ca="1">INDIRECT(CONCATENATE(TablaDatosCompletos[[#This Row],[CodigoProyecto]],"!$E$3"))</f>
        <v>0</v>
      </c>
      <c r="D253" s="17" t="str">
        <f ca="1">IF(TablaDatosCompletos[[#This Row],[Proyecto]]=0,"NO","SI")</f>
        <v>NO</v>
      </c>
      <c r="E253" s="17" t="s">
        <v>20</v>
      </c>
      <c r="F253" s="17" t="s">
        <v>227</v>
      </c>
      <c r="G253" s="20" t="s">
        <v>74</v>
      </c>
      <c r="H253" s="20" t="s">
        <v>41</v>
      </c>
      <c r="I253" s="19" t="s">
        <v>42</v>
      </c>
      <c r="J253" s="17" t="s">
        <v>75</v>
      </c>
      <c r="K253" s="18" t="s">
        <v>76</v>
      </c>
      <c r="L253" s="18" t="s">
        <v>610</v>
      </c>
      <c r="M253" s="18" t="str" cm="1">
        <f t="array" aca="1" ref="M253" ca="1">IF(INDIRECT(CONCATENATE(TablaDatosCompletos[[#This Row],[CodigoProyecto]],"!B",CELL("fila",INDIRECT(TablaDatosCompletos[[#This Row],[Referencia]]))))="Incluir","SI","NO")</f>
        <v>NO</v>
      </c>
      <c r="N253" s="40" cm="1">
        <f t="array" aca="1" ref="N253" ca="1">IF(TablaDatosCompletos[[#This Row],[UsarAI]]="NO",0,INDIRECT(CONCATENATE(TablaDatosCompletos[[#This Row],[CodigoProyecto]],"!E",CELL("fila",INDIRECT(TablaDatosCompletos[[#This Row],[Referencia]]))+2)))</f>
        <v>0</v>
      </c>
      <c r="O253" s="18" t="str" cm="1">
        <f t="array" aca="1" ref="O253" ca="1">IF(INDIRECT(CONCATENATE(TablaDatosCompletos[[#This Row],[CodigoProyecto]],"!E",CELL("fila",INDIRECT(TablaDatosCompletos[[#This Row],[Referencia]]))+6))=0,"",INDIRECT(CONCATENATE(TablaDatosCompletos[[#This Row],[CodigoProyecto]],"!E",CELL("fila",INDIRECT(TablaDatosCompletos[[#This Row],[Referencia]]))+6)))</f>
        <v>RCO19</v>
      </c>
      <c r="P253" s="18" t="str" cm="1">
        <f t="array" aca="1" ref="P253" ca="1">IF(INDIRECT(CONCATENATE(TablaDatosCompletos[[#This Row],[CodigoProyecto]],"!F",CELL("fila",INDIRECT(TablaDatosCompletos[[#This Row],[Referencia]]))+6))=0,"",INDIRECT(CONCATENATE(TablaDatosCompletos[[#This Row],[CodigoProyecto]],"!F",CELL("fila",INDIRECT(TablaDatosCompletos[[#This Row],[Referencia]]))+6)))</f>
        <v>Edificios públicos con rendimiento
energético mejorado</v>
      </c>
      <c r="Q253" s="18" cm="1">
        <f t="array" aca="1" ref="Q253" ca="1">IF(TablaDatosCompletos[[#This Row],[UsarAI]]="NO",0,INDIRECT(CONCATENATE(TablaDatosCompletos[[#This Row],[CodigoProyecto]],"!H",CELL("fila",INDIRECT(TablaDatosCompletos[[#This Row],[Referencia]]))+6)))</f>
        <v>0</v>
      </c>
      <c r="R253" s="18" t="str" cm="1">
        <f t="array" aca="1" ref="R253" ca="1">IF(INDIRECT(CONCATENATE(TablaDatosCompletos[[#This Row],[CodigoProyecto]],"!G",CELL("fila",INDIRECT(TablaDatosCompletos[[#This Row],[Referencia]]))+6))=0,"",INDIRECT(CONCATENATE(TablaDatosCompletos[[#This Row],[CodigoProyecto]],"!G",CELL("fila",INDIRECT(TablaDatosCompletos[[#This Row],[Referencia]]))+6)))</f>
        <v>Metros cuadrados (m2)</v>
      </c>
      <c r="S253" s="125" t="str" cm="1">
        <f t="array" aca="1" ref="S253" ca="1">IF(INDIRECT(CONCATENATE(TablaDatosCompletos[[#This Row],[CodigoProyecto]],"!E",CELL("fila",INDIRECT(TablaDatosCompletos[[#This Row],[Referencia]]))+7))=0,"",INDIRECT(CONCATENATE(TablaDatosCompletos[[#This Row],[CodigoProyecto]],"!E",CELL("fila",INDIRECT(TablaDatosCompletos[[#This Row],[Referencia]]))+7)))</f>
        <v>RCR26</v>
      </c>
      <c r="T253" s="126" t="str" cm="1">
        <f t="array" aca="1" ref="T253" ca="1">IF(INDIRECT(CONCATENATE(TablaDatosCompletos[[#This Row],[CodigoProyecto]],"!F",CELL("fila",INDIRECT(TablaDatosCompletos[[#This Row],[Referencia]]))+7))=0,"",INDIRECT(CONCATENATE(TablaDatosCompletos[[#This Row],[CodigoProyecto]],"!F",CELL("fila",INDIRECT(TablaDatosCompletos[[#This Row],[Referencia]]))+7)))</f>
        <v>RCR 26: Consumo anual primario de energía
(del cual: viviendas, edificios públicos, empresas, otros)</v>
      </c>
      <c r="U253" s="127" cm="1">
        <f t="array" aca="1" ref="U253" ca="1">IF(TablaDatosCompletos[[#This Row],[UsarAI]]="NO",0,INDIRECT(CONCATENATE(TablaDatosCompletos[[#This Row],[CodigoProyecto]],"!H",CELL("fila",INDIRECT(TablaDatosCompletos[[#This Row],[Referencia]]))+7)))</f>
        <v>0</v>
      </c>
      <c r="V253" s="126" t="str" cm="1">
        <f t="array" aca="1" ref="V253" ca="1">IF(INDIRECT(CONCATENATE(TablaDatosCompletos[[#This Row],[CodigoProyecto]],"!G",CELL("fila",INDIRECT(TablaDatosCompletos[[#This Row],[Referencia]]))+7))=0,"",INDIRECT(CONCATENATE(TablaDatosCompletos[[#This Row],[CodigoProyecto]],"!G",CELL("fila",INDIRECT(TablaDatosCompletos[[#This Row],[Referencia]]))+7)))</f>
        <v>MWh/año</v>
      </c>
    </row>
    <row r="254" spans="1:22" ht="101.5" x14ac:dyDescent="0.35">
      <c r="A254" s="17">
        <f>DatosGenerales!$D$7</f>
        <v>0</v>
      </c>
      <c r="B254" s="17">
        <f>DatosGenerales!$D$11</f>
        <v>0</v>
      </c>
      <c r="C254" s="17" cm="1">
        <f t="array" aca="1" ref="C254" ca="1">INDIRECT(CONCATENATE(TablaDatosCompletos[[#This Row],[CodigoProyecto]],"!$E$3"))</f>
        <v>0</v>
      </c>
      <c r="D254" s="17" t="str">
        <f ca="1">IF(TablaDatosCompletos[[#This Row],[Proyecto]]=0,"NO","SI")</f>
        <v>NO</v>
      </c>
      <c r="E254" s="17" t="s">
        <v>20</v>
      </c>
      <c r="F254" s="17" t="s">
        <v>227</v>
      </c>
      <c r="G254" s="20" t="s">
        <v>74</v>
      </c>
      <c r="H254" s="20" t="s">
        <v>41</v>
      </c>
      <c r="I254" s="19" t="s">
        <v>42</v>
      </c>
      <c r="J254" s="17" t="s">
        <v>77</v>
      </c>
      <c r="K254" s="18" t="s">
        <v>78</v>
      </c>
      <c r="L254" s="18" t="s">
        <v>611</v>
      </c>
      <c r="M254" s="18" t="str" cm="1">
        <f t="array" aca="1" ref="M254" ca="1">IF(INDIRECT(CONCATENATE(TablaDatosCompletos[[#This Row],[CodigoProyecto]],"!B",CELL("fila",INDIRECT(TablaDatosCompletos[[#This Row],[Referencia]]))))="Incluir","SI","NO")</f>
        <v>NO</v>
      </c>
      <c r="N254" s="40" cm="1">
        <f t="array" aca="1" ref="N254" ca="1">IF(TablaDatosCompletos[[#This Row],[UsarAI]]="NO",0,INDIRECT(CONCATENATE(TablaDatosCompletos[[#This Row],[CodigoProyecto]],"!E",CELL("fila",INDIRECT(TablaDatosCompletos[[#This Row],[Referencia]]))+2)))</f>
        <v>0</v>
      </c>
      <c r="O254" s="18" t="str" cm="1">
        <f t="array" aca="1" ref="O254" ca="1">IF(INDIRECT(CONCATENATE(TablaDatosCompletos[[#This Row],[CodigoProyecto]],"!E",CELL("fila",INDIRECT(TablaDatosCompletos[[#This Row],[Referencia]]))+6))=0,"",INDIRECT(CONCATENATE(TablaDatosCompletos[[#This Row],[CodigoProyecto]],"!E",CELL("fila",INDIRECT(TablaDatosCompletos[[#This Row],[Referencia]]))+6)))</f>
        <v>RCO19</v>
      </c>
      <c r="P254" s="18" t="str" cm="1">
        <f t="array" aca="1" ref="P254" ca="1">IF(INDIRECT(CONCATENATE(TablaDatosCompletos[[#This Row],[CodigoProyecto]],"!F",CELL("fila",INDIRECT(TablaDatosCompletos[[#This Row],[Referencia]]))+6))=0,"",INDIRECT(CONCATENATE(TablaDatosCompletos[[#This Row],[CodigoProyecto]],"!F",CELL("fila",INDIRECT(TablaDatosCompletos[[#This Row],[Referencia]]))+6)))</f>
        <v>Edificios públicos con rendimiento
energético mejorado</v>
      </c>
      <c r="Q254" s="18" cm="1">
        <f t="array" aca="1" ref="Q254" ca="1">IF(TablaDatosCompletos[[#This Row],[UsarAI]]="NO",0,INDIRECT(CONCATENATE(TablaDatosCompletos[[#This Row],[CodigoProyecto]],"!H",CELL("fila",INDIRECT(TablaDatosCompletos[[#This Row],[Referencia]]))+6)))</f>
        <v>0</v>
      </c>
      <c r="R254" s="18" t="str" cm="1">
        <f t="array" aca="1" ref="R254" ca="1">IF(INDIRECT(CONCATENATE(TablaDatosCompletos[[#This Row],[CodigoProyecto]],"!G",CELL("fila",INDIRECT(TablaDatosCompletos[[#This Row],[Referencia]]))+6))=0,"",INDIRECT(CONCATENATE(TablaDatosCompletos[[#This Row],[CodigoProyecto]],"!G",CELL("fila",INDIRECT(TablaDatosCompletos[[#This Row],[Referencia]]))+6)))</f>
        <v>Metros cuadrados (m2)</v>
      </c>
      <c r="S254" s="125" t="str" cm="1">
        <f t="array" aca="1" ref="S254" ca="1">IF(INDIRECT(CONCATENATE(TablaDatosCompletos[[#This Row],[CodigoProyecto]],"!E",CELL("fila",INDIRECT(TablaDatosCompletos[[#This Row],[Referencia]]))+7))=0,"",INDIRECT(CONCATENATE(TablaDatosCompletos[[#This Row],[CodigoProyecto]],"!E",CELL("fila",INDIRECT(TablaDatosCompletos[[#This Row],[Referencia]]))+7)))</f>
        <v>RCR26</v>
      </c>
      <c r="T254" s="126" t="str" cm="1">
        <f t="array" aca="1" ref="T254" ca="1">IF(INDIRECT(CONCATENATE(TablaDatosCompletos[[#This Row],[CodigoProyecto]],"!F",CELL("fila",INDIRECT(TablaDatosCompletos[[#This Row],[Referencia]]))+7))=0,"",INDIRECT(CONCATENATE(TablaDatosCompletos[[#This Row],[CodigoProyecto]],"!F",CELL("fila",INDIRECT(TablaDatosCompletos[[#This Row],[Referencia]]))+7)))</f>
        <v>RCR 26: Consumo anual primario de energía
(del cual: viviendas, edificios públicos, empresas, otros)</v>
      </c>
      <c r="U254" s="127" cm="1">
        <f t="array" aca="1" ref="U254" ca="1">IF(TablaDatosCompletos[[#This Row],[UsarAI]]="NO",0,INDIRECT(CONCATENATE(TablaDatosCompletos[[#This Row],[CodigoProyecto]],"!H",CELL("fila",INDIRECT(TablaDatosCompletos[[#This Row],[Referencia]]))+7)))</f>
        <v>0</v>
      </c>
      <c r="V254" s="126" t="str" cm="1">
        <f t="array" aca="1" ref="V254" ca="1">IF(INDIRECT(CONCATENATE(TablaDatosCompletos[[#This Row],[CodigoProyecto]],"!G",CELL("fila",INDIRECT(TablaDatosCompletos[[#This Row],[Referencia]]))+7))=0,"",INDIRECT(CONCATENATE(TablaDatosCompletos[[#This Row],[CodigoProyecto]],"!G",CELL("fila",INDIRECT(TablaDatosCompletos[[#This Row],[Referencia]]))+7)))</f>
        <v>MWh/año</v>
      </c>
    </row>
    <row r="255" spans="1:22" ht="72.5" x14ac:dyDescent="0.35">
      <c r="A255" s="17">
        <f>DatosGenerales!$D$7</f>
        <v>0</v>
      </c>
      <c r="B255" s="17">
        <f>DatosGenerales!$D$11</f>
        <v>0</v>
      </c>
      <c r="C255" s="17" cm="1">
        <f t="array" aca="1" ref="C255" ca="1">INDIRECT(CONCATENATE(TablaDatosCompletos[[#This Row],[CodigoProyecto]],"!$E$3"))</f>
        <v>0</v>
      </c>
      <c r="D255" s="17" t="str">
        <f ca="1">IF(TablaDatosCompletos[[#This Row],[Proyecto]]=0,"NO","SI")</f>
        <v>NO</v>
      </c>
      <c r="E255" s="17" t="s">
        <v>20</v>
      </c>
      <c r="F255" s="17" t="s">
        <v>227</v>
      </c>
      <c r="G255" s="20" t="s">
        <v>74</v>
      </c>
      <c r="H255" s="20" t="s">
        <v>43</v>
      </c>
      <c r="I255" s="19" t="s">
        <v>44</v>
      </c>
      <c r="J255" s="17" t="s">
        <v>79</v>
      </c>
      <c r="K255" s="18" t="s">
        <v>80</v>
      </c>
      <c r="L255" s="18" t="s">
        <v>612</v>
      </c>
      <c r="M255" s="18" t="str" cm="1">
        <f t="array" aca="1" ref="M255" ca="1">IF(INDIRECT(CONCATENATE(TablaDatosCompletos[[#This Row],[CodigoProyecto]],"!B",CELL("fila",INDIRECT(TablaDatosCompletos[[#This Row],[Referencia]]))))="Incluir","SI","NO")</f>
        <v>NO</v>
      </c>
      <c r="N255" s="40" cm="1">
        <f t="array" aca="1" ref="N255" ca="1">IF(TablaDatosCompletos[[#This Row],[UsarAI]]="NO",0,INDIRECT(CONCATENATE(TablaDatosCompletos[[#This Row],[CodigoProyecto]],"!E",CELL("fila",INDIRECT(TablaDatosCompletos[[#This Row],[Referencia]]))+2)))</f>
        <v>0</v>
      </c>
      <c r="O255" s="18" t="str" cm="1">
        <f t="array" aca="1" ref="O255" ca="1">IF(INDIRECT(CONCATENATE(TablaDatosCompletos[[#This Row],[CodigoProyecto]],"!E",CELL("fila",INDIRECT(TablaDatosCompletos[[#This Row],[Referencia]]))+6))=0,"",INDIRECT(CONCATENATE(TablaDatosCompletos[[#This Row],[CodigoProyecto]],"!E",CELL("fila",INDIRECT(TablaDatosCompletos[[#This Row],[Referencia]]))+6)))</f>
        <v>RCO22</v>
      </c>
      <c r="P255" s="18" t="str" cm="1">
        <f t="array" aca="1" ref="P255" ca="1">IF(INDIRECT(CONCATENATE(TablaDatosCompletos[[#This Row],[CodigoProyecto]],"!F",CELL("fila",INDIRECT(TablaDatosCompletos[[#This Row],[Referencia]]))+6))=0,"",INDIRECT(CONCATENATE(TablaDatosCompletos[[#This Row],[CodigoProyecto]],"!F",CELL("fila",INDIRECT(TablaDatosCompletos[[#This Row],[Referencia]]))+6)))</f>
        <v>Capacidad de producción adicional
de energía renovable (de la cual: electricidad,
térmica)*</v>
      </c>
      <c r="Q255" s="18" cm="1">
        <f t="array" aca="1" ref="Q255" ca="1">IF(TablaDatosCompletos[[#This Row],[UsarAI]]="NO",0,INDIRECT(CONCATENATE(TablaDatosCompletos[[#This Row],[CodigoProyecto]],"!H",CELL("fila",INDIRECT(TablaDatosCompletos[[#This Row],[Referencia]]))+6)))</f>
        <v>0</v>
      </c>
      <c r="R255" s="18" t="str" cm="1">
        <f t="array" aca="1" ref="R255" ca="1">IF(INDIRECT(CONCATENATE(TablaDatosCompletos[[#This Row],[CodigoProyecto]],"!G",CELL("fila",INDIRECT(TablaDatosCompletos[[#This Row],[Referencia]]))+6))=0,"",INDIRECT(CONCATENATE(TablaDatosCompletos[[#This Row],[CodigoProyecto]],"!G",CELL("fila",INDIRECT(TablaDatosCompletos[[#This Row],[Referencia]]))+6)))</f>
        <v>KW  </v>
      </c>
      <c r="S255" s="125" t="str" cm="1">
        <f t="array" aca="1" ref="S255" ca="1">IF(INDIRECT(CONCATENATE(TablaDatosCompletos[[#This Row],[CodigoProyecto]],"!E",CELL("fila",INDIRECT(TablaDatosCompletos[[#This Row],[Referencia]]))+7))=0,"",INDIRECT(CONCATENATE(TablaDatosCompletos[[#This Row],[CodigoProyecto]],"!E",CELL("fila",INDIRECT(TablaDatosCompletos[[#This Row],[Referencia]]))+7)))</f>
        <v>RCR32</v>
      </c>
      <c r="T255" s="126" t="str" cm="1">
        <f t="array" aca="1" ref="T255" ca="1">IF(INDIRECT(CONCATENATE(TablaDatosCompletos[[#This Row],[CodigoProyecto]],"!F",CELL("fila",INDIRECT(TablaDatosCompletos[[#This Row],[Referencia]]))+7))=0,"",INDIRECT(CONCATENATE(TablaDatosCompletos[[#This Row],[CodigoProyecto]],"!F",CELL("fila",INDIRECT(TablaDatosCompletos[[#This Row],[Referencia]]))+7)))</f>
        <v>RCR 32: Capacidad operativa adicional instalada para energía renovable*</v>
      </c>
      <c r="U255" s="127" cm="1">
        <f t="array" aca="1" ref="U255" ca="1">IF(TablaDatosCompletos[[#This Row],[UsarAI]]="NO",0,INDIRECT(CONCATENATE(TablaDatosCompletos[[#This Row],[CodigoProyecto]],"!H",CELL("fila",INDIRECT(TablaDatosCompletos[[#This Row],[Referencia]]))+7)))</f>
        <v>0</v>
      </c>
      <c r="V255" s="126" t="str" cm="1">
        <f t="array" aca="1" ref="V255" ca="1">IF(INDIRECT(CONCATENATE(TablaDatosCompletos[[#This Row],[CodigoProyecto]],"!G",CELL("fila",INDIRECT(TablaDatosCompletos[[#This Row],[Referencia]]))+7))=0,"",INDIRECT(CONCATENATE(TablaDatosCompletos[[#This Row],[CodigoProyecto]],"!G",CELL("fila",INDIRECT(TablaDatosCompletos[[#This Row],[Referencia]]))+7)))</f>
        <v>MW</v>
      </c>
    </row>
    <row r="256" spans="1:22" ht="72.5" x14ac:dyDescent="0.35">
      <c r="A256" s="17">
        <f>DatosGenerales!$D$7</f>
        <v>0</v>
      </c>
      <c r="B256" s="17">
        <f>DatosGenerales!$D$11</f>
        <v>0</v>
      </c>
      <c r="C256" s="17" cm="1">
        <f t="array" aca="1" ref="C256" ca="1">INDIRECT(CONCATENATE(TablaDatosCompletos[[#This Row],[CodigoProyecto]],"!$E$3"))</f>
        <v>0</v>
      </c>
      <c r="D256" s="17" t="str">
        <f ca="1">IF(TablaDatosCompletos[[#This Row],[Proyecto]]=0,"NO","SI")</f>
        <v>NO</v>
      </c>
      <c r="E256" s="17" t="s">
        <v>20</v>
      </c>
      <c r="F256" s="17" t="s">
        <v>227</v>
      </c>
      <c r="G256" s="20" t="s">
        <v>74</v>
      </c>
      <c r="H256" s="20" t="s">
        <v>43</v>
      </c>
      <c r="I256" s="19" t="s">
        <v>44</v>
      </c>
      <c r="J256" s="17" t="s">
        <v>81</v>
      </c>
      <c r="K256" s="18" t="s">
        <v>82</v>
      </c>
      <c r="L256" s="18" t="s">
        <v>613</v>
      </c>
      <c r="M256" s="18" t="str" cm="1">
        <f t="array" aca="1" ref="M256" ca="1">IF(INDIRECT(CONCATENATE(TablaDatosCompletos[[#This Row],[CodigoProyecto]],"!B",CELL("fila",INDIRECT(TablaDatosCompletos[[#This Row],[Referencia]]))))="Incluir","SI","NO")</f>
        <v>NO</v>
      </c>
      <c r="N256" s="40" cm="1">
        <f t="array" aca="1" ref="N256" ca="1">IF(TablaDatosCompletos[[#This Row],[UsarAI]]="NO",0,INDIRECT(CONCATENATE(TablaDatosCompletos[[#This Row],[CodigoProyecto]],"!E",CELL("fila",INDIRECT(TablaDatosCompletos[[#This Row],[Referencia]]))+2)))</f>
        <v>0</v>
      </c>
      <c r="O256" s="18" t="str" cm="1">
        <f t="array" aca="1" ref="O256" ca="1">IF(INDIRECT(CONCATENATE(TablaDatosCompletos[[#This Row],[CodigoProyecto]],"!E",CELL("fila",INDIRECT(TablaDatosCompletos[[#This Row],[Referencia]]))+6))=0,"",INDIRECT(CONCATENATE(TablaDatosCompletos[[#This Row],[CodigoProyecto]],"!E",CELL("fila",INDIRECT(TablaDatosCompletos[[#This Row],[Referencia]]))+6)))</f>
        <v>RCO22</v>
      </c>
      <c r="P256" s="18" t="str" cm="1">
        <f t="array" aca="1" ref="P256" ca="1">IF(INDIRECT(CONCATENATE(TablaDatosCompletos[[#This Row],[CodigoProyecto]],"!F",CELL("fila",INDIRECT(TablaDatosCompletos[[#This Row],[Referencia]]))+6))=0,"",INDIRECT(CONCATENATE(TablaDatosCompletos[[#This Row],[CodigoProyecto]],"!F",CELL("fila",INDIRECT(TablaDatosCompletos[[#This Row],[Referencia]]))+6)))</f>
        <v>Capacidad de producción adicional
de energía renovable (de la cual: electricidad,
térmica)*</v>
      </c>
      <c r="Q256" s="18" cm="1">
        <f t="array" aca="1" ref="Q256" ca="1">IF(TablaDatosCompletos[[#This Row],[UsarAI]]="NO",0,INDIRECT(CONCATENATE(TablaDatosCompletos[[#This Row],[CodigoProyecto]],"!H",CELL("fila",INDIRECT(TablaDatosCompletos[[#This Row],[Referencia]]))+6)))</f>
        <v>0</v>
      </c>
      <c r="R256" s="18" t="str" cm="1">
        <f t="array" aca="1" ref="R256" ca="1">IF(INDIRECT(CONCATENATE(TablaDatosCompletos[[#This Row],[CodigoProyecto]],"!G",CELL("fila",INDIRECT(TablaDatosCompletos[[#This Row],[Referencia]]))+6))=0,"",INDIRECT(CONCATENATE(TablaDatosCompletos[[#This Row],[CodigoProyecto]],"!G",CELL("fila",INDIRECT(TablaDatosCompletos[[#This Row],[Referencia]]))+6)))</f>
        <v>KW  </v>
      </c>
      <c r="S256" s="125" t="str" cm="1">
        <f t="array" aca="1" ref="S256" ca="1">IF(INDIRECT(CONCATENATE(TablaDatosCompletos[[#This Row],[CodigoProyecto]],"!E",CELL("fila",INDIRECT(TablaDatosCompletos[[#This Row],[Referencia]]))+7))=0,"",INDIRECT(CONCATENATE(TablaDatosCompletos[[#This Row],[CodigoProyecto]],"!E",CELL("fila",INDIRECT(TablaDatosCompletos[[#This Row],[Referencia]]))+7)))</f>
        <v>RCR32</v>
      </c>
      <c r="T256" s="126" t="str" cm="1">
        <f t="array" aca="1" ref="T256" ca="1">IF(INDIRECT(CONCATENATE(TablaDatosCompletos[[#This Row],[CodigoProyecto]],"!F",CELL("fila",INDIRECT(TablaDatosCompletos[[#This Row],[Referencia]]))+7))=0,"",INDIRECT(CONCATENATE(TablaDatosCompletos[[#This Row],[CodigoProyecto]],"!F",CELL("fila",INDIRECT(TablaDatosCompletos[[#This Row],[Referencia]]))+7)))</f>
        <v>RCR 32: Capacidad operativa adicional instalada para energía renovable*</v>
      </c>
      <c r="U256" s="127" cm="1">
        <f t="array" aca="1" ref="U256" ca="1">IF(TablaDatosCompletos[[#This Row],[UsarAI]]="NO",0,INDIRECT(CONCATENATE(TablaDatosCompletos[[#This Row],[CodigoProyecto]],"!H",CELL("fila",INDIRECT(TablaDatosCompletos[[#This Row],[Referencia]]))+7)))</f>
        <v>0</v>
      </c>
      <c r="V256" s="126" t="str" cm="1">
        <f t="array" aca="1" ref="V256" ca="1">IF(INDIRECT(CONCATENATE(TablaDatosCompletos[[#This Row],[CodigoProyecto]],"!G",CELL("fila",INDIRECT(TablaDatosCompletos[[#This Row],[Referencia]]))+7))=0,"",INDIRECT(CONCATENATE(TablaDatosCompletos[[#This Row],[CodigoProyecto]],"!G",CELL("fila",INDIRECT(TablaDatosCompletos[[#This Row],[Referencia]]))+7)))</f>
        <v>MW</v>
      </c>
    </row>
    <row r="257" spans="1:22" ht="72.5" x14ac:dyDescent="0.35">
      <c r="A257" s="17">
        <f>DatosGenerales!$D$7</f>
        <v>0</v>
      </c>
      <c r="B257" s="17">
        <f>DatosGenerales!$D$11</f>
        <v>0</v>
      </c>
      <c r="C257" s="17" cm="1">
        <f t="array" aca="1" ref="C257" ca="1">INDIRECT(CONCATENATE(TablaDatosCompletos[[#This Row],[CodigoProyecto]],"!$E$3"))</f>
        <v>0</v>
      </c>
      <c r="D257" s="17" t="str">
        <f ca="1">IF(TablaDatosCompletos[[#This Row],[Proyecto]]=0,"NO","SI")</f>
        <v>NO</v>
      </c>
      <c r="E257" s="17" t="s">
        <v>20</v>
      </c>
      <c r="F257" s="17" t="s">
        <v>227</v>
      </c>
      <c r="G257" s="20" t="s">
        <v>74</v>
      </c>
      <c r="H257" s="20" t="s">
        <v>43</v>
      </c>
      <c r="I257" s="19" t="s">
        <v>44</v>
      </c>
      <c r="J257" s="17" t="s">
        <v>83</v>
      </c>
      <c r="K257" s="18" t="s">
        <v>84</v>
      </c>
      <c r="L257" s="18" t="s">
        <v>614</v>
      </c>
      <c r="M257" s="18" t="str" cm="1">
        <f t="array" aca="1" ref="M257" ca="1">IF(INDIRECT(CONCATENATE(TablaDatosCompletos[[#This Row],[CodigoProyecto]],"!B",CELL("fila",INDIRECT(TablaDatosCompletos[[#This Row],[Referencia]]))))="Incluir","SI","NO")</f>
        <v>NO</v>
      </c>
      <c r="N257" s="40" cm="1">
        <f t="array" aca="1" ref="N257" ca="1">IF(TablaDatosCompletos[[#This Row],[UsarAI]]="NO",0,INDIRECT(CONCATENATE(TablaDatosCompletos[[#This Row],[CodigoProyecto]],"!E",CELL("fila",INDIRECT(TablaDatosCompletos[[#This Row],[Referencia]]))+2)))</f>
        <v>0</v>
      </c>
      <c r="O257" s="18" t="str" cm="1">
        <f t="array" aca="1" ref="O257" ca="1">IF(INDIRECT(CONCATENATE(TablaDatosCompletos[[#This Row],[CodigoProyecto]],"!E",CELL("fila",INDIRECT(TablaDatosCompletos[[#This Row],[Referencia]]))+6))=0,"",INDIRECT(CONCATENATE(TablaDatosCompletos[[#This Row],[CodigoProyecto]],"!E",CELL("fila",INDIRECT(TablaDatosCompletos[[#This Row],[Referencia]]))+6)))</f>
        <v>RCO22</v>
      </c>
      <c r="P257" s="18" t="str" cm="1">
        <f t="array" aca="1" ref="P257" ca="1">IF(INDIRECT(CONCATENATE(TablaDatosCompletos[[#This Row],[CodigoProyecto]],"!F",CELL("fila",INDIRECT(TablaDatosCompletos[[#This Row],[Referencia]]))+6))=0,"",INDIRECT(CONCATENATE(TablaDatosCompletos[[#This Row],[CodigoProyecto]],"!F",CELL("fila",INDIRECT(TablaDatosCompletos[[#This Row],[Referencia]]))+6)))</f>
        <v>Capacidad de producción adicional
de energía renovable (de la cual: electricidad,
térmica)*</v>
      </c>
      <c r="Q257" s="18" cm="1">
        <f t="array" aca="1" ref="Q257" ca="1">IF(TablaDatosCompletos[[#This Row],[UsarAI]]="NO",0,INDIRECT(CONCATENATE(TablaDatosCompletos[[#This Row],[CodigoProyecto]],"!H",CELL("fila",INDIRECT(TablaDatosCompletos[[#This Row],[Referencia]]))+6)))</f>
        <v>0</v>
      </c>
      <c r="R257" s="18" t="str" cm="1">
        <f t="array" aca="1" ref="R257" ca="1">IF(INDIRECT(CONCATENATE(TablaDatosCompletos[[#This Row],[CodigoProyecto]],"!G",CELL("fila",INDIRECT(TablaDatosCompletos[[#This Row],[Referencia]]))+6))=0,"",INDIRECT(CONCATENATE(TablaDatosCompletos[[#This Row],[CodigoProyecto]],"!G",CELL("fila",INDIRECT(TablaDatosCompletos[[#This Row],[Referencia]]))+6)))</f>
        <v>KW  </v>
      </c>
      <c r="S257" s="125" t="str" cm="1">
        <f t="array" aca="1" ref="S257" ca="1">IF(INDIRECT(CONCATENATE(TablaDatosCompletos[[#This Row],[CodigoProyecto]],"!E",CELL("fila",INDIRECT(TablaDatosCompletos[[#This Row],[Referencia]]))+7))=0,"",INDIRECT(CONCATENATE(TablaDatosCompletos[[#This Row],[CodigoProyecto]],"!E",CELL("fila",INDIRECT(TablaDatosCompletos[[#This Row],[Referencia]]))+7)))</f>
        <v>RCR32</v>
      </c>
      <c r="T257" s="126" t="str" cm="1">
        <f t="array" aca="1" ref="T257" ca="1">IF(INDIRECT(CONCATENATE(TablaDatosCompletos[[#This Row],[CodigoProyecto]],"!F",CELL("fila",INDIRECT(TablaDatosCompletos[[#This Row],[Referencia]]))+7))=0,"",INDIRECT(CONCATENATE(TablaDatosCompletos[[#This Row],[CodigoProyecto]],"!F",CELL("fila",INDIRECT(TablaDatosCompletos[[#This Row],[Referencia]]))+7)))</f>
        <v>RCR 32: Capacidad operativa adicional instalada para energía renovable*</v>
      </c>
      <c r="U257" s="127" cm="1">
        <f t="array" aca="1" ref="U257" ca="1">IF(TablaDatosCompletos[[#This Row],[UsarAI]]="NO",0,INDIRECT(CONCATENATE(TablaDatosCompletos[[#This Row],[CodigoProyecto]],"!H",CELL("fila",INDIRECT(TablaDatosCompletos[[#This Row],[Referencia]]))+7)))</f>
        <v>0</v>
      </c>
      <c r="V257" s="126" t="str" cm="1">
        <f t="array" aca="1" ref="V257" ca="1">IF(INDIRECT(CONCATENATE(TablaDatosCompletos[[#This Row],[CodigoProyecto]],"!G",CELL("fila",INDIRECT(TablaDatosCompletos[[#This Row],[Referencia]]))+7))=0,"",INDIRECT(CONCATENATE(TablaDatosCompletos[[#This Row],[CodigoProyecto]],"!G",CELL("fila",INDIRECT(TablaDatosCompletos[[#This Row],[Referencia]]))+7)))</f>
        <v>MW</v>
      </c>
    </row>
    <row r="258" spans="1:22" ht="72.5" x14ac:dyDescent="0.35">
      <c r="A258" s="17">
        <f>DatosGenerales!$D$7</f>
        <v>0</v>
      </c>
      <c r="B258" s="17">
        <f>DatosGenerales!$D$11</f>
        <v>0</v>
      </c>
      <c r="C258" s="17" cm="1">
        <f t="array" aca="1" ref="C258" ca="1">INDIRECT(CONCATENATE(TablaDatosCompletos[[#This Row],[CodigoProyecto]],"!$E$3"))</f>
        <v>0</v>
      </c>
      <c r="D258" s="17" t="str">
        <f ca="1">IF(TablaDatosCompletos[[#This Row],[Proyecto]]=0,"NO","SI")</f>
        <v>NO</v>
      </c>
      <c r="E258" s="17" t="s">
        <v>20</v>
      </c>
      <c r="F258" s="17" t="s">
        <v>227</v>
      </c>
      <c r="G258" s="20" t="s">
        <v>74</v>
      </c>
      <c r="H258" s="20" t="s">
        <v>43</v>
      </c>
      <c r="I258" s="19" t="s">
        <v>44</v>
      </c>
      <c r="J258" s="17" t="s">
        <v>85</v>
      </c>
      <c r="K258" s="18" t="s">
        <v>86</v>
      </c>
      <c r="L258" s="18" t="s">
        <v>615</v>
      </c>
      <c r="M258" s="18" t="str" cm="1">
        <f t="array" aca="1" ref="M258" ca="1">IF(INDIRECT(CONCATENATE(TablaDatosCompletos[[#This Row],[CodigoProyecto]],"!B",CELL("fila",INDIRECT(TablaDatosCompletos[[#This Row],[Referencia]]))))="Incluir","SI","NO")</f>
        <v>NO</v>
      </c>
      <c r="N258" s="40" cm="1">
        <f t="array" aca="1" ref="N258" ca="1">IF(TablaDatosCompletos[[#This Row],[UsarAI]]="NO",0,INDIRECT(CONCATENATE(TablaDatosCompletos[[#This Row],[CodigoProyecto]],"!E",CELL("fila",INDIRECT(TablaDatosCompletos[[#This Row],[Referencia]]))+2)))</f>
        <v>0</v>
      </c>
      <c r="O258" s="18" t="str" cm="1">
        <f t="array" aca="1" ref="O258" ca="1">IF(INDIRECT(CONCATENATE(TablaDatosCompletos[[#This Row],[CodigoProyecto]],"!E",CELL("fila",INDIRECT(TablaDatosCompletos[[#This Row],[Referencia]]))+6))=0,"",INDIRECT(CONCATENATE(TablaDatosCompletos[[#This Row],[CodigoProyecto]],"!E",CELL("fila",INDIRECT(TablaDatosCompletos[[#This Row],[Referencia]]))+6)))</f>
        <v>RCO22</v>
      </c>
      <c r="P258" s="18" t="str" cm="1">
        <f t="array" aca="1" ref="P258" ca="1">IF(INDIRECT(CONCATENATE(TablaDatosCompletos[[#This Row],[CodigoProyecto]],"!F",CELL("fila",INDIRECT(TablaDatosCompletos[[#This Row],[Referencia]]))+6))=0,"",INDIRECT(CONCATENATE(TablaDatosCompletos[[#This Row],[CodigoProyecto]],"!F",CELL("fila",INDIRECT(TablaDatosCompletos[[#This Row],[Referencia]]))+6)))</f>
        <v>Capacidad de producción adicional
de energía renovable (de la cual: electricidad,
térmica)*</v>
      </c>
      <c r="Q258" s="18" cm="1">
        <f t="array" aca="1" ref="Q258" ca="1">IF(TablaDatosCompletos[[#This Row],[UsarAI]]="NO",0,INDIRECT(CONCATENATE(TablaDatosCompletos[[#This Row],[CodigoProyecto]],"!H",CELL("fila",INDIRECT(TablaDatosCompletos[[#This Row],[Referencia]]))+6)))</f>
        <v>0</v>
      </c>
      <c r="R258" s="18" t="str" cm="1">
        <f t="array" aca="1" ref="R258" ca="1">IF(INDIRECT(CONCATENATE(TablaDatosCompletos[[#This Row],[CodigoProyecto]],"!G",CELL("fila",INDIRECT(TablaDatosCompletos[[#This Row],[Referencia]]))+6))=0,"",INDIRECT(CONCATENATE(TablaDatosCompletos[[#This Row],[CodigoProyecto]],"!G",CELL("fila",INDIRECT(TablaDatosCompletos[[#This Row],[Referencia]]))+6)))</f>
        <v>KW  </v>
      </c>
      <c r="S258" s="125" t="str" cm="1">
        <f t="array" aca="1" ref="S258" ca="1">IF(INDIRECT(CONCATENATE(TablaDatosCompletos[[#This Row],[CodigoProyecto]],"!E",CELL("fila",INDIRECT(TablaDatosCompletos[[#This Row],[Referencia]]))+7))=0,"",INDIRECT(CONCATENATE(TablaDatosCompletos[[#This Row],[CodigoProyecto]],"!E",CELL("fila",INDIRECT(TablaDatosCompletos[[#This Row],[Referencia]]))+7)))</f>
        <v>RCR32</v>
      </c>
      <c r="T258" s="126" t="str" cm="1">
        <f t="array" aca="1" ref="T258" ca="1">IF(INDIRECT(CONCATENATE(TablaDatosCompletos[[#This Row],[CodigoProyecto]],"!F",CELL("fila",INDIRECT(TablaDatosCompletos[[#This Row],[Referencia]]))+7))=0,"",INDIRECT(CONCATENATE(TablaDatosCompletos[[#This Row],[CodigoProyecto]],"!F",CELL("fila",INDIRECT(TablaDatosCompletos[[#This Row],[Referencia]]))+7)))</f>
        <v>RCR 32: Capacidad operativa adicional instalada para energía renovable*</v>
      </c>
      <c r="U258" s="127" cm="1">
        <f t="array" aca="1" ref="U258" ca="1">IF(TablaDatosCompletos[[#This Row],[UsarAI]]="NO",0,INDIRECT(CONCATENATE(TablaDatosCompletos[[#This Row],[CodigoProyecto]],"!H",CELL("fila",INDIRECT(TablaDatosCompletos[[#This Row],[Referencia]]))+7)))</f>
        <v>0</v>
      </c>
      <c r="V258" s="126" t="str" cm="1">
        <f t="array" aca="1" ref="V258" ca="1">IF(INDIRECT(CONCATENATE(TablaDatosCompletos[[#This Row],[CodigoProyecto]],"!G",CELL("fila",INDIRECT(TablaDatosCompletos[[#This Row],[Referencia]]))+7))=0,"",INDIRECT(CONCATENATE(TablaDatosCompletos[[#This Row],[CodigoProyecto]],"!G",CELL("fila",INDIRECT(TablaDatosCompletos[[#This Row],[Referencia]]))+7)))</f>
        <v>MW</v>
      </c>
    </row>
    <row r="259" spans="1:22" ht="72.5" x14ac:dyDescent="0.35">
      <c r="A259" s="17">
        <f>DatosGenerales!$D$7</f>
        <v>0</v>
      </c>
      <c r="B259" s="17">
        <f>DatosGenerales!$D$11</f>
        <v>0</v>
      </c>
      <c r="C259" s="17" cm="1">
        <f t="array" aca="1" ref="C259" ca="1">INDIRECT(CONCATENATE(TablaDatosCompletos[[#This Row],[CodigoProyecto]],"!$E$3"))</f>
        <v>0</v>
      </c>
      <c r="D259" s="17" t="str">
        <f ca="1">IF(TablaDatosCompletos[[#This Row],[Proyecto]]=0,"NO","SI")</f>
        <v>NO</v>
      </c>
      <c r="E259" s="17" t="s">
        <v>20</v>
      </c>
      <c r="F259" s="17" t="s">
        <v>227</v>
      </c>
      <c r="G259" s="20" t="s">
        <v>74</v>
      </c>
      <c r="H259" s="20" t="s">
        <v>43</v>
      </c>
      <c r="I259" s="19" t="s">
        <v>44</v>
      </c>
      <c r="J259" s="17" t="s">
        <v>87</v>
      </c>
      <c r="K259" s="18" t="s">
        <v>88</v>
      </c>
      <c r="L259" s="18" t="s">
        <v>616</v>
      </c>
      <c r="M259" s="18" t="str" cm="1">
        <f t="array" aca="1" ref="M259" ca="1">IF(INDIRECT(CONCATENATE(TablaDatosCompletos[[#This Row],[CodigoProyecto]],"!B",CELL("fila",INDIRECT(TablaDatosCompletos[[#This Row],[Referencia]]))))="Incluir","SI","NO")</f>
        <v>NO</v>
      </c>
      <c r="N259" s="40" cm="1">
        <f t="array" aca="1" ref="N259" ca="1">IF(TablaDatosCompletos[[#This Row],[UsarAI]]="NO",0,INDIRECT(CONCATENATE(TablaDatosCompletos[[#This Row],[CodigoProyecto]],"!E",CELL("fila",INDIRECT(TablaDatosCompletos[[#This Row],[Referencia]]))+2)))</f>
        <v>0</v>
      </c>
      <c r="O259" s="18" t="str" cm="1">
        <f t="array" aca="1" ref="O259" ca="1">IF(INDIRECT(CONCATENATE(TablaDatosCompletos[[#This Row],[CodigoProyecto]],"!E",CELL("fila",INDIRECT(TablaDatosCompletos[[#This Row],[Referencia]]))+6))=0,"",INDIRECT(CONCATENATE(TablaDatosCompletos[[#This Row],[CodigoProyecto]],"!E",CELL("fila",INDIRECT(TablaDatosCompletos[[#This Row],[Referencia]]))+6)))</f>
        <v>RCO22</v>
      </c>
      <c r="P259" s="18" t="str" cm="1">
        <f t="array" aca="1" ref="P259" ca="1">IF(INDIRECT(CONCATENATE(TablaDatosCompletos[[#This Row],[CodigoProyecto]],"!F",CELL("fila",INDIRECT(TablaDatosCompletos[[#This Row],[Referencia]]))+6))=0,"",INDIRECT(CONCATENATE(TablaDatosCompletos[[#This Row],[CodigoProyecto]],"!F",CELL("fila",INDIRECT(TablaDatosCompletos[[#This Row],[Referencia]]))+6)))</f>
        <v>Capacidad de producción adicional
de energía renovable (de la cual: electricidad,
térmica)*</v>
      </c>
      <c r="Q259" s="18" cm="1">
        <f t="array" aca="1" ref="Q259" ca="1">IF(TablaDatosCompletos[[#This Row],[UsarAI]]="NO",0,INDIRECT(CONCATENATE(TablaDatosCompletos[[#This Row],[CodigoProyecto]],"!H",CELL("fila",INDIRECT(TablaDatosCompletos[[#This Row],[Referencia]]))+6)))</f>
        <v>0</v>
      </c>
      <c r="R259" s="18" t="str" cm="1">
        <f t="array" aca="1" ref="R259" ca="1">IF(INDIRECT(CONCATENATE(TablaDatosCompletos[[#This Row],[CodigoProyecto]],"!G",CELL("fila",INDIRECT(TablaDatosCompletos[[#This Row],[Referencia]]))+6))=0,"",INDIRECT(CONCATENATE(TablaDatosCompletos[[#This Row],[CodigoProyecto]],"!G",CELL("fila",INDIRECT(TablaDatosCompletos[[#This Row],[Referencia]]))+6)))</f>
        <v>KW  </v>
      </c>
      <c r="S259" s="125" t="str" cm="1">
        <f t="array" aca="1" ref="S259" ca="1">IF(INDIRECT(CONCATENATE(TablaDatosCompletos[[#This Row],[CodigoProyecto]],"!E",CELL("fila",INDIRECT(TablaDatosCompletos[[#This Row],[Referencia]]))+7))=0,"",INDIRECT(CONCATENATE(TablaDatosCompletos[[#This Row],[CodigoProyecto]],"!E",CELL("fila",INDIRECT(TablaDatosCompletos[[#This Row],[Referencia]]))+7)))</f>
        <v>RCR32</v>
      </c>
      <c r="T259" s="126" t="str" cm="1">
        <f t="array" aca="1" ref="T259" ca="1">IF(INDIRECT(CONCATENATE(TablaDatosCompletos[[#This Row],[CodigoProyecto]],"!F",CELL("fila",INDIRECT(TablaDatosCompletos[[#This Row],[Referencia]]))+7))=0,"",INDIRECT(CONCATENATE(TablaDatosCompletos[[#This Row],[CodigoProyecto]],"!F",CELL("fila",INDIRECT(TablaDatosCompletos[[#This Row],[Referencia]]))+7)))</f>
        <v>RCR 32: Capacidad operativa adicional instalada para energía renovable*</v>
      </c>
      <c r="U259" s="127" cm="1">
        <f t="array" aca="1" ref="U259" ca="1">IF(TablaDatosCompletos[[#This Row],[UsarAI]]="NO",0,INDIRECT(CONCATENATE(TablaDatosCompletos[[#This Row],[CodigoProyecto]],"!H",CELL("fila",INDIRECT(TablaDatosCompletos[[#This Row],[Referencia]]))+7)))</f>
        <v>0</v>
      </c>
      <c r="V259" s="126" t="str" cm="1">
        <f t="array" aca="1" ref="V259" ca="1">IF(INDIRECT(CONCATENATE(TablaDatosCompletos[[#This Row],[CodigoProyecto]],"!G",CELL("fila",INDIRECT(TablaDatosCompletos[[#This Row],[Referencia]]))+7))=0,"",INDIRECT(CONCATENATE(TablaDatosCompletos[[#This Row],[CodigoProyecto]],"!G",CELL("fila",INDIRECT(TablaDatosCompletos[[#This Row],[Referencia]]))+7)))</f>
        <v>MW</v>
      </c>
    </row>
    <row r="260" spans="1:22" ht="72.5" x14ac:dyDescent="0.35">
      <c r="A260" s="17">
        <f>DatosGenerales!$D$7</f>
        <v>0</v>
      </c>
      <c r="B260" s="17">
        <f>DatosGenerales!$D$11</f>
        <v>0</v>
      </c>
      <c r="C260" s="17" cm="1">
        <f t="array" aca="1" ref="C260" ca="1">INDIRECT(CONCATENATE(TablaDatosCompletos[[#This Row],[CodigoProyecto]],"!$E$3"))</f>
        <v>0</v>
      </c>
      <c r="D260" s="17" t="str">
        <f ca="1">IF(TablaDatosCompletos[[#This Row],[Proyecto]]=0,"NO","SI")</f>
        <v>NO</v>
      </c>
      <c r="E260" s="17" t="s">
        <v>20</v>
      </c>
      <c r="F260" s="17" t="s">
        <v>227</v>
      </c>
      <c r="G260" s="20" t="s">
        <v>74</v>
      </c>
      <c r="H260" s="20" t="s">
        <v>43</v>
      </c>
      <c r="I260" s="19" t="s">
        <v>44</v>
      </c>
      <c r="J260" s="17" t="s">
        <v>89</v>
      </c>
      <c r="K260" s="18" t="s">
        <v>90</v>
      </c>
      <c r="L260" s="18" t="s">
        <v>617</v>
      </c>
      <c r="M260" s="18" t="str" cm="1">
        <f t="array" aca="1" ref="M260" ca="1">IF(INDIRECT(CONCATENATE(TablaDatosCompletos[[#This Row],[CodigoProyecto]],"!B",CELL("fila",INDIRECT(TablaDatosCompletos[[#This Row],[Referencia]]))))="Incluir","SI","NO")</f>
        <v>NO</v>
      </c>
      <c r="N260" s="40" cm="1">
        <f t="array" aca="1" ref="N260" ca="1">IF(TablaDatosCompletos[[#This Row],[UsarAI]]="NO",0,INDIRECT(CONCATENATE(TablaDatosCompletos[[#This Row],[CodigoProyecto]],"!E",CELL("fila",INDIRECT(TablaDatosCompletos[[#This Row],[Referencia]]))+2)))</f>
        <v>0</v>
      </c>
      <c r="O260" s="18" t="str" cm="1">
        <f t="array" aca="1" ref="O260" ca="1">IF(INDIRECT(CONCATENATE(TablaDatosCompletos[[#This Row],[CodigoProyecto]],"!E",CELL("fila",INDIRECT(TablaDatosCompletos[[#This Row],[Referencia]]))+6))=0,"",INDIRECT(CONCATENATE(TablaDatosCompletos[[#This Row],[CodigoProyecto]],"!E",CELL("fila",INDIRECT(TablaDatosCompletos[[#This Row],[Referencia]]))+6)))</f>
        <v>RCO22</v>
      </c>
      <c r="P260" s="18" t="str" cm="1">
        <f t="array" aca="1" ref="P260" ca="1">IF(INDIRECT(CONCATENATE(TablaDatosCompletos[[#This Row],[CodigoProyecto]],"!F",CELL("fila",INDIRECT(TablaDatosCompletos[[#This Row],[Referencia]]))+6))=0,"",INDIRECT(CONCATENATE(TablaDatosCompletos[[#This Row],[CodigoProyecto]],"!F",CELL("fila",INDIRECT(TablaDatosCompletos[[#This Row],[Referencia]]))+6)))</f>
        <v>Capacidad de producción adicional
de energía renovable (de la cual: electricidad,
térmica)*</v>
      </c>
      <c r="Q260" s="18" cm="1">
        <f t="array" aca="1" ref="Q260" ca="1">IF(TablaDatosCompletos[[#This Row],[UsarAI]]="NO",0,INDIRECT(CONCATENATE(TablaDatosCompletos[[#This Row],[CodigoProyecto]],"!H",CELL("fila",INDIRECT(TablaDatosCompletos[[#This Row],[Referencia]]))+6)))</f>
        <v>0</v>
      </c>
      <c r="R260" s="18" t="str" cm="1">
        <f t="array" aca="1" ref="R260" ca="1">IF(INDIRECT(CONCATENATE(TablaDatosCompletos[[#This Row],[CodigoProyecto]],"!G",CELL("fila",INDIRECT(TablaDatosCompletos[[#This Row],[Referencia]]))+6))=0,"",INDIRECT(CONCATENATE(TablaDatosCompletos[[#This Row],[CodigoProyecto]],"!G",CELL("fila",INDIRECT(TablaDatosCompletos[[#This Row],[Referencia]]))+6)))</f>
        <v>KW  </v>
      </c>
      <c r="S260" s="125" t="str" cm="1">
        <f t="array" aca="1" ref="S260" ca="1">IF(INDIRECT(CONCATENATE(TablaDatosCompletos[[#This Row],[CodigoProyecto]],"!E",CELL("fila",INDIRECT(TablaDatosCompletos[[#This Row],[Referencia]]))+7))=0,"",INDIRECT(CONCATENATE(TablaDatosCompletos[[#This Row],[CodigoProyecto]],"!E",CELL("fila",INDIRECT(TablaDatosCompletos[[#This Row],[Referencia]]))+7)))</f>
        <v>RCR32</v>
      </c>
      <c r="T260" s="126" t="str" cm="1">
        <f t="array" aca="1" ref="T260" ca="1">IF(INDIRECT(CONCATENATE(TablaDatosCompletos[[#This Row],[CodigoProyecto]],"!F",CELL("fila",INDIRECT(TablaDatosCompletos[[#This Row],[Referencia]]))+7))=0,"",INDIRECT(CONCATENATE(TablaDatosCompletos[[#This Row],[CodigoProyecto]],"!F",CELL("fila",INDIRECT(TablaDatosCompletos[[#This Row],[Referencia]]))+7)))</f>
        <v>RCR 32: Capacidad operativa adicional instalada para energía renovable*</v>
      </c>
      <c r="U260" s="127" cm="1">
        <f t="array" aca="1" ref="U260" ca="1">IF(TablaDatosCompletos[[#This Row],[UsarAI]]="NO",0,INDIRECT(CONCATENATE(TablaDatosCompletos[[#This Row],[CodigoProyecto]],"!H",CELL("fila",INDIRECT(TablaDatosCompletos[[#This Row],[Referencia]]))+7)))</f>
        <v>0</v>
      </c>
      <c r="V260" s="126" t="str" cm="1">
        <f t="array" aca="1" ref="V260" ca="1">IF(INDIRECT(CONCATENATE(TablaDatosCompletos[[#This Row],[CodigoProyecto]],"!G",CELL("fila",INDIRECT(TablaDatosCompletos[[#This Row],[Referencia]]))+7))=0,"",INDIRECT(CONCATENATE(TablaDatosCompletos[[#This Row],[CodigoProyecto]],"!G",CELL("fila",INDIRECT(TablaDatosCompletos[[#This Row],[Referencia]]))+7)))</f>
        <v>MW</v>
      </c>
    </row>
    <row r="261" spans="1:22" ht="72.5" x14ac:dyDescent="0.35">
      <c r="A261" s="17">
        <f>DatosGenerales!$D$7</f>
        <v>0</v>
      </c>
      <c r="B261" s="17">
        <f>DatosGenerales!$D$11</f>
        <v>0</v>
      </c>
      <c r="C261" s="17" cm="1">
        <f t="array" aca="1" ref="C261" ca="1">INDIRECT(CONCATENATE(TablaDatosCompletos[[#This Row],[CodigoProyecto]],"!$E$3"))</f>
        <v>0</v>
      </c>
      <c r="D261" s="17" t="str">
        <f ca="1">IF(TablaDatosCompletos[[#This Row],[Proyecto]]=0,"NO","SI")</f>
        <v>NO</v>
      </c>
      <c r="E261" s="17" t="s">
        <v>20</v>
      </c>
      <c r="F261" s="17" t="s">
        <v>227</v>
      </c>
      <c r="G261" s="20" t="s">
        <v>74</v>
      </c>
      <c r="H261" s="20" t="s">
        <v>43</v>
      </c>
      <c r="I261" s="19" t="s">
        <v>44</v>
      </c>
      <c r="J261" s="17" t="s">
        <v>91</v>
      </c>
      <c r="K261" s="18" t="s">
        <v>92</v>
      </c>
      <c r="L261" s="18" t="s">
        <v>618</v>
      </c>
      <c r="M261" s="18" t="str" cm="1">
        <f t="array" aca="1" ref="M261" ca="1">IF(INDIRECT(CONCATENATE(TablaDatosCompletos[[#This Row],[CodigoProyecto]],"!B",CELL("fila",INDIRECT(TablaDatosCompletos[[#This Row],[Referencia]]))))="Incluir","SI","NO")</f>
        <v>NO</v>
      </c>
      <c r="N261" s="40" cm="1">
        <f t="array" aca="1" ref="N261" ca="1">IF(TablaDatosCompletos[[#This Row],[UsarAI]]="NO",0,INDIRECT(CONCATENATE(TablaDatosCompletos[[#This Row],[CodigoProyecto]],"!E",CELL("fila",INDIRECT(TablaDatosCompletos[[#This Row],[Referencia]]))+2)))</f>
        <v>0</v>
      </c>
      <c r="O261" s="18" t="str" cm="1">
        <f t="array" aca="1" ref="O261" ca="1">IF(INDIRECT(CONCATENATE(TablaDatosCompletos[[#This Row],[CodigoProyecto]],"!E",CELL("fila",INDIRECT(TablaDatosCompletos[[#This Row],[Referencia]]))+6))=0,"",INDIRECT(CONCATENATE(TablaDatosCompletos[[#This Row],[CodigoProyecto]],"!E",CELL("fila",INDIRECT(TablaDatosCompletos[[#This Row],[Referencia]]))+6)))</f>
        <v>RCO22</v>
      </c>
      <c r="P261" s="18" t="str" cm="1">
        <f t="array" aca="1" ref="P261" ca="1">IF(INDIRECT(CONCATENATE(TablaDatosCompletos[[#This Row],[CodigoProyecto]],"!F",CELL("fila",INDIRECT(TablaDatosCompletos[[#This Row],[Referencia]]))+6))=0,"",INDIRECT(CONCATENATE(TablaDatosCompletos[[#This Row],[CodigoProyecto]],"!F",CELL("fila",INDIRECT(TablaDatosCompletos[[#This Row],[Referencia]]))+6)))</f>
        <v>Capacidad de producción adicional
de energía renovable (de la cual: electricidad,
térmica)*</v>
      </c>
      <c r="Q261" s="18" cm="1">
        <f t="array" aca="1" ref="Q261" ca="1">IF(TablaDatosCompletos[[#This Row],[UsarAI]]="NO",0,INDIRECT(CONCATENATE(TablaDatosCompletos[[#This Row],[CodigoProyecto]],"!H",CELL("fila",INDIRECT(TablaDatosCompletos[[#This Row],[Referencia]]))+6)))</f>
        <v>0</v>
      </c>
      <c r="R261" s="18" t="str" cm="1">
        <f t="array" aca="1" ref="R261" ca="1">IF(INDIRECT(CONCATENATE(TablaDatosCompletos[[#This Row],[CodigoProyecto]],"!G",CELL("fila",INDIRECT(TablaDatosCompletos[[#This Row],[Referencia]]))+6))=0,"",INDIRECT(CONCATENATE(TablaDatosCompletos[[#This Row],[CodigoProyecto]],"!G",CELL("fila",INDIRECT(TablaDatosCompletos[[#This Row],[Referencia]]))+6)))</f>
        <v>KW  </v>
      </c>
      <c r="S261" s="125" t="str" cm="1">
        <f t="array" aca="1" ref="S261" ca="1">IF(INDIRECT(CONCATENATE(TablaDatosCompletos[[#This Row],[CodigoProyecto]],"!E",CELL("fila",INDIRECT(TablaDatosCompletos[[#This Row],[Referencia]]))+7))=0,"",INDIRECT(CONCATENATE(TablaDatosCompletos[[#This Row],[CodigoProyecto]],"!E",CELL("fila",INDIRECT(TablaDatosCompletos[[#This Row],[Referencia]]))+7)))</f>
        <v>RCR32</v>
      </c>
      <c r="T261" s="126" t="str" cm="1">
        <f t="array" aca="1" ref="T261" ca="1">IF(INDIRECT(CONCATENATE(TablaDatosCompletos[[#This Row],[CodigoProyecto]],"!F",CELL("fila",INDIRECT(TablaDatosCompletos[[#This Row],[Referencia]]))+7))=0,"",INDIRECT(CONCATENATE(TablaDatosCompletos[[#This Row],[CodigoProyecto]],"!F",CELL("fila",INDIRECT(TablaDatosCompletos[[#This Row],[Referencia]]))+7)))</f>
        <v>RCR 32: Capacidad operativa adicional instalada para energía renovable*</v>
      </c>
      <c r="U261" s="127" cm="1">
        <f t="array" aca="1" ref="U261" ca="1">IF(TablaDatosCompletos[[#This Row],[UsarAI]]="NO",0,INDIRECT(CONCATENATE(TablaDatosCompletos[[#This Row],[CodigoProyecto]],"!H",CELL("fila",INDIRECT(TablaDatosCompletos[[#This Row],[Referencia]]))+7)))</f>
        <v>0</v>
      </c>
      <c r="V261" s="126" t="str" cm="1">
        <f t="array" aca="1" ref="V261" ca="1">IF(INDIRECT(CONCATENATE(TablaDatosCompletos[[#This Row],[CodigoProyecto]],"!G",CELL("fila",INDIRECT(TablaDatosCompletos[[#This Row],[Referencia]]))+7))=0,"",INDIRECT(CONCATENATE(TablaDatosCompletos[[#This Row],[CodigoProyecto]],"!G",CELL("fila",INDIRECT(TablaDatosCompletos[[#This Row],[Referencia]]))+7)))</f>
        <v>MW</v>
      </c>
    </row>
    <row r="262" spans="1:22" ht="72.5" x14ac:dyDescent="0.35">
      <c r="A262" s="17">
        <f>DatosGenerales!$D$7</f>
        <v>0</v>
      </c>
      <c r="B262" s="17">
        <f>DatosGenerales!$D$11</f>
        <v>0</v>
      </c>
      <c r="C262" s="17" cm="1">
        <f t="array" aca="1" ref="C262" ca="1">INDIRECT(CONCATENATE(TablaDatosCompletos[[#This Row],[CodigoProyecto]],"!$E$3"))</f>
        <v>0</v>
      </c>
      <c r="D262" s="17" t="str">
        <f ca="1">IF(TablaDatosCompletos[[#This Row],[Proyecto]]=0,"NO","SI")</f>
        <v>NO</v>
      </c>
      <c r="E262" s="17" t="s">
        <v>20</v>
      </c>
      <c r="F262" s="17" t="s">
        <v>227</v>
      </c>
      <c r="G262" s="20" t="s">
        <v>74</v>
      </c>
      <c r="H262" s="20" t="s">
        <v>45</v>
      </c>
      <c r="I262" s="19" t="s">
        <v>46</v>
      </c>
      <c r="J262" s="17" t="s">
        <v>93</v>
      </c>
      <c r="K262" s="18" t="s">
        <v>94</v>
      </c>
      <c r="L262" s="18" t="s">
        <v>619</v>
      </c>
      <c r="M262" s="18" t="str" cm="1">
        <f t="array" aca="1" ref="M262" ca="1">IF(INDIRECT(CONCATENATE(TablaDatosCompletos[[#This Row],[CodigoProyecto]],"!B",CELL("fila",INDIRECT(TablaDatosCompletos[[#This Row],[Referencia]]))))="Incluir","SI","NO")</f>
        <v>NO</v>
      </c>
      <c r="N262" s="40" cm="1">
        <f t="array" aca="1" ref="N262" ca="1">IF(TablaDatosCompletos[[#This Row],[UsarAI]]="NO",0,INDIRECT(CONCATENATE(TablaDatosCompletos[[#This Row],[CodigoProyecto]],"!E",CELL("fila",INDIRECT(TablaDatosCompletos[[#This Row],[Referencia]]))+2)))</f>
        <v>0</v>
      </c>
      <c r="O262" s="18" t="str" cm="1">
        <f t="array" aca="1" ref="O262" ca="1">IF(INDIRECT(CONCATENATE(TablaDatosCompletos[[#This Row],[CodigoProyecto]],"!E",CELL("fila",INDIRECT(TablaDatosCompletos[[#This Row],[Referencia]]))+6))=0,"",INDIRECT(CONCATENATE(TablaDatosCompletos[[#This Row],[CodigoProyecto]],"!E",CELL("fila",INDIRECT(TablaDatosCompletos[[#This Row],[Referencia]]))+6)))</f>
        <v>RCO54</v>
      </c>
      <c r="P262" s="18" t="str" cm="1">
        <f t="array" aca="1" ref="P262" ca="1">IF(INDIRECT(CONCATENATE(TablaDatosCompletos[[#This Row],[CodigoProyecto]],"!F",CELL("fila",INDIRECT(TablaDatosCompletos[[#This Row],[Referencia]]))+6))=0,"",INDIRECT(CONCATENATE(TablaDatosCompletos[[#This Row],[CodigoProyecto]],"!F",CELL("fila",INDIRECT(TablaDatosCompletos[[#This Row],[Referencia]]))+6)))</f>
        <v>RCO54 Intermodal</v>
      </c>
      <c r="Q262" s="18" cm="1">
        <f t="array" aca="1" ref="Q262" ca="1">IF(TablaDatosCompletos[[#This Row],[UsarAI]]="NO",0,INDIRECT(CONCATENATE(TablaDatosCompletos[[#This Row],[CodigoProyecto]],"!H",CELL("fila",INDIRECT(TablaDatosCompletos[[#This Row],[Referencia]]))+6)))</f>
        <v>0</v>
      </c>
      <c r="R262" s="18" t="str" cm="1">
        <f t="array" aca="1" ref="R262" ca="1">IF(INDIRECT(CONCATENATE(TablaDatosCompletos[[#This Row],[CodigoProyecto]],"!G",CELL("fila",INDIRECT(TablaDatosCompletos[[#This Row],[Referencia]]))+6))=0,"",INDIRECT(CONCATENATE(TablaDatosCompletos[[#This Row],[CodigoProyecto]],"!G",CELL("fila",INDIRECT(TablaDatosCompletos[[#This Row],[Referencia]]))+6)))</f>
        <v>RCO54:Conexiones intermodales</v>
      </c>
      <c r="S262" s="125" t="str" cm="1">
        <f t="array" aca="1" ref="S262" ca="1">IF(INDIRECT(CONCATENATE(TablaDatosCompletos[[#This Row],[CodigoProyecto]],"!E",CELL("fila",INDIRECT(TablaDatosCompletos[[#This Row],[Referencia]]))+7))=0,"",INDIRECT(CONCATENATE(TablaDatosCompletos[[#This Row],[CodigoProyecto]],"!E",CELL("fila",INDIRECT(TablaDatosCompletos[[#This Row],[Referencia]]))+7)))</f>
        <v>RCR62</v>
      </c>
      <c r="T262" s="126" t="str" cm="1">
        <f t="array" aca="1" ref="T262" ca="1">IF(INDIRECT(CONCATENATE(TablaDatosCompletos[[#This Row],[CodigoProyecto]],"!F",CELL("fila",INDIRECT(TablaDatosCompletos[[#This Row],[Referencia]]))+7))=0,"",INDIRECT(CONCATENATE(TablaDatosCompletos[[#This Row],[CodigoProyecto]],"!F",CELL("fila",INDIRECT(TablaDatosCompletos[[#This Row],[Referencia]]))+7)))</f>
        <v>RCR 62: Pasajeros anuales de transporte
público nuevo o modernizado</v>
      </c>
      <c r="U262" s="127" cm="1">
        <f t="array" aca="1" ref="U262" ca="1">IF(TablaDatosCompletos[[#This Row],[UsarAI]]="NO",0,INDIRECT(CONCATENATE(TablaDatosCompletos[[#This Row],[CodigoProyecto]],"!H",CELL("fila",INDIRECT(TablaDatosCompletos[[#This Row],[Referencia]]))+7)))</f>
        <v>0</v>
      </c>
      <c r="V262" s="126" t="str" cm="1">
        <f t="array" aca="1" ref="V262" ca="1">IF(INDIRECT(CONCATENATE(TablaDatosCompletos[[#This Row],[CodigoProyecto]],"!G",CELL("fila",INDIRECT(TablaDatosCompletos[[#This Row],[Referencia]]))+7))=0,"",INDIRECT(CONCATENATE(TablaDatosCompletos[[#This Row],[CodigoProyecto]],"!G",CELL("fila",INDIRECT(TablaDatosCompletos[[#This Row],[Referencia]]))+7)))</f>
        <v>RCR 62: Usuarios / año</v>
      </c>
    </row>
    <row r="263" spans="1:22" ht="72.5" x14ac:dyDescent="0.35">
      <c r="A263" s="17">
        <f>DatosGenerales!$D$7</f>
        <v>0</v>
      </c>
      <c r="B263" s="17">
        <f>DatosGenerales!$D$11</f>
        <v>0</v>
      </c>
      <c r="C263" s="17" cm="1">
        <f t="array" aca="1" ref="C263" ca="1">INDIRECT(CONCATENATE(TablaDatosCompletos[[#This Row],[CodigoProyecto]],"!$E$3"))</f>
        <v>0</v>
      </c>
      <c r="D263" s="17" t="str">
        <f ca="1">IF(TablaDatosCompletos[[#This Row],[Proyecto]]=0,"NO","SI")</f>
        <v>NO</v>
      </c>
      <c r="E263" s="17" t="s">
        <v>20</v>
      </c>
      <c r="F263" s="17" t="s">
        <v>227</v>
      </c>
      <c r="G263" s="20" t="s">
        <v>74</v>
      </c>
      <c r="H263" s="20" t="s">
        <v>45</v>
      </c>
      <c r="I263" s="19" t="s">
        <v>46</v>
      </c>
      <c r="J263" s="17" t="s">
        <v>95</v>
      </c>
      <c r="K263" s="18" t="s">
        <v>96</v>
      </c>
      <c r="L263" s="18" t="s">
        <v>620</v>
      </c>
      <c r="M263" s="18" t="str" cm="1">
        <f t="array" aca="1" ref="M263" ca="1">IF(INDIRECT(CONCATENATE(TablaDatosCompletos[[#This Row],[CodigoProyecto]],"!B",CELL("fila",INDIRECT(TablaDatosCompletos[[#This Row],[Referencia]]))))="Incluir","SI","NO")</f>
        <v>NO</v>
      </c>
      <c r="N263" s="40" cm="1">
        <f t="array" aca="1" ref="N263" ca="1">IF(TablaDatosCompletos[[#This Row],[UsarAI]]="NO",0,INDIRECT(CONCATENATE(TablaDatosCompletos[[#This Row],[CodigoProyecto]],"!E",CELL("fila",INDIRECT(TablaDatosCompletos[[#This Row],[Referencia]]))+2)))</f>
        <v>0</v>
      </c>
      <c r="O263" s="18" t="str" cm="1">
        <f t="array" aca="1" ref="O263" ca="1">IF(INDIRECT(CONCATENATE(TablaDatosCompletos[[#This Row],[CodigoProyecto]],"!E",CELL("fila",INDIRECT(TablaDatosCompletos[[#This Row],[Referencia]]))+6))=0,"",INDIRECT(CONCATENATE(TablaDatosCompletos[[#This Row],[CodigoProyecto]],"!E",CELL("fila",INDIRECT(TablaDatosCompletos[[#This Row],[Referencia]]))+6)))</f>
        <v>RCO57</v>
      </c>
      <c r="P263" s="18" t="str" cm="1">
        <f t="array" aca="1" ref="P263" ca="1">IF(INDIRECT(CONCATENATE(TablaDatosCompletos[[#This Row],[CodigoProyecto]],"!F",CELL("fila",INDIRECT(TablaDatosCompletos[[#This Row],[Referencia]]))+6))=0,"",INDIRECT(CONCATENATE(TablaDatosCompletos[[#This Row],[CodigoProyecto]],"!F",CELL("fila",INDIRECT(TablaDatosCompletos[[#This Row],[Referencia]]))+6)))</f>
        <v>RCO 57: Capacidad del material rodante respetuoso con el medio ambiente para el transporte público colectivo*</v>
      </c>
      <c r="Q263" s="18" cm="1">
        <f t="array" aca="1" ref="Q263" ca="1">IF(TablaDatosCompletos[[#This Row],[UsarAI]]="NO",0,INDIRECT(CONCATENATE(TablaDatosCompletos[[#This Row],[CodigoProyecto]],"!H",CELL("fila",INDIRECT(TablaDatosCompletos[[#This Row],[Referencia]]))+6)))</f>
        <v>0</v>
      </c>
      <c r="R263" s="18" t="str" cm="1">
        <f t="array" aca="1" ref="R263" ca="1">IF(INDIRECT(CONCATENATE(TablaDatosCompletos[[#This Row],[CodigoProyecto]],"!G",CELL("fila",INDIRECT(TablaDatosCompletos[[#This Row],[Referencia]]))+6))=0,"",INDIRECT(CONCATENATE(TablaDatosCompletos[[#This Row],[CodigoProyecto]],"!G",CELL("fila",INDIRECT(TablaDatosCompletos[[#This Row],[Referencia]]))+6)))</f>
        <v>RCO 57:Pasajeros</v>
      </c>
      <c r="S263" s="125" t="str" cm="1">
        <f t="array" aca="1" ref="S263" ca="1">IF(INDIRECT(CONCATENATE(TablaDatosCompletos[[#This Row],[CodigoProyecto]],"!E",CELL("fila",INDIRECT(TablaDatosCompletos[[#This Row],[Referencia]]))+7))=0,"",INDIRECT(CONCATENATE(TablaDatosCompletos[[#This Row],[CodigoProyecto]],"!E",CELL("fila",INDIRECT(TablaDatosCompletos[[#This Row],[Referencia]]))+7)))</f>
        <v>RCR62</v>
      </c>
      <c r="T263" s="126" t="str" cm="1">
        <f t="array" aca="1" ref="T263" ca="1">IF(INDIRECT(CONCATENATE(TablaDatosCompletos[[#This Row],[CodigoProyecto]],"!F",CELL("fila",INDIRECT(TablaDatosCompletos[[#This Row],[Referencia]]))+7))=0,"",INDIRECT(CONCATENATE(TablaDatosCompletos[[#This Row],[CodigoProyecto]],"!F",CELL("fila",INDIRECT(TablaDatosCompletos[[#This Row],[Referencia]]))+7)))</f>
        <v>RCR 62: Pasajeros anuales de transporte
público nuevo o modernizado</v>
      </c>
      <c r="U263" s="127" cm="1">
        <f t="array" aca="1" ref="U263" ca="1">IF(TablaDatosCompletos[[#This Row],[UsarAI]]="NO",0,INDIRECT(CONCATENATE(TablaDatosCompletos[[#This Row],[CodigoProyecto]],"!H",CELL("fila",INDIRECT(TablaDatosCompletos[[#This Row],[Referencia]]))+7)))</f>
        <v>0</v>
      </c>
      <c r="V263" s="126" t="str" cm="1">
        <f t="array" aca="1" ref="V263" ca="1">IF(INDIRECT(CONCATENATE(TablaDatosCompletos[[#This Row],[CodigoProyecto]],"!G",CELL("fila",INDIRECT(TablaDatosCompletos[[#This Row],[Referencia]]))+7))=0,"",INDIRECT(CONCATENATE(TablaDatosCompletos[[#This Row],[CodigoProyecto]],"!G",CELL("fila",INDIRECT(TablaDatosCompletos[[#This Row],[Referencia]]))+7)))</f>
        <v>RCR 62: Usuarios / año</v>
      </c>
    </row>
    <row r="264" spans="1:22" ht="72.5" x14ac:dyDescent="0.35">
      <c r="A264" s="17">
        <f>DatosGenerales!$D$7</f>
        <v>0</v>
      </c>
      <c r="B264" s="17">
        <f>DatosGenerales!$D$11</f>
        <v>0</v>
      </c>
      <c r="C264" s="17" cm="1">
        <f t="array" aca="1" ref="C264" ca="1">INDIRECT(CONCATENATE(TablaDatosCompletos[[#This Row],[CodigoProyecto]],"!$E$3"))</f>
        <v>0</v>
      </c>
      <c r="D264" s="17" t="str">
        <f ca="1">IF(TablaDatosCompletos[[#This Row],[Proyecto]]=0,"NO","SI")</f>
        <v>NO</v>
      </c>
      <c r="E264" s="17" t="s">
        <v>20</v>
      </c>
      <c r="F264" s="17" t="s">
        <v>227</v>
      </c>
      <c r="G264" s="20" t="s">
        <v>74</v>
      </c>
      <c r="H264" s="20" t="s">
        <v>45</v>
      </c>
      <c r="I264" s="19" t="s">
        <v>46</v>
      </c>
      <c r="J264" s="17" t="s">
        <v>97</v>
      </c>
      <c r="K264" s="18" t="s">
        <v>98</v>
      </c>
      <c r="L264" s="18" t="s">
        <v>621</v>
      </c>
      <c r="M264" s="18" t="str" cm="1">
        <f t="array" aca="1" ref="M264" ca="1">IF(INDIRECT(CONCATENATE(TablaDatosCompletos[[#This Row],[CodigoProyecto]],"!B",CELL("fila",INDIRECT(TablaDatosCompletos[[#This Row],[Referencia]]))))="Incluir","SI","NO")</f>
        <v>NO</v>
      </c>
      <c r="N264" s="40" cm="1">
        <f t="array" aca="1" ref="N264" ca="1">IF(TablaDatosCompletos[[#This Row],[UsarAI]]="NO",0,INDIRECT(CONCATENATE(TablaDatosCompletos[[#This Row],[CodigoProyecto]],"!E",CELL("fila",INDIRECT(TablaDatosCompletos[[#This Row],[Referencia]]))+2)))</f>
        <v>0</v>
      </c>
      <c r="O264" s="18" t="str" cm="1">
        <f t="array" aca="1" ref="O264" ca="1">IF(INDIRECT(CONCATENATE(TablaDatosCompletos[[#This Row],[CodigoProyecto]],"!E",CELL("fila",INDIRECT(TablaDatosCompletos[[#This Row],[Referencia]]))+6))=0,"",INDIRECT(CONCATENATE(TablaDatosCompletos[[#This Row],[CodigoProyecto]],"!E",CELL("fila",INDIRECT(TablaDatosCompletos[[#This Row],[Referencia]]))+6)))</f>
        <v>RCO58</v>
      </c>
      <c r="P264" s="18" t="str" cm="1">
        <f t="array" aca="1" ref="P264" ca="1">IF(INDIRECT(CONCATENATE(TablaDatosCompletos[[#This Row],[CodigoProyecto]],"!F",CELL("fila",INDIRECT(TablaDatosCompletos[[#This Row],[Referencia]]))+6))=0,"",INDIRECT(CONCATENATE(TablaDatosCompletos[[#This Row],[CodigoProyecto]],"!F",CELL("fila",INDIRECT(TablaDatosCompletos[[#This Row],[Referencia]]))+6)))</f>
        <v>RCO 58: Infraestructuras específicamente para ciclistas apoyadas*</v>
      </c>
      <c r="Q264" s="18" cm="1">
        <f t="array" aca="1" ref="Q264" ca="1">IF(TablaDatosCompletos[[#This Row],[UsarAI]]="NO",0,INDIRECT(CONCATENATE(TablaDatosCompletos[[#This Row],[CodigoProyecto]],"!H",CELL("fila",INDIRECT(TablaDatosCompletos[[#This Row],[Referencia]]))+6)))</f>
        <v>0</v>
      </c>
      <c r="R264" s="18" t="str" cm="1">
        <f t="array" aca="1" ref="R264" ca="1">IF(INDIRECT(CONCATENATE(TablaDatosCompletos[[#This Row],[CodigoProyecto]],"!G",CELL("fila",INDIRECT(TablaDatosCompletos[[#This Row],[Referencia]]))+6))=0,"",INDIRECT(CONCATENATE(TablaDatosCompletos[[#This Row],[CodigoProyecto]],"!G",CELL("fila",INDIRECT(TablaDatosCompletos[[#This Row],[Referencia]]))+6)))</f>
        <v>RCO 58:  Km</v>
      </c>
      <c r="S264" s="125" t="str" cm="1">
        <f t="array" aca="1" ref="S264" ca="1">IF(INDIRECT(CONCATENATE(TablaDatosCompletos[[#This Row],[CodigoProyecto]],"!E",CELL("fila",INDIRECT(TablaDatosCompletos[[#This Row],[Referencia]]))+7))=0,"",INDIRECT(CONCATENATE(TablaDatosCompletos[[#This Row],[CodigoProyecto]],"!E",CELL("fila",INDIRECT(TablaDatosCompletos[[#This Row],[Referencia]]))+7)))</f>
        <v>RCR64</v>
      </c>
      <c r="T264" s="126" t="str" cm="1">
        <f t="array" aca="1" ref="T264" ca="1">IF(INDIRECT(CONCATENATE(TablaDatosCompletos[[#This Row],[CodigoProyecto]],"!F",CELL("fila",INDIRECT(TablaDatosCompletos[[#This Row],[Referencia]]))+7))=0,"",INDIRECT(CONCATENATE(TablaDatosCompletos[[#This Row],[CodigoProyecto]],"!F",CELL("fila",INDIRECT(TablaDatosCompletos[[#This Row],[Referencia]]))+7)))</f>
        <v>RCR 64: Usuarios anuales de infraestructuras
específicas para ciclistas</v>
      </c>
      <c r="U264" s="127" cm="1">
        <f t="array" aca="1" ref="U264" ca="1">IF(TablaDatosCompletos[[#This Row],[UsarAI]]="NO",0,INDIRECT(CONCATENATE(TablaDatosCompletos[[#This Row],[CodigoProyecto]],"!H",CELL("fila",INDIRECT(TablaDatosCompletos[[#This Row],[Referencia]]))+7)))</f>
        <v>0</v>
      </c>
      <c r="V264" s="126" t="str" cm="1">
        <f t="array" aca="1" ref="V264" ca="1">IF(INDIRECT(CONCATENATE(TablaDatosCompletos[[#This Row],[CodigoProyecto]],"!G",CELL("fila",INDIRECT(TablaDatosCompletos[[#This Row],[Referencia]]))+7))=0,"",INDIRECT(CONCATENATE(TablaDatosCompletos[[#This Row],[CodigoProyecto]],"!G",CELL("fila",INDIRECT(TablaDatosCompletos[[#This Row],[Referencia]]))+7)))</f>
        <v>RCR 64: Usuarios /año</v>
      </c>
    </row>
    <row r="265" spans="1:22" ht="72.5" x14ac:dyDescent="0.35">
      <c r="A265" s="17">
        <f>DatosGenerales!$D$7</f>
        <v>0</v>
      </c>
      <c r="B265" s="17">
        <f>DatosGenerales!$D$11</f>
        <v>0</v>
      </c>
      <c r="C265" s="17" cm="1">
        <f t="array" aca="1" ref="C265" ca="1">INDIRECT(CONCATENATE(TablaDatosCompletos[[#This Row],[CodigoProyecto]],"!$E$3"))</f>
        <v>0</v>
      </c>
      <c r="D265" s="17" t="str">
        <f ca="1">IF(TablaDatosCompletos[[#This Row],[Proyecto]]=0,"NO","SI")</f>
        <v>NO</v>
      </c>
      <c r="E265" s="17" t="s">
        <v>20</v>
      </c>
      <c r="F265" s="17" t="s">
        <v>227</v>
      </c>
      <c r="G265" s="20" t="s">
        <v>74</v>
      </c>
      <c r="H265" s="20" t="s">
        <v>45</v>
      </c>
      <c r="I265" s="40" t="s">
        <v>46</v>
      </c>
      <c r="J265" s="17" t="s">
        <v>99</v>
      </c>
      <c r="K265" s="18" t="s">
        <v>100</v>
      </c>
      <c r="L265" s="18" t="s">
        <v>622</v>
      </c>
      <c r="M265" s="18" t="str" cm="1">
        <f t="array" aca="1" ref="M265" ca="1">IF(INDIRECT(CONCATENATE(TablaDatosCompletos[[#This Row],[CodigoProyecto]],"!B",CELL("fila",INDIRECT(TablaDatosCompletos[[#This Row],[Referencia]]))))="Incluir","SI","NO")</f>
        <v>NO</v>
      </c>
      <c r="N265" s="40" cm="1">
        <f t="array" aca="1" ref="N265" ca="1">IF(TablaDatosCompletos[[#This Row],[UsarAI]]="NO",0,INDIRECT(CONCATENATE(TablaDatosCompletos[[#This Row],[CodigoProyecto]],"!E",CELL("fila",INDIRECT(TablaDatosCompletos[[#This Row],[Referencia]]))+2)))</f>
        <v>0</v>
      </c>
      <c r="O265" s="18" t="str" cm="1">
        <f t="array" aca="1" ref="O265" ca="1">IF(INDIRECT(CONCATENATE(TablaDatosCompletos[[#This Row],[CodigoProyecto]],"!E",CELL("fila",INDIRECT(TablaDatosCompletos[[#This Row],[Referencia]]))+6))=0,"",INDIRECT(CONCATENATE(TablaDatosCompletos[[#This Row],[CodigoProyecto]],"!E",CELL("fila",INDIRECT(TablaDatosCompletos[[#This Row],[Referencia]]))+6)))</f>
        <v>RCO54</v>
      </c>
      <c r="P265" s="18" t="str" cm="1">
        <f t="array" aca="1" ref="P265" ca="1">IF(INDIRECT(CONCATENATE(TablaDatosCompletos[[#This Row],[CodigoProyecto]],"!F",CELL("fila",INDIRECT(TablaDatosCompletos[[#This Row],[Referencia]]))+6))=0,"",INDIRECT(CONCATENATE(TablaDatosCompletos[[#This Row],[CodigoProyecto]],"!F",CELL("fila",INDIRECT(TablaDatosCompletos[[#This Row],[Referencia]]))+6)))</f>
        <v>RCO54 Intermodal</v>
      </c>
      <c r="Q265" s="18" cm="1">
        <f t="array" aca="1" ref="Q265" ca="1">IF(TablaDatosCompletos[[#This Row],[UsarAI]]="NO",0,INDIRECT(CONCATENATE(TablaDatosCompletos[[#This Row],[CodigoProyecto]],"!H",CELL("fila",INDIRECT(TablaDatosCompletos[[#This Row],[Referencia]]))+6)))</f>
        <v>0</v>
      </c>
      <c r="R265" s="18" t="str" cm="1">
        <f t="array" aca="1" ref="R265" ca="1">IF(INDIRECT(CONCATENATE(TablaDatosCompletos[[#This Row],[CodigoProyecto]],"!G",CELL("fila",INDIRECT(TablaDatosCompletos[[#This Row],[Referencia]]))+6))=0,"",INDIRECT(CONCATENATE(TablaDatosCompletos[[#This Row],[CodigoProyecto]],"!G",CELL("fila",INDIRECT(TablaDatosCompletos[[#This Row],[Referencia]]))+6)))</f>
        <v>RCO54:Conexiones intermodales</v>
      </c>
      <c r="S265" s="125" t="str" cm="1">
        <f t="array" aca="1" ref="S265" ca="1">IF(INDIRECT(CONCATENATE(TablaDatosCompletos[[#This Row],[CodigoProyecto]],"!E",CELL("fila",INDIRECT(TablaDatosCompletos[[#This Row],[Referencia]]))+7))=0,"",INDIRECT(CONCATENATE(TablaDatosCompletos[[#This Row],[CodigoProyecto]],"!E",CELL("fila",INDIRECT(TablaDatosCompletos[[#This Row],[Referencia]]))+7)))</f>
        <v>RCR62</v>
      </c>
      <c r="T265" s="126" t="str" cm="1">
        <f t="array" aca="1" ref="T265" ca="1">IF(INDIRECT(CONCATENATE(TablaDatosCompletos[[#This Row],[CodigoProyecto]],"!F",CELL("fila",INDIRECT(TablaDatosCompletos[[#This Row],[Referencia]]))+7))=0,"",INDIRECT(CONCATENATE(TablaDatosCompletos[[#This Row],[CodigoProyecto]],"!F",CELL("fila",INDIRECT(TablaDatosCompletos[[#This Row],[Referencia]]))+7)))</f>
        <v>RCR 62: Pasajeros anuales de transporte
público nuevo o modernizado</v>
      </c>
      <c r="U265" s="127" cm="1">
        <f t="array" aca="1" ref="U265" ca="1">IF(TablaDatosCompletos[[#This Row],[UsarAI]]="NO",0,INDIRECT(CONCATENATE(TablaDatosCompletos[[#This Row],[CodigoProyecto]],"!H",CELL("fila",INDIRECT(TablaDatosCompletos[[#This Row],[Referencia]]))+7)))</f>
        <v>0</v>
      </c>
      <c r="V265" s="126" t="str" cm="1">
        <f t="array" aca="1" ref="V265" ca="1">IF(INDIRECT(CONCATENATE(TablaDatosCompletos[[#This Row],[CodigoProyecto]],"!G",CELL("fila",INDIRECT(TablaDatosCompletos[[#This Row],[Referencia]]))+7))=0,"",INDIRECT(CONCATENATE(TablaDatosCompletos[[#This Row],[CodigoProyecto]],"!G",CELL("fila",INDIRECT(TablaDatosCompletos[[#This Row],[Referencia]]))+7)))</f>
        <v>RCR 62: Usuarios / año</v>
      </c>
    </row>
    <row r="266" spans="1:22" ht="72.5" x14ac:dyDescent="0.35">
      <c r="A266" s="17">
        <f>DatosGenerales!$D$7</f>
        <v>0</v>
      </c>
      <c r="B266" s="17">
        <f>DatosGenerales!$D$11</f>
        <v>0</v>
      </c>
      <c r="C266" s="17" cm="1">
        <f t="array" aca="1" ref="C266" ca="1">INDIRECT(CONCATENATE(TablaDatosCompletos[[#This Row],[CodigoProyecto]],"!$E$3"))</f>
        <v>0</v>
      </c>
      <c r="D266" s="17" t="str">
        <f ca="1">IF(TablaDatosCompletos[[#This Row],[Proyecto]]=0,"NO","SI")</f>
        <v>NO</v>
      </c>
      <c r="E266" s="17" t="s">
        <v>20</v>
      </c>
      <c r="F266" s="17" t="s">
        <v>227</v>
      </c>
      <c r="G266" s="20" t="s">
        <v>74</v>
      </c>
      <c r="H266" s="20" t="s">
        <v>45</v>
      </c>
      <c r="I266" s="40" t="s">
        <v>46</v>
      </c>
      <c r="J266" s="17" t="s">
        <v>101</v>
      </c>
      <c r="K266" s="18" t="s">
        <v>102</v>
      </c>
      <c r="L266" s="18" t="s">
        <v>623</v>
      </c>
      <c r="M266" s="18" t="str" cm="1">
        <f t="array" aca="1" ref="M266" ca="1">IF(INDIRECT(CONCATENATE(TablaDatosCompletos[[#This Row],[CodigoProyecto]],"!B",CELL("fila",INDIRECT(TablaDatosCompletos[[#This Row],[Referencia]]))))="Incluir","SI","NO")</f>
        <v>NO</v>
      </c>
      <c r="N266" s="40" cm="1">
        <f t="array" aca="1" ref="N266" ca="1">IF(TablaDatosCompletos[[#This Row],[UsarAI]]="NO",0,INDIRECT(CONCATENATE(TablaDatosCompletos[[#This Row],[CodigoProyecto]],"!E",CELL("fila",INDIRECT(TablaDatosCompletos[[#This Row],[Referencia]]))+2)))</f>
        <v>0</v>
      </c>
      <c r="O266" s="18" t="str" cm="1">
        <f t="array" aca="1" ref="O266" ca="1">IF(INDIRECT(CONCATENATE(TablaDatosCompletos[[#This Row],[CodigoProyecto]],"!E",CELL("fila",INDIRECT(TablaDatosCompletos[[#This Row],[Referencia]]))+6))=0,"",INDIRECT(CONCATENATE(TablaDatosCompletos[[#This Row],[CodigoProyecto]],"!E",CELL("fila",INDIRECT(TablaDatosCompletos[[#This Row],[Referencia]]))+6)))</f>
        <v>RCO57</v>
      </c>
      <c r="P266" s="18" t="str" cm="1">
        <f t="array" aca="1" ref="P266" ca="1">IF(INDIRECT(CONCATENATE(TablaDatosCompletos[[#This Row],[CodigoProyecto]],"!F",CELL("fila",INDIRECT(TablaDatosCompletos[[#This Row],[Referencia]]))+6))=0,"",INDIRECT(CONCATENATE(TablaDatosCompletos[[#This Row],[CodigoProyecto]],"!F",CELL("fila",INDIRECT(TablaDatosCompletos[[#This Row],[Referencia]]))+6)))</f>
        <v>RCO 57: Capacidad del material rodante respetuoso con el medio ambiente para el transporte público colectivo*</v>
      </c>
      <c r="Q266" s="18" cm="1">
        <f t="array" aca="1" ref="Q266" ca="1">IF(TablaDatosCompletos[[#This Row],[UsarAI]]="NO",0,INDIRECT(CONCATENATE(TablaDatosCompletos[[#This Row],[CodigoProyecto]],"!H",CELL("fila",INDIRECT(TablaDatosCompletos[[#This Row],[Referencia]]))+6)))</f>
        <v>0</v>
      </c>
      <c r="R266" s="18" t="str" cm="1">
        <f t="array" aca="1" ref="R266" ca="1">IF(INDIRECT(CONCATENATE(TablaDatosCompletos[[#This Row],[CodigoProyecto]],"!G",CELL("fila",INDIRECT(TablaDatosCompletos[[#This Row],[Referencia]]))+6))=0,"",INDIRECT(CONCATENATE(TablaDatosCompletos[[#This Row],[CodigoProyecto]],"!G",CELL("fila",INDIRECT(TablaDatosCompletos[[#This Row],[Referencia]]))+6)))</f>
        <v>RCO 57:Pasajeros</v>
      </c>
      <c r="S266" s="125" t="str" cm="1">
        <f t="array" aca="1" ref="S266" ca="1">IF(INDIRECT(CONCATENATE(TablaDatosCompletos[[#This Row],[CodigoProyecto]],"!E",CELL("fila",INDIRECT(TablaDatosCompletos[[#This Row],[Referencia]]))+7))=0,"",INDIRECT(CONCATENATE(TablaDatosCompletos[[#This Row],[CodigoProyecto]],"!E",CELL("fila",INDIRECT(TablaDatosCompletos[[#This Row],[Referencia]]))+7)))</f>
        <v>RCR62</v>
      </c>
      <c r="T266" s="126" t="str" cm="1">
        <f t="array" aca="1" ref="T266" ca="1">IF(INDIRECT(CONCATENATE(TablaDatosCompletos[[#This Row],[CodigoProyecto]],"!F",CELL("fila",INDIRECT(TablaDatosCompletos[[#This Row],[Referencia]]))+7))=0,"",INDIRECT(CONCATENATE(TablaDatosCompletos[[#This Row],[CodigoProyecto]],"!F",CELL("fila",INDIRECT(TablaDatosCompletos[[#This Row],[Referencia]]))+7)))</f>
        <v>RCR 62: Pasajeros anuales de transporte
público nuevo o modernizado</v>
      </c>
      <c r="U266" s="127" cm="1">
        <f t="array" aca="1" ref="U266" ca="1">IF(TablaDatosCompletos[[#This Row],[UsarAI]]="NO",0,INDIRECT(CONCATENATE(TablaDatosCompletos[[#This Row],[CodigoProyecto]],"!H",CELL("fila",INDIRECT(TablaDatosCompletos[[#This Row],[Referencia]]))+7)))</f>
        <v>0</v>
      </c>
      <c r="V266" s="126" t="str" cm="1">
        <f t="array" aca="1" ref="V266" ca="1">IF(INDIRECT(CONCATENATE(TablaDatosCompletos[[#This Row],[CodigoProyecto]],"!G",CELL("fila",INDIRECT(TablaDatosCompletos[[#This Row],[Referencia]]))+7))=0,"",INDIRECT(CONCATENATE(TablaDatosCompletos[[#This Row],[CodigoProyecto]],"!G",CELL("fila",INDIRECT(TablaDatosCompletos[[#This Row],[Referencia]]))+7)))</f>
        <v>RCR 62: Usuarios / año</v>
      </c>
    </row>
    <row r="267" spans="1:22" ht="130.5" x14ac:dyDescent="0.35">
      <c r="A267" s="17">
        <f>DatosGenerales!$D$7</f>
        <v>0</v>
      </c>
      <c r="B267" s="17">
        <f>DatosGenerales!$D$11</f>
        <v>0</v>
      </c>
      <c r="C267" s="17" cm="1">
        <f t="array" aca="1" ref="C267" ca="1">INDIRECT(CONCATENATE(TablaDatosCompletos[[#This Row],[CodigoProyecto]],"!$E$3"))</f>
        <v>0</v>
      </c>
      <c r="D267" s="17" t="str">
        <f ca="1">IF(TablaDatosCompletos[[#This Row],[Proyecto]]=0,"NO","SI")</f>
        <v>NO</v>
      </c>
      <c r="E267" s="17" t="s">
        <v>20</v>
      </c>
      <c r="F267" s="17" t="s">
        <v>227</v>
      </c>
      <c r="G267" s="20" t="s">
        <v>74</v>
      </c>
      <c r="H267" s="20" t="s">
        <v>47</v>
      </c>
      <c r="I267" s="40" t="s">
        <v>48</v>
      </c>
      <c r="J267" s="17" t="s">
        <v>103</v>
      </c>
      <c r="K267" s="18" t="s">
        <v>104</v>
      </c>
      <c r="L267" s="18" t="s">
        <v>624</v>
      </c>
      <c r="M267" s="18" t="str" cm="1">
        <f t="array" aca="1" ref="M267" ca="1">IF(INDIRECT(CONCATENATE(TablaDatosCompletos[[#This Row],[CodigoProyecto]],"!B",CELL("fila",INDIRECT(TablaDatosCompletos[[#This Row],[Referencia]]))))="Incluir","SI","NO")</f>
        <v>NO</v>
      </c>
      <c r="N267" s="40" cm="1">
        <f t="array" aca="1" ref="N267" ca="1">IF(TablaDatosCompletos[[#This Row],[UsarAI]]="NO",0,INDIRECT(CONCATENATE(TablaDatosCompletos[[#This Row],[CodigoProyecto]],"!E",CELL("fila",INDIRECT(TablaDatosCompletos[[#This Row],[Referencia]]))+2)))</f>
        <v>0</v>
      </c>
      <c r="O267" s="18" t="str" cm="1">
        <f t="array" aca="1" ref="O267" ca="1">IF(INDIRECT(CONCATENATE(TablaDatosCompletos[[#This Row],[CodigoProyecto]],"!E",CELL("fila",INDIRECT(TablaDatosCompletos[[#This Row],[Referencia]]))+6))=0,"",INDIRECT(CONCATENATE(TablaDatosCompletos[[#This Row],[CodigoProyecto]],"!E",CELL("fila",INDIRECT(TablaDatosCompletos[[#This Row],[Referencia]]))+6)))</f>
        <v>RCO26</v>
      </c>
      <c r="P267" s="18" t="str" cm="1">
        <f t="array" aca="1" ref="P267" ca="1">IF(INDIRECT(CONCATENATE(TablaDatosCompletos[[#This Row],[CodigoProyecto]],"!F",CELL("fila",INDIRECT(TablaDatosCompletos[[#This Row],[Referencia]]))+6))=0,"",INDIRECT(CONCATENATE(TablaDatosCompletos[[#This Row],[CodigoProyecto]],"!F",CELL("fila",INDIRECT(TablaDatosCompletos[[#This Row],[Referencia]]))+6)))</f>
        <v>RCO 26: Infraestructuras verdes construidas
o mejoradas para la adaptación al cambio
climático*</v>
      </c>
      <c r="Q267" s="18" cm="1">
        <f t="array" aca="1" ref="Q267" ca="1">IF(TablaDatosCompletos[[#This Row],[UsarAI]]="NO",0,INDIRECT(CONCATENATE(TablaDatosCompletos[[#This Row],[CodigoProyecto]],"!H",CELL("fila",INDIRECT(TablaDatosCompletos[[#This Row],[Referencia]]))+6)))</f>
        <v>0</v>
      </c>
      <c r="R267" s="18" t="str" cm="1">
        <f t="array" aca="1" ref="R267" ca="1">IF(INDIRECT(CONCATENATE(TablaDatosCompletos[[#This Row],[CodigoProyecto]],"!G",CELL("fila",INDIRECT(TablaDatosCompletos[[#This Row],[Referencia]]))+6))=0,"",INDIRECT(CONCATENATE(TablaDatosCompletos[[#This Row],[CodigoProyecto]],"!G",CELL("fila",INDIRECT(TablaDatosCompletos[[#This Row],[Referencia]]))+6)))</f>
        <v>RCO 26: Hectáreas</v>
      </c>
      <c r="S267" s="125" t="str" cm="1">
        <f t="array" aca="1" ref="S267" ca="1">IF(INDIRECT(CONCATENATE(TablaDatosCompletos[[#This Row],[CodigoProyecto]],"!E",CELL("fila",INDIRECT(TablaDatosCompletos[[#This Row],[Referencia]]))+7))=0,"",INDIRECT(CONCATENATE(TablaDatosCompletos[[#This Row],[CodigoProyecto]],"!E",CELL("fila",INDIRECT(TablaDatosCompletos[[#This Row],[Referencia]]))+7)))</f>
        <v>RCR35</v>
      </c>
      <c r="T267" s="126" t="str" cm="1">
        <f t="array" aca="1" ref="T267" ca="1">IF(INDIRECT(CONCATENATE(TablaDatosCompletos[[#This Row],[CodigoProyecto]],"!F",CELL("fila",INDIRECT(TablaDatosCompletos[[#This Row],[Referencia]]))+7))=0,"",INDIRECT(CONCATENATE(TablaDatosCompletos[[#This Row],[CodigoProyecto]],"!F",CELL("fila",INDIRECT(TablaDatosCompletos[[#This Row],[Referencia]]))+7)))</f>
        <v>RCR 35: Población que se beneficia de las
medidas de protección frente a las
inundaciones</v>
      </c>
      <c r="U267" s="127" cm="1">
        <f t="array" aca="1" ref="U267" ca="1">IF(TablaDatosCompletos[[#This Row],[UsarAI]]="NO",0,INDIRECT(CONCATENATE(TablaDatosCompletos[[#This Row],[CodigoProyecto]],"!H",CELL("fila",INDIRECT(TablaDatosCompletos[[#This Row],[Referencia]]))+7)))</f>
        <v>0</v>
      </c>
      <c r="V267" s="126" t="str" cm="1">
        <f t="array" aca="1" ref="V267" ca="1">IF(INDIRECT(CONCATENATE(TablaDatosCompletos[[#This Row],[CodigoProyecto]],"!G",CELL("fila",INDIRECT(TablaDatosCompletos[[#This Row],[Referencia]]))+7))=0,"",INDIRECT(CONCATENATE(TablaDatosCompletos[[#This Row],[CodigoProyecto]],"!G",CELL("fila",INDIRECT(TablaDatosCompletos[[#This Row],[Referencia]]))+7)))</f>
        <v>RCR 35:Personas</v>
      </c>
    </row>
    <row r="268" spans="1:22" ht="116" x14ac:dyDescent="0.35">
      <c r="A268" s="17">
        <f>DatosGenerales!$D$7</f>
        <v>0</v>
      </c>
      <c r="B268" s="17">
        <f>DatosGenerales!$D$11</f>
        <v>0</v>
      </c>
      <c r="C268" s="17" cm="1">
        <f t="array" aca="1" ref="C268" ca="1">INDIRECT(CONCATENATE(TablaDatosCompletos[[#This Row],[CodigoProyecto]],"!$E$3"))</f>
        <v>0</v>
      </c>
      <c r="D268" s="17" t="str">
        <f ca="1">IF(TablaDatosCompletos[[#This Row],[Proyecto]]=0,"NO","SI")</f>
        <v>NO</v>
      </c>
      <c r="E268" s="17" t="s">
        <v>20</v>
      </c>
      <c r="F268" s="17" t="s">
        <v>227</v>
      </c>
      <c r="G268" s="20" t="s">
        <v>74</v>
      </c>
      <c r="H268" s="20" t="s">
        <v>47</v>
      </c>
      <c r="I268" s="19" t="s">
        <v>48</v>
      </c>
      <c r="J268" s="17" t="s">
        <v>105</v>
      </c>
      <c r="K268" s="18" t="s">
        <v>106</v>
      </c>
      <c r="L268" s="18" t="s">
        <v>625</v>
      </c>
      <c r="M268" s="18" t="str" cm="1">
        <f t="array" aca="1" ref="M268" ca="1">IF(INDIRECT(CONCATENATE(TablaDatosCompletos[[#This Row],[CodigoProyecto]],"!B",CELL("fila",INDIRECT(TablaDatosCompletos[[#This Row],[Referencia]]))))="Incluir","SI","NO")</f>
        <v>NO</v>
      </c>
      <c r="N268" s="40" cm="1">
        <f t="array" aca="1" ref="N268" ca="1">IF(TablaDatosCompletos[[#This Row],[UsarAI]]="NO",0,INDIRECT(CONCATENATE(TablaDatosCompletos[[#This Row],[CodigoProyecto]],"!E",CELL("fila",INDIRECT(TablaDatosCompletos[[#This Row],[Referencia]]))+2)))</f>
        <v>0</v>
      </c>
      <c r="O268" s="18" t="str" cm="1">
        <f t="array" aca="1" ref="O268" ca="1">IF(INDIRECT(CONCATENATE(TablaDatosCompletos[[#This Row],[CodigoProyecto]],"!E",CELL("fila",INDIRECT(TablaDatosCompletos[[#This Row],[Referencia]]))+6))=0,"",INDIRECT(CONCATENATE(TablaDatosCompletos[[#This Row],[CodigoProyecto]],"!E",CELL("fila",INDIRECT(TablaDatosCompletos[[#This Row],[Referencia]]))+6)))</f>
        <v>RCO24</v>
      </c>
      <c r="P268" s="18" t="str" cm="1">
        <f t="array" aca="1" ref="P268" ca="1">IF(INDIRECT(CONCATENATE(TablaDatosCompletos[[#This Row],[CodigoProyecto]],"!F",CELL("fila",INDIRECT(TablaDatosCompletos[[#This Row],[Referencia]]))+6))=0,"",INDIRECT(CONCATENATE(TablaDatosCompletos[[#This Row],[CodigoProyecto]],"!F",CELL("fila",INDIRECT(TablaDatosCompletos[[#This Row],[Referencia]]))+6)))</f>
        <v>RCO 24: Inversiones en sistemas nuevos o
mejorados de seguimiento, preparación,
alerta y respuesta ante catástrofes*</v>
      </c>
      <c r="Q268" s="18" cm="1">
        <f t="array" aca="1" ref="Q268" ca="1">IF(TablaDatosCompletos[[#This Row],[UsarAI]]="NO",0,INDIRECT(CONCATENATE(TablaDatosCompletos[[#This Row],[CodigoProyecto]],"!H",CELL("fila",INDIRECT(TablaDatosCompletos[[#This Row],[Referencia]]))+6)))</f>
        <v>0</v>
      </c>
      <c r="R268" s="18" t="str" cm="1">
        <f t="array" aca="1" ref="R268" ca="1">IF(INDIRECT(CONCATENATE(TablaDatosCompletos[[#This Row],[CodigoProyecto]],"!G",CELL("fila",INDIRECT(TablaDatosCompletos[[#This Row],[Referencia]]))+6))=0,"",INDIRECT(CONCATENATE(TablaDatosCompletos[[#This Row],[CodigoProyecto]],"!G",CELL("fila",INDIRECT(TablaDatosCompletos[[#This Row],[Referencia]]))+6)))</f>
        <v>RCO 24: Euro</v>
      </c>
      <c r="S268" s="125" t="str" cm="1">
        <f t="array" aca="1" ref="S268" ca="1">IF(INDIRECT(CONCATENATE(TablaDatosCompletos[[#This Row],[CodigoProyecto]],"!E",CELL("fila",INDIRECT(TablaDatosCompletos[[#This Row],[Referencia]]))+7))=0,"",INDIRECT(CONCATENATE(TablaDatosCompletos[[#This Row],[CodigoProyecto]],"!E",CELL("fila",INDIRECT(TablaDatosCompletos[[#This Row],[Referencia]]))+7)))</f>
        <v>RCR36</v>
      </c>
      <c r="T268" s="126" t="str" cm="1">
        <f t="array" aca="1" ref="T268" ca="1">IF(INDIRECT(CONCATENATE(TablaDatosCompletos[[#This Row],[CodigoProyecto]],"!F",CELL("fila",INDIRECT(TablaDatosCompletos[[#This Row],[Referencia]]))+7))=0,"",INDIRECT(CONCATENATE(TablaDatosCompletos[[#This Row],[CodigoProyecto]],"!F",CELL("fila",INDIRECT(TablaDatosCompletos[[#This Row],[Referencia]]))+7)))</f>
        <v>RCR 36: Población que se beneficia de la
protección frente a los incendios forestales</v>
      </c>
      <c r="U268" s="127" cm="1">
        <f t="array" aca="1" ref="U268" ca="1">IF(TablaDatosCompletos[[#This Row],[UsarAI]]="NO",0,INDIRECT(CONCATENATE(TablaDatosCompletos[[#This Row],[CodigoProyecto]],"!H",CELL("fila",INDIRECT(TablaDatosCompletos[[#This Row],[Referencia]]))+7)))</f>
        <v>0</v>
      </c>
      <c r="V268" s="126" t="str" cm="1">
        <f t="array" aca="1" ref="V268" ca="1">IF(INDIRECT(CONCATENATE(TablaDatosCompletos[[#This Row],[CodigoProyecto]],"!G",CELL("fila",INDIRECT(TablaDatosCompletos[[#This Row],[Referencia]]))+7))=0,"",INDIRECT(CONCATENATE(TablaDatosCompletos[[#This Row],[CodigoProyecto]],"!G",CELL("fila",INDIRECT(TablaDatosCompletos[[#This Row],[Referencia]]))+7)))</f>
        <v>RCR 36: Personas</v>
      </c>
    </row>
    <row r="269" spans="1:22" ht="174" x14ac:dyDescent="0.35">
      <c r="A269" s="17">
        <f>DatosGenerales!$D$7</f>
        <v>0</v>
      </c>
      <c r="B269" s="17">
        <f>DatosGenerales!$D$11</f>
        <v>0</v>
      </c>
      <c r="C269" s="17" cm="1">
        <f t="array" aca="1" ref="C269" ca="1">INDIRECT(CONCATENATE(TablaDatosCompletos[[#This Row],[CodigoProyecto]],"!$E$3"))</f>
        <v>0</v>
      </c>
      <c r="D269" s="17" t="str">
        <f ca="1">IF(TablaDatosCompletos[[#This Row],[Proyecto]]=0,"NO","SI")</f>
        <v>NO</v>
      </c>
      <c r="E269" s="17" t="s">
        <v>20</v>
      </c>
      <c r="F269" s="17" t="s">
        <v>227</v>
      </c>
      <c r="G269" s="20" t="s">
        <v>74</v>
      </c>
      <c r="H269" s="20" t="s">
        <v>47</v>
      </c>
      <c r="I269" s="19" t="s">
        <v>48</v>
      </c>
      <c r="J269" s="17" t="s">
        <v>107</v>
      </c>
      <c r="K269" s="18" t="s">
        <v>108</v>
      </c>
      <c r="L269" s="18" t="s">
        <v>626</v>
      </c>
      <c r="M269" s="18" t="str" cm="1">
        <f t="array" aca="1" ref="M269" ca="1">IF(INDIRECT(CONCATENATE(TablaDatosCompletos[[#This Row],[CodigoProyecto]],"!B",CELL("fila",INDIRECT(TablaDatosCompletos[[#This Row],[Referencia]]))))="Incluir","SI","NO")</f>
        <v>NO</v>
      </c>
      <c r="N269" s="40" cm="1">
        <f t="array" aca="1" ref="N269" ca="1">IF(TablaDatosCompletos[[#This Row],[UsarAI]]="NO",0,INDIRECT(CONCATENATE(TablaDatosCompletos[[#This Row],[CodigoProyecto]],"!E",CELL("fila",INDIRECT(TablaDatosCompletos[[#This Row],[Referencia]]))+2)))</f>
        <v>0</v>
      </c>
      <c r="O269" s="18" t="str" cm="1">
        <f t="array" aca="1" ref="O269" ca="1">IF(INDIRECT(CONCATENATE(TablaDatosCompletos[[#This Row],[CodigoProyecto]],"!E",CELL("fila",INDIRECT(TablaDatosCompletos[[#This Row],[Referencia]]))+6))=0,"",INDIRECT(CONCATENATE(TablaDatosCompletos[[#This Row],[CodigoProyecto]],"!E",CELL("fila",INDIRECT(TablaDatosCompletos[[#This Row],[Referencia]]))+6)))</f>
        <v>RCO24</v>
      </c>
      <c r="P269" s="18" t="str" cm="1">
        <f t="array" aca="1" ref="P269" ca="1">IF(INDIRECT(CONCATENATE(TablaDatosCompletos[[#This Row],[CodigoProyecto]],"!F",CELL("fila",INDIRECT(TablaDatosCompletos[[#This Row],[Referencia]]))+6))=0,"",INDIRECT(CONCATENATE(TablaDatosCompletos[[#This Row],[CodigoProyecto]],"!F",CELL("fila",INDIRECT(TablaDatosCompletos[[#This Row],[Referencia]]))+6)))</f>
        <v>RCO 24: Inversiones en sistemas nuevos o
mejorados de seguimiento, preparación,
alerta y respuesta ante catástrofes*</v>
      </c>
      <c r="Q269" s="18" cm="1">
        <f t="array" aca="1" ref="Q269" ca="1">IF(TablaDatosCompletos[[#This Row],[UsarAI]]="NO",0,INDIRECT(CONCATENATE(TablaDatosCompletos[[#This Row],[CodigoProyecto]],"!H",CELL("fila",INDIRECT(TablaDatosCompletos[[#This Row],[Referencia]]))+6)))</f>
        <v>0</v>
      </c>
      <c r="R269" s="18" t="str" cm="1">
        <f t="array" aca="1" ref="R269" ca="1">IF(INDIRECT(CONCATENATE(TablaDatosCompletos[[#This Row],[CodigoProyecto]],"!G",CELL("fila",INDIRECT(TablaDatosCompletos[[#This Row],[Referencia]]))+6))=0,"",INDIRECT(CONCATENATE(TablaDatosCompletos[[#This Row],[CodigoProyecto]],"!G",CELL("fila",INDIRECT(TablaDatosCompletos[[#This Row],[Referencia]]))+6)))</f>
        <v>RCO 24: Euro</v>
      </c>
      <c r="S269" s="125" t="str" cm="1">
        <f t="array" aca="1" ref="S269" ca="1">IF(INDIRECT(CONCATENATE(TablaDatosCompletos[[#This Row],[CodigoProyecto]],"!E",CELL("fila",INDIRECT(TablaDatosCompletos[[#This Row],[Referencia]]))+7))=0,"",INDIRECT(CONCATENATE(TablaDatosCompletos[[#This Row],[CodigoProyecto]],"!E",CELL("fila",INDIRECT(TablaDatosCompletos[[#This Row],[Referencia]]))+7)))</f>
        <v>RCR37</v>
      </c>
      <c r="T269" s="126" t="str" cm="1">
        <f t="array" aca="1" ref="T269" ca="1">IF(INDIRECT(CONCATENATE(TablaDatosCompletos[[#This Row],[CodigoProyecto]],"!F",CELL("fila",INDIRECT(TablaDatosCompletos[[#This Row],[Referencia]]))+7))=0,"",INDIRECT(CONCATENATE(TablaDatosCompletos[[#This Row],[CodigoProyecto]],"!F",CELL("fila",INDIRECT(TablaDatosCompletos[[#This Row],[Referencia]]))+7)))</f>
        <v>RCR 37: Población que se beneficia de
medidas de protección frente a catástrofes
naturales relacionadas con el clima (distintas
de las inundaciones o los incendios
forestales)</v>
      </c>
      <c r="U269" s="127" cm="1">
        <f t="array" aca="1" ref="U269" ca="1">IF(TablaDatosCompletos[[#This Row],[UsarAI]]="NO",0,INDIRECT(CONCATENATE(TablaDatosCompletos[[#This Row],[CodigoProyecto]],"!H",CELL("fila",INDIRECT(TablaDatosCompletos[[#This Row],[Referencia]]))+7)))</f>
        <v>0</v>
      </c>
      <c r="V269" s="126" t="str" cm="1">
        <f t="array" aca="1" ref="V269" ca="1">IF(INDIRECT(CONCATENATE(TablaDatosCompletos[[#This Row],[CodigoProyecto]],"!G",CELL("fila",INDIRECT(TablaDatosCompletos[[#This Row],[Referencia]]))+7))=0,"",INDIRECT(CONCATENATE(TablaDatosCompletos[[#This Row],[CodigoProyecto]],"!G",CELL("fila",INDIRECT(TablaDatosCompletos[[#This Row],[Referencia]]))+7)))</f>
        <v>RCR 37:Personas</v>
      </c>
    </row>
    <row r="270" spans="1:22" ht="87" x14ac:dyDescent="0.35">
      <c r="A270" s="17">
        <f>DatosGenerales!$D$7</f>
        <v>0</v>
      </c>
      <c r="B270" s="17">
        <f>DatosGenerales!$D$11</f>
        <v>0</v>
      </c>
      <c r="C270" s="17" cm="1">
        <f t="array" aca="1" ref="C270" ca="1">INDIRECT(CONCATENATE(TablaDatosCompletos[[#This Row],[CodigoProyecto]],"!$E$3"))</f>
        <v>0</v>
      </c>
      <c r="D270" s="17" t="str">
        <f ca="1">IF(TablaDatosCompletos[[#This Row],[Proyecto]]=0,"NO","SI")</f>
        <v>NO</v>
      </c>
      <c r="E270" s="17" t="s">
        <v>20</v>
      </c>
      <c r="F270" s="17" t="s">
        <v>227</v>
      </c>
      <c r="G270" s="20" t="s">
        <v>74</v>
      </c>
      <c r="H270" s="20" t="s">
        <v>49</v>
      </c>
      <c r="I270" s="19" t="s">
        <v>50</v>
      </c>
      <c r="J270" s="17" t="s">
        <v>109</v>
      </c>
      <c r="K270" s="18" t="s">
        <v>110</v>
      </c>
      <c r="L270" s="18" t="s">
        <v>627</v>
      </c>
      <c r="M270" s="18" t="str" cm="1">
        <f t="array" aca="1" ref="M270" ca="1">IF(INDIRECT(CONCATENATE(TablaDatosCompletos[[#This Row],[CodigoProyecto]],"!B",CELL("fila",INDIRECT(TablaDatosCompletos[[#This Row],[Referencia]]))))="Incluir","SI","NO")</f>
        <v>NO</v>
      </c>
      <c r="N270" s="40" cm="1">
        <f t="array" aca="1" ref="N270" ca="1">IF(TablaDatosCompletos[[#This Row],[UsarAI]]="NO",0,INDIRECT(CONCATENATE(TablaDatosCompletos[[#This Row],[CodigoProyecto]],"!E",CELL("fila",INDIRECT(TablaDatosCompletos[[#This Row],[Referencia]]))+2)))</f>
        <v>0</v>
      </c>
      <c r="O270" s="18" t="str" cm="1">
        <f t="array" aca="1" ref="O270" ca="1">IF(INDIRECT(CONCATENATE(TablaDatosCompletos[[#This Row],[CodigoProyecto]],"!E",CELL("fila",INDIRECT(TablaDatosCompletos[[#This Row],[Referencia]]))+6))=0,"",INDIRECT(CONCATENATE(TablaDatosCompletos[[#This Row],[CodigoProyecto]],"!E",CELL("fila",INDIRECT(TablaDatosCompletos[[#This Row],[Referencia]]))+6)))</f>
        <v>RCO30</v>
      </c>
      <c r="P270" s="18" t="str" cm="1">
        <f t="array" aca="1" ref="P270" ca="1">IF(INDIRECT(CONCATENATE(TablaDatosCompletos[[#This Row],[CodigoProyecto]],"!F",CELL("fila",INDIRECT(TablaDatosCompletos[[#This Row],[Referencia]]))+6))=0,"",INDIRECT(CONCATENATE(TablaDatosCompletos[[#This Row],[CodigoProyecto]],"!F",CELL("fila",INDIRECT(TablaDatosCompletos[[#This Row],[Referencia]]))+6)))</f>
        <v>RCO 30: Longitud de las tuberías nuevas o
mejoradas para los sistemas de distribución
para el abastecimiento público de agua</v>
      </c>
      <c r="Q270" s="18" cm="1">
        <f t="array" aca="1" ref="Q270" ca="1">IF(TablaDatosCompletos[[#This Row],[UsarAI]]="NO",0,INDIRECT(CONCATENATE(TablaDatosCompletos[[#This Row],[CodigoProyecto]],"!H",CELL("fila",INDIRECT(TablaDatosCompletos[[#This Row],[Referencia]]))+6)))</f>
        <v>0</v>
      </c>
      <c r="R270" s="18" t="str" cm="1">
        <f t="array" aca="1" ref="R270" ca="1">IF(INDIRECT(CONCATENATE(TablaDatosCompletos[[#This Row],[CodigoProyecto]],"!G",CELL("fila",INDIRECT(TablaDatosCompletos[[#This Row],[Referencia]]))+6))=0,"",INDIRECT(CONCATENATE(TablaDatosCompletos[[#This Row],[CodigoProyecto]],"!G",CELL("fila",INDIRECT(TablaDatosCompletos[[#This Row],[Referencia]]))+6)))</f>
        <v>RCO 30: Km</v>
      </c>
      <c r="S270" s="125" t="str" cm="1">
        <f t="array" aca="1" ref="S270" ca="1">IF(INDIRECT(CONCATENATE(TablaDatosCompletos[[#This Row],[CodigoProyecto]],"!E",CELL("fila",INDIRECT(TablaDatosCompletos[[#This Row],[Referencia]]))+7))=0,"",INDIRECT(CONCATENATE(TablaDatosCompletos[[#This Row],[CodigoProyecto]],"!E",CELL("fila",INDIRECT(TablaDatosCompletos[[#This Row],[Referencia]]))+7)))</f>
        <v>RCR41</v>
      </c>
      <c r="T270" s="126" t="str" cm="1">
        <f t="array" aca="1" ref="T270" ca="1">IF(INDIRECT(CONCATENATE(TablaDatosCompletos[[#This Row],[CodigoProyecto]],"!F",CELL("fila",INDIRECT(TablaDatosCompletos[[#This Row],[Referencia]]))+7))=0,"",INDIRECT(CONCATENATE(TablaDatosCompletos[[#This Row],[CodigoProyecto]],"!F",CELL("fila",INDIRECT(TablaDatosCompletos[[#This Row],[Referencia]]))+7)))</f>
        <v>RCR 41: Población conectada a un
abastecimiento de agua mejorado</v>
      </c>
      <c r="U270" s="127" cm="1">
        <f t="array" aca="1" ref="U270" ca="1">IF(TablaDatosCompletos[[#This Row],[UsarAI]]="NO",0,INDIRECT(CONCATENATE(TablaDatosCompletos[[#This Row],[CodigoProyecto]],"!H",CELL("fila",INDIRECT(TablaDatosCompletos[[#This Row],[Referencia]]))+7)))</f>
        <v>0</v>
      </c>
      <c r="V270" s="126" t="str" cm="1">
        <f t="array" aca="1" ref="V270" ca="1">IF(INDIRECT(CONCATENATE(TablaDatosCompletos[[#This Row],[CodigoProyecto]],"!G",CELL("fila",INDIRECT(TablaDatosCompletos[[#This Row],[Referencia]]))+7))=0,"",INDIRECT(CONCATENATE(TablaDatosCompletos[[#This Row],[CodigoProyecto]],"!G",CELL("fila",INDIRECT(TablaDatosCompletos[[#This Row],[Referencia]]))+7)))</f>
        <v>RCR 41: Personas</v>
      </c>
    </row>
    <row r="271" spans="1:22" ht="101.5" x14ac:dyDescent="0.35">
      <c r="A271" s="17">
        <f>DatosGenerales!$D$7</f>
        <v>0</v>
      </c>
      <c r="B271" s="17">
        <f>DatosGenerales!$D$11</f>
        <v>0</v>
      </c>
      <c r="C271" s="17" cm="1">
        <f t="array" aca="1" ref="C271" ca="1">INDIRECT(CONCATENATE(TablaDatosCompletos[[#This Row],[CodigoProyecto]],"!$E$3"))</f>
        <v>0</v>
      </c>
      <c r="D271" s="17" t="str">
        <f ca="1">IF(TablaDatosCompletos[[#This Row],[Proyecto]]=0,"NO","SI")</f>
        <v>NO</v>
      </c>
      <c r="E271" s="17" t="s">
        <v>20</v>
      </c>
      <c r="F271" s="17" t="s">
        <v>227</v>
      </c>
      <c r="G271" s="20" t="s">
        <v>74</v>
      </c>
      <c r="H271" s="20" t="s">
        <v>49</v>
      </c>
      <c r="I271" s="19" t="s">
        <v>50</v>
      </c>
      <c r="J271" s="17" t="s">
        <v>111</v>
      </c>
      <c r="K271" s="18" t="s">
        <v>112</v>
      </c>
      <c r="L271" s="18" t="s">
        <v>628</v>
      </c>
      <c r="M271" s="18" t="str" cm="1">
        <f t="array" aca="1" ref="M271" ca="1">IF(INDIRECT(CONCATENATE(TablaDatosCompletos[[#This Row],[CodigoProyecto]],"!B",CELL("fila",INDIRECT(TablaDatosCompletos[[#This Row],[Referencia]]))))="Incluir","SI","NO")</f>
        <v>NO</v>
      </c>
      <c r="N271" s="40" cm="1">
        <f t="array" aca="1" ref="N271" ca="1">IF(TablaDatosCompletos[[#This Row],[UsarAI]]="NO",0,INDIRECT(CONCATENATE(TablaDatosCompletos[[#This Row],[CodigoProyecto]],"!E",CELL("fila",INDIRECT(TablaDatosCompletos[[#This Row],[Referencia]]))+2)))</f>
        <v>0</v>
      </c>
      <c r="O271" s="18" t="str" cm="1">
        <f t="array" aca="1" ref="O271" ca="1">IF(INDIRECT(CONCATENATE(TablaDatosCompletos[[#This Row],[CodigoProyecto]],"!E",CELL("fila",INDIRECT(TablaDatosCompletos[[#This Row],[Referencia]]))+6))=0,"",INDIRECT(CONCATENATE(TablaDatosCompletos[[#This Row],[CodigoProyecto]],"!E",CELL("fila",INDIRECT(TablaDatosCompletos[[#This Row],[Referencia]]))+6)))</f>
        <v>RCO30</v>
      </c>
      <c r="P271" s="18" t="str" cm="1">
        <f t="array" aca="1" ref="P271" ca="1">IF(INDIRECT(CONCATENATE(TablaDatosCompletos[[#This Row],[CodigoProyecto]],"!F",CELL("fila",INDIRECT(TablaDatosCompletos[[#This Row],[Referencia]]))+6))=0,"",INDIRECT(CONCATENATE(TablaDatosCompletos[[#This Row],[CodigoProyecto]],"!F",CELL("fila",INDIRECT(TablaDatosCompletos[[#This Row],[Referencia]]))+6)))</f>
        <v>RCO 30: Longitud de las tuberías nuevas o
mejoradas para los sistemas de distribución
para el abastecimiento público de agua</v>
      </c>
      <c r="Q271" s="18" cm="1">
        <f t="array" aca="1" ref="Q271" ca="1">IF(TablaDatosCompletos[[#This Row],[UsarAI]]="NO",0,INDIRECT(CONCATENATE(TablaDatosCompletos[[#This Row],[CodigoProyecto]],"!H",CELL("fila",INDIRECT(TablaDatosCompletos[[#This Row],[Referencia]]))+6)))</f>
        <v>0</v>
      </c>
      <c r="R271" s="18" t="str" cm="1">
        <f t="array" aca="1" ref="R271" ca="1">IF(INDIRECT(CONCATENATE(TablaDatosCompletos[[#This Row],[CodigoProyecto]],"!G",CELL("fila",INDIRECT(TablaDatosCompletos[[#This Row],[Referencia]]))+6))=0,"",INDIRECT(CONCATENATE(TablaDatosCompletos[[#This Row],[CodigoProyecto]],"!G",CELL("fila",INDIRECT(TablaDatosCompletos[[#This Row],[Referencia]]))+6)))</f>
        <v>RCO 30: Km</v>
      </c>
      <c r="S271" s="125" t="str" cm="1">
        <f t="array" aca="1" ref="S271" ca="1">IF(INDIRECT(CONCATENATE(TablaDatosCompletos[[#This Row],[CodigoProyecto]],"!E",CELL("fila",INDIRECT(TablaDatosCompletos[[#This Row],[Referencia]]))+7))=0,"",INDIRECT(CONCATENATE(TablaDatosCompletos[[#This Row],[CodigoProyecto]],"!E",CELL("fila",INDIRECT(TablaDatosCompletos[[#This Row],[Referencia]]))+7)))</f>
        <v>RCR41</v>
      </c>
      <c r="T271" s="126" t="str" cm="1">
        <f t="array" aca="1" ref="T271" ca="1">IF(INDIRECT(CONCATENATE(TablaDatosCompletos[[#This Row],[CodigoProyecto]],"!F",CELL("fila",INDIRECT(TablaDatosCompletos[[#This Row],[Referencia]]))+7))=0,"",INDIRECT(CONCATENATE(TablaDatosCompletos[[#This Row],[CodigoProyecto]],"!F",CELL("fila",INDIRECT(TablaDatosCompletos[[#This Row],[Referencia]]))+7)))</f>
        <v>RCR 41: Población conectada a un
abastecimiento de agua mejorado</v>
      </c>
      <c r="U271" s="127" cm="1">
        <f t="array" aca="1" ref="U271" ca="1">IF(TablaDatosCompletos[[#This Row],[UsarAI]]="NO",0,INDIRECT(CONCATENATE(TablaDatosCompletos[[#This Row],[CodigoProyecto]],"!H",CELL("fila",INDIRECT(TablaDatosCompletos[[#This Row],[Referencia]]))+7)))</f>
        <v>0</v>
      </c>
      <c r="V271" s="126" t="str" cm="1">
        <f t="array" aca="1" ref="V271" ca="1">IF(INDIRECT(CONCATENATE(TablaDatosCompletos[[#This Row],[CodigoProyecto]],"!G",CELL("fila",INDIRECT(TablaDatosCompletos[[#This Row],[Referencia]]))+7))=0,"",INDIRECT(CONCATENATE(TablaDatosCompletos[[#This Row],[CodigoProyecto]],"!G",CELL("fila",INDIRECT(TablaDatosCompletos[[#This Row],[Referencia]]))+7)))</f>
        <v>RCR 41: Personas</v>
      </c>
    </row>
    <row r="272" spans="1:22" ht="101.5" x14ac:dyDescent="0.35">
      <c r="A272" s="17">
        <f>DatosGenerales!$D$7</f>
        <v>0</v>
      </c>
      <c r="B272" s="17">
        <f>DatosGenerales!$D$11</f>
        <v>0</v>
      </c>
      <c r="C272" s="17" cm="1">
        <f t="array" aca="1" ref="C272" ca="1">INDIRECT(CONCATENATE(TablaDatosCompletos[[#This Row],[CodigoProyecto]],"!$E$3"))</f>
        <v>0</v>
      </c>
      <c r="D272" s="17" t="str">
        <f ca="1">IF(TablaDatosCompletos[[#This Row],[Proyecto]]=0,"NO","SI")</f>
        <v>NO</v>
      </c>
      <c r="E272" s="17" t="s">
        <v>20</v>
      </c>
      <c r="F272" s="17" t="s">
        <v>227</v>
      </c>
      <c r="G272" s="20" t="s">
        <v>74</v>
      </c>
      <c r="H272" s="20" t="s">
        <v>49</v>
      </c>
      <c r="I272" s="19" t="s">
        <v>50</v>
      </c>
      <c r="J272" s="17" t="s">
        <v>113</v>
      </c>
      <c r="K272" s="18" t="s">
        <v>114</v>
      </c>
      <c r="L272" s="18" t="s">
        <v>629</v>
      </c>
      <c r="M272" s="18" t="str" cm="1">
        <f t="array" aca="1" ref="M272" ca="1">IF(INDIRECT(CONCATENATE(TablaDatosCompletos[[#This Row],[CodigoProyecto]],"!B",CELL("fila",INDIRECT(TablaDatosCompletos[[#This Row],[Referencia]]))))="Incluir","SI","NO")</f>
        <v>NO</v>
      </c>
      <c r="N272" s="40" cm="1">
        <f t="array" aca="1" ref="N272" ca="1">IF(TablaDatosCompletos[[#This Row],[UsarAI]]="NO",0,INDIRECT(CONCATENATE(TablaDatosCompletos[[#This Row],[CodigoProyecto]],"!E",CELL("fila",INDIRECT(TablaDatosCompletos[[#This Row],[Referencia]]))+2)))</f>
        <v>0</v>
      </c>
      <c r="O272" s="18" t="str" cm="1">
        <f t="array" aca="1" ref="O272" ca="1">IF(INDIRECT(CONCATENATE(TablaDatosCompletos[[#This Row],[CodigoProyecto]],"!E",CELL("fila",INDIRECT(TablaDatosCompletos[[#This Row],[Referencia]]))+6))=0,"",INDIRECT(CONCATENATE(TablaDatosCompletos[[#This Row],[CodigoProyecto]],"!E",CELL("fila",INDIRECT(TablaDatosCompletos[[#This Row],[Referencia]]))+6)))</f>
        <v>RCO31</v>
      </c>
      <c r="P272" s="18" t="str" cm="1">
        <f t="array" aca="1" ref="P272" ca="1">IF(INDIRECT(CONCATENATE(TablaDatosCompletos[[#This Row],[CodigoProyecto]],"!F",CELL("fila",INDIRECT(TablaDatosCompletos[[#This Row],[Referencia]]))+6))=0,"",INDIRECT(CONCATENATE(TablaDatosCompletos[[#This Row],[CodigoProyecto]],"!F",CELL("fila",INDIRECT(TablaDatosCompletos[[#This Row],[Referencia]]))+6)))</f>
        <v>RCO31 Longitud de tuberías nuevas o mejoradas para la red pública de recogida de aguas residuales</v>
      </c>
      <c r="Q272" s="18" cm="1">
        <f t="array" aca="1" ref="Q272" ca="1">IF(TablaDatosCompletos[[#This Row],[UsarAI]]="NO",0,INDIRECT(CONCATENATE(TablaDatosCompletos[[#This Row],[CodigoProyecto]],"!H",CELL("fila",INDIRECT(TablaDatosCompletos[[#This Row],[Referencia]]))+6)))</f>
        <v>0</v>
      </c>
      <c r="R272" s="18" t="str" cm="1">
        <f t="array" aca="1" ref="R272" ca="1">IF(INDIRECT(CONCATENATE(TablaDatosCompletos[[#This Row],[CodigoProyecto]],"!G",CELL("fila",INDIRECT(TablaDatosCompletos[[#This Row],[Referencia]]))+6))=0,"",INDIRECT(CONCATENATE(TablaDatosCompletos[[#This Row],[CodigoProyecto]],"!G",CELL("fila",INDIRECT(TablaDatosCompletos[[#This Row],[Referencia]]))+6)))</f>
        <v>RCO31: Km</v>
      </c>
      <c r="S272" s="125" t="str" cm="1">
        <f t="array" aca="1" ref="S272" ca="1">IF(INDIRECT(CONCATENATE(TablaDatosCompletos[[#This Row],[CodigoProyecto]],"!E",CELL("fila",INDIRECT(TablaDatosCompletos[[#This Row],[Referencia]]))+7))=0,"",INDIRECT(CONCATENATE(TablaDatosCompletos[[#This Row],[CodigoProyecto]],"!E",CELL("fila",INDIRECT(TablaDatosCompletos[[#This Row],[Referencia]]))+7)))</f>
        <v>RCR42</v>
      </c>
      <c r="T272" s="126" t="str" cm="1">
        <f t="array" aca="1" ref="T272" ca="1">IF(INDIRECT(CONCATENATE(TablaDatosCompletos[[#This Row],[CodigoProyecto]],"!F",CELL("fila",INDIRECT(TablaDatosCompletos[[#This Row],[Referencia]]))+7))=0,"",INDIRECT(CONCATENATE(TablaDatosCompletos[[#This Row],[CodigoProyecto]],"!F",CELL("fila",INDIRECT(TablaDatosCompletos[[#This Row],[Referencia]]))+7)))</f>
        <v>RCR 42: Población conectada, como mínimo,
a una planta secundaria de tratamiento de
aguas residuales</v>
      </c>
      <c r="U272" s="127" cm="1">
        <f t="array" aca="1" ref="U272" ca="1">IF(TablaDatosCompletos[[#This Row],[UsarAI]]="NO",0,INDIRECT(CONCATENATE(TablaDatosCompletos[[#This Row],[CodigoProyecto]],"!H",CELL("fila",INDIRECT(TablaDatosCompletos[[#This Row],[Referencia]]))+7)))</f>
        <v>0</v>
      </c>
      <c r="V272" s="126" t="str" cm="1">
        <f t="array" aca="1" ref="V272" ca="1">IF(INDIRECT(CONCATENATE(TablaDatosCompletos[[#This Row],[CodigoProyecto]],"!G",CELL("fila",INDIRECT(TablaDatosCompletos[[#This Row],[Referencia]]))+7))=0,"",INDIRECT(CONCATENATE(TablaDatosCompletos[[#This Row],[CodigoProyecto]],"!G",CELL("fila",INDIRECT(TablaDatosCompletos[[#This Row],[Referencia]]))+7)))</f>
        <v>RCR 42:  Personas</v>
      </c>
    </row>
    <row r="273" spans="1:22" ht="101.5" x14ac:dyDescent="0.35">
      <c r="A273" s="17">
        <f>DatosGenerales!$D$7</f>
        <v>0</v>
      </c>
      <c r="B273" s="17">
        <f>DatosGenerales!$D$11</f>
        <v>0</v>
      </c>
      <c r="C273" s="17" cm="1">
        <f t="array" aca="1" ref="C273" ca="1">INDIRECT(CONCATENATE(TablaDatosCompletos[[#This Row],[CodigoProyecto]],"!$E$3"))</f>
        <v>0</v>
      </c>
      <c r="D273" s="17" t="str">
        <f ca="1">IF(TablaDatosCompletos[[#This Row],[Proyecto]]=0,"NO","SI")</f>
        <v>NO</v>
      </c>
      <c r="E273" s="17" t="s">
        <v>20</v>
      </c>
      <c r="F273" s="17" t="s">
        <v>227</v>
      </c>
      <c r="G273" s="20" t="s">
        <v>74</v>
      </c>
      <c r="H273" s="20" t="s">
        <v>49</v>
      </c>
      <c r="I273" s="19" t="s">
        <v>50</v>
      </c>
      <c r="J273" s="17" t="s">
        <v>115</v>
      </c>
      <c r="K273" s="18" t="s">
        <v>116</v>
      </c>
      <c r="L273" s="18" t="s">
        <v>630</v>
      </c>
      <c r="M273" s="18" t="str" cm="1">
        <f t="array" aca="1" ref="M273" ca="1">IF(INDIRECT(CONCATENATE(TablaDatosCompletos[[#This Row],[CodigoProyecto]],"!B",CELL("fila",INDIRECT(TablaDatosCompletos[[#This Row],[Referencia]]))))="Incluir","SI","NO")</f>
        <v>NO</v>
      </c>
      <c r="N273" s="40" cm="1">
        <f t="array" aca="1" ref="N273" ca="1">IF(TablaDatosCompletos[[#This Row],[UsarAI]]="NO",0,INDIRECT(CONCATENATE(TablaDatosCompletos[[#This Row],[CodigoProyecto]],"!E",CELL("fila",INDIRECT(TablaDatosCompletos[[#This Row],[Referencia]]))+2)))</f>
        <v>0</v>
      </c>
      <c r="O273" s="18" t="str" cm="1">
        <f t="array" aca="1" ref="O273" ca="1">IF(INDIRECT(CONCATENATE(TablaDatosCompletos[[#This Row],[CodigoProyecto]],"!E",CELL("fila",INDIRECT(TablaDatosCompletos[[#This Row],[Referencia]]))+6))=0,"",INDIRECT(CONCATENATE(TablaDatosCompletos[[#This Row],[CodigoProyecto]],"!E",CELL("fila",INDIRECT(TablaDatosCompletos[[#This Row],[Referencia]]))+6)))</f>
        <v>RCO32</v>
      </c>
      <c r="P273" s="18" t="str" cm="1">
        <f t="array" aca="1" ref="P273" ca="1">IF(INDIRECT(CONCATENATE(TablaDatosCompletos[[#This Row],[CodigoProyecto]],"!F",CELL("fila",INDIRECT(TablaDatosCompletos[[#This Row],[Referencia]]))+6))=0,"",INDIRECT(CONCATENATE(TablaDatosCompletos[[#This Row],[CodigoProyecto]],"!F",CELL("fila",INDIRECT(TablaDatosCompletos[[#This Row],[Referencia]]))+6)))</f>
        <v>RCO 32: Capacidad nueva o mejorada para el
tratamiento de aguas residuales</v>
      </c>
      <c r="Q273" s="18" cm="1">
        <f t="array" aca="1" ref="Q273" ca="1">IF(TablaDatosCompletos[[#This Row],[UsarAI]]="NO",0,INDIRECT(CONCATENATE(TablaDatosCompletos[[#This Row],[CodigoProyecto]],"!H",CELL("fila",INDIRECT(TablaDatosCompletos[[#This Row],[Referencia]]))+6)))</f>
        <v>0</v>
      </c>
      <c r="R273" s="18" t="str" cm="1">
        <f t="array" aca="1" ref="R273" ca="1">IF(INDIRECT(CONCATENATE(TablaDatosCompletos[[#This Row],[CodigoProyecto]],"!G",CELL("fila",INDIRECT(TablaDatosCompletos[[#This Row],[Referencia]]))+6))=0,"",INDIRECT(CONCATENATE(TablaDatosCompletos[[#This Row],[CodigoProyecto]],"!G",CELL("fila",INDIRECT(TablaDatosCompletos[[#This Row],[Referencia]]))+6)))</f>
        <v>RCO32: Equivalente de población</v>
      </c>
      <c r="S273" s="125" t="str" cm="1">
        <f t="array" aca="1" ref="S273" ca="1">IF(INDIRECT(CONCATENATE(TablaDatosCompletos[[#This Row],[CodigoProyecto]],"!E",CELL("fila",INDIRECT(TablaDatosCompletos[[#This Row],[Referencia]]))+7))=0,"",INDIRECT(CONCATENATE(TablaDatosCompletos[[#This Row],[CodigoProyecto]],"!E",CELL("fila",INDIRECT(TablaDatosCompletos[[#This Row],[Referencia]]))+7)))</f>
        <v>RCR42</v>
      </c>
      <c r="T273" s="126" t="str" cm="1">
        <f t="array" aca="1" ref="T273" ca="1">IF(INDIRECT(CONCATENATE(TablaDatosCompletos[[#This Row],[CodigoProyecto]],"!F",CELL("fila",INDIRECT(TablaDatosCompletos[[#This Row],[Referencia]]))+7))=0,"",INDIRECT(CONCATENATE(TablaDatosCompletos[[#This Row],[CodigoProyecto]],"!F",CELL("fila",INDIRECT(TablaDatosCompletos[[#This Row],[Referencia]]))+7)))</f>
        <v>RCR 42: Población conectada, como mínimo,
a una planta secundaria de tratamiento de
aguas residuales</v>
      </c>
      <c r="U273" s="127" cm="1">
        <f t="array" aca="1" ref="U273" ca="1">IF(TablaDatosCompletos[[#This Row],[UsarAI]]="NO",0,INDIRECT(CONCATENATE(TablaDatosCompletos[[#This Row],[CodigoProyecto]],"!H",CELL("fila",INDIRECT(TablaDatosCompletos[[#This Row],[Referencia]]))+7)))</f>
        <v>0</v>
      </c>
      <c r="V273" s="126" t="str" cm="1">
        <f t="array" aca="1" ref="V273" ca="1">IF(INDIRECT(CONCATENATE(TablaDatosCompletos[[#This Row],[CodigoProyecto]],"!G",CELL("fila",INDIRECT(TablaDatosCompletos[[#This Row],[Referencia]]))+7))=0,"",INDIRECT(CONCATENATE(TablaDatosCompletos[[#This Row],[CodigoProyecto]],"!G",CELL("fila",INDIRECT(TablaDatosCompletos[[#This Row],[Referencia]]))+7)))</f>
        <v>RCR 42:  Personas</v>
      </c>
    </row>
    <row r="274" spans="1:22" ht="101.5" x14ac:dyDescent="0.35">
      <c r="A274" s="17">
        <f>DatosGenerales!$D$7</f>
        <v>0</v>
      </c>
      <c r="B274" s="17">
        <f>DatosGenerales!$D$11</f>
        <v>0</v>
      </c>
      <c r="C274" s="17" cm="1">
        <f t="array" aca="1" ref="C274" ca="1">INDIRECT(CONCATENATE(TablaDatosCompletos[[#This Row],[CodigoProyecto]],"!$E$3"))</f>
        <v>0</v>
      </c>
      <c r="D274" s="17" t="str">
        <f ca="1">IF(TablaDatosCompletos[[#This Row],[Proyecto]]=0,"NO","SI")</f>
        <v>NO</v>
      </c>
      <c r="E274" s="17" t="s">
        <v>20</v>
      </c>
      <c r="F274" s="17" t="s">
        <v>227</v>
      </c>
      <c r="G274" s="20" t="s">
        <v>74</v>
      </c>
      <c r="H274" s="20" t="s">
        <v>49</v>
      </c>
      <c r="I274" s="19" t="s">
        <v>50</v>
      </c>
      <c r="J274" s="17" t="s">
        <v>117</v>
      </c>
      <c r="K274" s="18" t="s">
        <v>118</v>
      </c>
      <c r="L274" s="18" t="s">
        <v>631</v>
      </c>
      <c r="M274" s="18" t="str" cm="1">
        <f t="array" aca="1" ref="M274" ca="1">IF(INDIRECT(CONCATENATE(TablaDatosCompletos[[#This Row],[CodigoProyecto]],"!B",CELL("fila",INDIRECT(TablaDatosCompletos[[#This Row],[Referencia]]))))="Incluir","SI","NO")</f>
        <v>NO</v>
      </c>
      <c r="N274" s="40" cm="1">
        <f t="array" aca="1" ref="N274" ca="1">IF(TablaDatosCompletos[[#This Row],[UsarAI]]="NO",0,INDIRECT(CONCATENATE(TablaDatosCompletos[[#This Row],[CodigoProyecto]],"!E",CELL("fila",INDIRECT(TablaDatosCompletos[[#This Row],[Referencia]]))+2)))</f>
        <v>0</v>
      </c>
      <c r="O274" s="18" t="str" cm="1">
        <f t="array" aca="1" ref="O274" ca="1">IF(INDIRECT(CONCATENATE(TablaDatosCompletos[[#This Row],[CodigoProyecto]],"!E",CELL("fila",INDIRECT(TablaDatosCompletos[[#This Row],[Referencia]]))+6))=0,"",INDIRECT(CONCATENATE(TablaDatosCompletos[[#This Row],[CodigoProyecto]],"!E",CELL("fila",INDIRECT(TablaDatosCompletos[[#This Row],[Referencia]]))+6)))</f>
        <v>RCO31</v>
      </c>
      <c r="P274" s="18" t="str" cm="1">
        <f t="array" aca="1" ref="P274" ca="1">IF(INDIRECT(CONCATENATE(TablaDatosCompletos[[#This Row],[CodigoProyecto]],"!F",CELL("fila",INDIRECT(TablaDatosCompletos[[#This Row],[Referencia]]))+6))=0,"",INDIRECT(CONCATENATE(TablaDatosCompletos[[#This Row],[CodigoProyecto]],"!F",CELL("fila",INDIRECT(TablaDatosCompletos[[#This Row],[Referencia]]))+6)))</f>
        <v>RCO31 Longitud de tuberías nuevas o mejoradas para la red pública de recogida de aguas residuales</v>
      </c>
      <c r="Q274" s="18" cm="1">
        <f t="array" aca="1" ref="Q274" ca="1">IF(TablaDatosCompletos[[#This Row],[UsarAI]]="NO",0,INDIRECT(CONCATENATE(TablaDatosCompletos[[#This Row],[CodigoProyecto]],"!H",CELL("fila",INDIRECT(TablaDatosCompletos[[#This Row],[Referencia]]))+6)))</f>
        <v>0</v>
      </c>
      <c r="R274" s="18" t="str" cm="1">
        <f t="array" aca="1" ref="R274" ca="1">IF(INDIRECT(CONCATENATE(TablaDatosCompletos[[#This Row],[CodigoProyecto]],"!G",CELL("fila",INDIRECT(TablaDatosCompletos[[#This Row],[Referencia]]))+6))=0,"",INDIRECT(CONCATENATE(TablaDatosCompletos[[#This Row],[CodigoProyecto]],"!G",CELL("fila",INDIRECT(TablaDatosCompletos[[#This Row],[Referencia]]))+6)))</f>
        <v>RCO31: Km</v>
      </c>
      <c r="S274" s="125" t="str" cm="1">
        <f t="array" aca="1" ref="S274" ca="1">IF(INDIRECT(CONCATENATE(TablaDatosCompletos[[#This Row],[CodigoProyecto]],"!E",CELL("fila",INDIRECT(TablaDatosCompletos[[#This Row],[Referencia]]))+7))=0,"",INDIRECT(CONCATENATE(TablaDatosCompletos[[#This Row],[CodigoProyecto]],"!E",CELL("fila",INDIRECT(TablaDatosCompletos[[#This Row],[Referencia]]))+7)))</f>
        <v>RCR42</v>
      </c>
      <c r="T274" s="126" t="str" cm="1">
        <f t="array" aca="1" ref="T274" ca="1">IF(INDIRECT(CONCATENATE(TablaDatosCompletos[[#This Row],[CodigoProyecto]],"!F",CELL("fila",INDIRECT(TablaDatosCompletos[[#This Row],[Referencia]]))+7))=0,"",INDIRECT(CONCATENATE(TablaDatosCompletos[[#This Row],[CodigoProyecto]],"!F",CELL("fila",INDIRECT(TablaDatosCompletos[[#This Row],[Referencia]]))+7)))</f>
        <v>RCR 42: Población conectada, como mínimo,
a una planta secundaria de tratamiento de
aguas residuales</v>
      </c>
      <c r="U274" s="127" cm="1">
        <f t="array" aca="1" ref="U274" ca="1">IF(TablaDatosCompletos[[#This Row],[UsarAI]]="NO",0,INDIRECT(CONCATENATE(TablaDatosCompletos[[#This Row],[CodigoProyecto]],"!H",CELL("fila",INDIRECT(TablaDatosCompletos[[#This Row],[Referencia]]))+7)))</f>
        <v>0</v>
      </c>
      <c r="V274" s="126" t="str" cm="1">
        <f t="array" aca="1" ref="V274" ca="1">IF(INDIRECT(CONCATENATE(TablaDatosCompletos[[#This Row],[CodigoProyecto]],"!G",CELL("fila",INDIRECT(TablaDatosCompletos[[#This Row],[Referencia]]))+7))=0,"",INDIRECT(CONCATENATE(TablaDatosCompletos[[#This Row],[CodigoProyecto]],"!G",CELL("fila",INDIRECT(TablaDatosCompletos[[#This Row],[Referencia]]))+7)))</f>
        <v>RCR 42:  Personas</v>
      </c>
    </row>
    <row r="275" spans="1:22" ht="58" x14ac:dyDescent="0.35">
      <c r="A275" s="17">
        <f>DatosGenerales!$D$7</f>
        <v>0</v>
      </c>
      <c r="B275" s="17">
        <f>DatosGenerales!$D$11</f>
        <v>0</v>
      </c>
      <c r="C275" s="17" cm="1">
        <f t="array" aca="1" ref="C275" ca="1">INDIRECT(CONCATENATE(TablaDatosCompletos[[#This Row],[CodigoProyecto]],"!$E$3"))</f>
        <v>0</v>
      </c>
      <c r="D275" s="17" t="str">
        <f ca="1">IF(TablaDatosCompletos[[#This Row],[Proyecto]]=0,"NO","SI")</f>
        <v>NO</v>
      </c>
      <c r="E275" s="17" t="s">
        <v>20</v>
      </c>
      <c r="F275" s="17" t="s">
        <v>227</v>
      </c>
      <c r="G275" s="20" t="s">
        <v>74</v>
      </c>
      <c r="H275" s="20" t="s">
        <v>51</v>
      </c>
      <c r="I275" s="19" t="s">
        <v>52</v>
      </c>
      <c r="J275" s="17" t="s">
        <v>119</v>
      </c>
      <c r="K275" s="18" t="s">
        <v>120</v>
      </c>
      <c r="L275" s="18" t="s">
        <v>632</v>
      </c>
      <c r="M275" s="18" t="str" cm="1">
        <f t="array" aca="1" ref="M275" ca="1">IF(INDIRECT(CONCATENATE(TablaDatosCompletos[[#This Row],[CodigoProyecto]],"!B",CELL("fila",INDIRECT(TablaDatosCompletos[[#This Row],[Referencia]]))))="Incluir","SI","NO")</f>
        <v>NO</v>
      </c>
      <c r="N275" s="40" cm="1">
        <f t="array" aca="1" ref="N275" ca="1">IF(TablaDatosCompletos[[#This Row],[UsarAI]]="NO",0,INDIRECT(CONCATENATE(TablaDatosCompletos[[#This Row],[CodigoProyecto]],"!E",CELL("fila",INDIRECT(TablaDatosCompletos[[#This Row],[Referencia]]))+2)))</f>
        <v>0</v>
      </c>
      <c r="O275" s="18" t="str" cm="1">
        <f t="array" aca="1" ref="O275" ca="1">IF(INDIRECT(CONCATENATE(TablaDatosCompletos[[#This Row],[CodigoProyecto]],"!E",CELL("fila",INDIRECT(TablaDatosCompletos[[#This Row],[Referencia]]))+6))=0,"",INDIRECT(CONCATENATE(TablaDatosCompletos[[#This Row],[CodigoProyecto]],"!E",CELL("fila",INDIRECT(TablaDatosCompletos[[#This Row],[Referencia]]))+6)))</f>
        <v>RCO34</v>
      </c>
      <c r="P275" s="18" t="str" cm="1">
        <f t="array" aca="1" ref="P275" ca="1">IF(INDIRECT(CONCATENATE(TablaDatosCompletos[[#This Row],[CodigoProyecto]],"!F",CELL("fila",INDIRECT(TablaDatosCompletos[[#This Row],[Referencia]]))+6))=0,"",INDIRECT(CONCATENATE(TablaDatosCompletos[[#This Row],[CodigoProyecto]],"!F",CELL("fila",INDIRECT(TablaDatosCompletos[[#This Row],[Referencia]]))+6)))</f>
        <v>RCO 34: Capacidad adicional para el reciclaje
de residuos</v>
      </c>
      <c r="Q275" s="18" cm="1">
        <f t="array" aca="1" ref="Q275" ca="1">IF(TablaDatosCompletos[[#This Row],[UsarAI]]="NO",0,INDIRECT(CONCATENATE(TablaDatosCompletos[[#This Row],[CodigoProyecto]],"!H",CELL("fila",INDIRECT(TablaDatosCompletos[[#This Row],[Referencia]]))+6)))</f>
        <v>0</v>
      </c>
      <c r="R275" s="18" t="str" cm="1">
        <f t="array" aca="1" ref="R275" ca="1">IF(INDIRECT(CONCATENATE(TablaDatosCompletos[[#This Row],[CodigoProyecto]],"!G",CELL("fila",INDIRECT(TablaDatosCompletos[[#This Row],[Referencia]]))+6))=0,"",INDIRECT(CONCATENATE(TablaDatosCompletos[[#This Row],[CodigoProyecto]],"!G",CELL("fila",INDIRECT(TablaDatosCompletos[[#This Row],[Referencia]]))+6)))</f>
        <v>RCO 34: Toneladas/año</v>
      </c>
      <c r="S275" s="125" t="str" cm="1">
        <f t="array" aca="1" ref="S275" ca="1">IF(INDIRECT(CONCATENATE(TablaDatosCompletos[[#This Row],[CodigoProyecto]],"!E",CELL("fila",INDIRECT(TablaDatosCompletos[[#This Row],[Referencia]]))+7))=0,"",INDIRECT(CONCATENATE(TablaDatosCompletos[[#This Row],[CodigoProyecto]],"!E",CELL("fila",INDIRECT(TablaDatosCompletos[[#This Row],[Referencia]]))+7)))</f>
        <v>RCR103</v>
      </c>
      <c r="T275" s="126" t="str" cm="1">
        <f t="array" aca="1" ref="T275" ca="1">IF(INDIRECT(CONCATENATE(TablaDatosCompletos[[#This Row],[CodigoProyecto]],"!F",CELL("fila",INDIRECT(TablaDatosCompletos[[#This Row],[Referencia]]))+7))=0,"",INDIRECT(CONCATENATE(TablaDatosCompletos[[#This Row],[CodigoProyecto]],"!F",CELL("fila",INDIRECT(TablaDatosCompletos[[#This Row],[Referencia]]))+7)))</f>
        <v>RCR103 Residuos recogidos de manera selectiva</v>
      </c>
      <c r="U275" s="127" cm="1">
        <f t="array" aca="1" ref="U275" ca="1">IF(TablaDatosCompletos[[#This Row],[UsarAI]]="NO",0,INDIRECT(CONCATENATE(TablaDatosCompletos[[#This Row],[CodigoProyecto]],"!H",CELL("fila",INDIRECT(TablaDatosCompletos[[#This Row],[Referencia]]))+7)))</f>
        <v>0</v>
      </c>
      <c r="V275" s="126" t="str" cm="1">
        <f t="array" aca="1" ref="V275" ca="1">IF(INDIRECT(CONCATENATE(TablaDatosCompletos[[#This Row],[CodigoProyecto]],"!G",CELL("fila",INDIRECT(TablaDatosCompletos[[#This Row],[Referencia]]))+7))=0,"",INDIRECT(CONCATENATE(TablaDatosCompletos[[#This Row],[CodigoProyecto]],"!G",CELL("fila",INDIRECT(TablaDatosCompletos[[#This Row],[Referencia]]))+7)))</f>
        <v>RCR 103: Toneladas/ año</v>
      </c>
    </row>
    <row r="276" spans="1:22" ht="43.5" x14ac:dyDescent="0.35">
      <c r="A276" s="17">
        <f>DatosGenerales!$D$7</f>
        <v>0</v>
      </c>
      <c r="B276" s="17">
        <f>DatosGenerales!$D$11</f>
        <v>0</v>
      </c>
      <c r="C276" s="17" cm="1">
        <f t="array" aca="1" ref="C276" ca="1">INDIRECT(CONCATENATE(TablaDatosCompletos[[#This Row],[CodigoProyecto]],"!$E$3"))</f>
        <v>0</v>
      </c>
      <c r="D276" s="17" t="str">
        <f ca="1">IF(TablaDatosCompletos[[#This Row],[Proyecto]]=0,"NO","SI")</f>
        <v>NO</v>
      </c>
      <c r="E276" s="17" t="s">
        <v>20</v>
      </c>
      <c r="F276" s="17" t="s">
        <v>227</v>
      </c>
      <c r="G276" s="20" t="s">
        <v>74</v>
      </c>
      <c r="H276" s="20" t="s">
        <v>51</v>
      </c>
      <c r="I276" s="19" t="s">
        <v>52</v>
      </c>
      <c r="J276" s="17" t="s">
        <v>121</v>
      </c>
      <c r="K276" s="18" t="s">
        <v>122</v>
      </c>
      <c r="L276" s="18" t="s">
        <v>633</v>
      </c>
      <c r="M276" s="18" t="str" cm="1">
        <f t="array" aca="1" ref="M276" ca="1">IF(INDIRECT(CONCATENATE(TablaDatosCompletos[[#This Row],[CodigoProyecto]],"!B",CELL("fila",INDIRECT(TablaDatosCompletos[[#This Row],[Referencia]]))))="Incluir","SI","NO")</f>
        <v>NO</v>
      </c>
      <c r="N276" s="40" cm="1">
        <f t="array" aca="1" ref="N276" ca="1">IF(TablaDatosCompletos[[#This Row],[UsarAI]]="NO",0,INDIRECT(CONCATENATE(TablaDatosCompletos[[#This Row],[CodigoProyecto]],"!E",CELL("fila",INDIRECT(TablaDatosCompletos[[#This Row],[Referencia]]))+2)))</f>
        <v>0</v>
      </c>
      <c r="O276" s="18" t="str" cm="1">
        <f t="array" aca="1" ref="O276" ca="1">IF(INDIRECT(CONCATENATE(TablaDatosCompletos[[#This Row],[CodigoProyecto]],"!E",CELL("fila",INDIRECT(TablaDatosCompletos[[#This Row],[Referencia]]))+6))=0,"",INDIRECT(CONCATENATE(TablaDatosCompletos[[#This Row],[CodigoProyecto]],"!E",CELL("fila",INDIRECT(TablaDatosCompletos[[#This Row],[Referencia]]))+6)))</f>
        <v>RCO34</v>
      </c>
      <c r="P276" s="18" t="str" cm="1">
        <f t="array" aca="1" ref="P276" ca="1">IF(INDIRECT(CONCATENATE(TablaDatosCompletos[[#This Row],[CodigoProyecto]],"!F",CELL("fila",INDIRECT(TablaDatosCompletos[[#This Row],[Referencia]]))+6))=0,"",INDIRECT(CONCATENATE(TablaDatosCompletos[[#This Row],[CodigoProyecto]],"!F",CELL("fila",INDIRECT(TablaDatosCompletos[[#This Row],[Referencia]]))+6)))</f>
        <v>RCO 34: Capacidad adicional para el reciclaje
de residuos</v>
      </c>
      <c r="Q276" s="18" cm="1">
        <f t="array" aca="1" ref="Q276" ca="1">IF(TablaDatosCompletos[[#This Row],[UsarAI]]="NO",0,INDIRECT(CONCATENATE(TablaDatosCompletos[[#This Row],[CodigoProyecto]],"!H",CELL("fila",INDIRECT(TablaDatosCompletos[[#This Row],[Referencia]]))+6)))</f>
        <v>0</v>
      </c>
      <c r="R276" s="18" t="str" cm="1">
        <f t="array" aca="1" ref="R276" ca="1">IF(INDIRECT(CONCATENATE(TablaDatosCompletos[[#This Row],[CodigoProyecto]],"!G",CELL("fila",INDIRECT(TablaDatosCompletos[[#This Row],[Referencia]]))+6))=0,"",INDIRECT(CONCATENATE(TablaDatosCompletos[[#This Row],[CodigoProyecto]],"!G",CELL("fila",INDIRECT(TablaDatosCompletos[[#This Row],[Referencia]]))+6)))</f>
        <v>RCO 34: Toneladas/año</v>
      </c>
      <c r="S276" s="125" t="str" cm="1">
        <f t="array" aca="1" ref="S276" ca="1">IF(INDIRECT(CONCATENATE(TablaDatosCompletos[[#This Row],[CodigoProyecto]],"!E",CELL("fila",INDIRECT(TablaDatosCompletos[[#This Row],[Referencia]]))+7))=0,"",INDIRECT(CONCATENATE(TablaDatosCompletos[[#This Row],[CodigoProyecto]],"!E",CELL("fila",INDIRECT(TablaDatosCompletos[[#This Row],[Referencia]]))+7)))</f>
        <v>RCR103</v>
      </c>
      <c r="T276" s="126" t="str" cm="1">
        <f t="array" aca="1" ref="T276" ca="1">IF(INDIRECT(CONCATENATE(TablaDatosCompletos[[#This Row],[CodigoProyecto]],"!F",CELL("fila",INDIRECT(TablaDatosCompletos[[#This Row],[Referencia]]))+7))=0,"",INDIRECT(CONCATENATE(TablaDatosCompletos[[#This Row],[CodigoProyecto]],"!F",CELL("fila",INDIRECT(TablaDatosCompletos[[#This Row],[Referencia]]))+7)))</f>
        <v>RCR103 Residuos recogidos de manera selectiva</v>
      </c>
      <c r="U276" s="127" cm="1">
        <f t="array" aca="1" ref="U276" ca="1">IF(TablaDatosCompletos[[#This Row],[UsarAI]]="NO",0,INDIRECT(CONCATENATE(TablaDatosCompletos[[#This Row],[CodigoProyecto]],"!H",CELL("fila",INDIRECT(TablaDatosCompletos[[#This Row],[Referencia]]))+7)))</f>
        <v>0</v>
      </c>
      <c r="V276" s="126" t="str" cm="1">
        <f t="array" aca="1" ref="V276" ca="1">IF(INDIRECT(CONCATENATE(TablaDatosCompletos[[#This Row],[CodigoProyecto]],"!G",CELL("fila",INDIRECT(TablaDatosCompletos[[#This Row],[Referencia]]))+7))=0,"",INDIRECT(CONCATENATE(TablaDatosCompletos[[#This Row],[CodigoProyecto]],"!G",CELL("fila",INDIRECT(TablaDatosCompletos[[#This Row],[Referencia]]))+7)))</f>
        <v>RCR 103: Toneladas/ año</v>
      </c>
    </row>
    <row r="277" spans="1:22" ht="58" x14ac:dyDescent="0.35">
      <c r="A277" s="17">
        <f>DatosGenerales!$D$7</f>
        <v>0</v>
      </c>
      <c r="B277" s="17">
        <f>DatosGenerales!$D$11</f>
        <v>0</v>
      </c>
      <c r="C277" s="17" cm="1">
        <f t="array" aca="1" ref="C277" ca="1">INDIRECT(CONCATENATE(TablaDatosCompletos[[#This Row],[CodigoProyecto]],"!$E$3"))</f>
        <v>0</v>
      </c>
      <c r="D277" s="17" t="str">
        <f ca="1">IF(TablaDatosCompletos[[#This Row],[Proyecto]]=0,"NO","SI")</f>
        <v>NO</v>
      </c>
      <c r="E277" s="17" t="s">
        <v>20</v>
      </c>
      <c r="F277" s="17" t="s">
        <v>227</v>
      </c>
      <c r="G277" s="20" t="s">
        <v>74</v>
      </c>
      <c r="H277" s="20" t="s">
        <v>51</v>
      </c>
      <c r="I277" s="19" t="s">
        <v>52</v>
      </c>
      <c r="J277" s="17" t="s">
        <v>123</v>
      </c>
      <c r="K277" s="18" t="s">
        <v>124</v>
      </c>
      <c r="L277" s="18" t="s">
        <v>634</v>
      </c>
      <c r="M277" s="18" t="str" cm="1">
        <f t="array" aca="1" ref="M277" ca="1">IF(INDIRECT(CONCATENATE(TablaDatosCompletos[[#This Row],[CodigoProyecto]],"!B",CELL("fila",INDIRECT(TablaDatosCompletos[[#This Row],[Referencia]]))))="Incluir","SI","NO")</f>
        <v>NO</v>
      </c>
      <c r="N277" s="40" cm="1">
        <f t="array" aca="1" ref="N277" ca="1">IF(TablaDatosCompletos[[#This Row],[UsarAI]]="NO",0,INDIRECT(CONCATENATE(TablaDatosCompletos[[#This Row],[CodigoProyecto]],"!E",CELL("fila",INDIRECT(TablaDatosCompletos[[#This Row],[Referencia]]))+2)))</f>
        <v>0</v>
      </c>
      <c r="O277" s="18" t="str" cm="1">
        <f t="array" aca="1" ref="O277" ca="1">IF(INDIRECT(CONCATENATE(TablaDatosCompletos[[#This Row],[CodigoProyecto]],"!E",CELL("fila",INDIRECT(TablaDatosCompletos[[#This Row],[Referencia]]))+6))=0,"",INDIRECT(CONCATENATE(TablaDatosCompletos[[#This Row],[CodigoProyecto]],"!E",CELL("fila",INDIRECT(TablaDatosCompletos[[#This Row],[Referencia]]))+6)))</f>
        <v>RCO34</v>
      </c>
      <c r="P277" s="18" t="str" cm="1">
        <f t="array" aca="1" ref="P277" ca="1">IF(INDIRECT(CONCATENATE(TablaDatosCompletos[[#This Row],[CodigoProyecto]],"!F",CELL("fila",INDIRECT(TablaDatosCompletos[[#This Row],[Referencia]]))+6))=0,"",INDIRECT(CONCATENATE(TablaDatosCompletos[[#This Row],[CodigoProyecto]],"!F",CELL("fila",INDIRECT(TablaDatosCompletos[[#This Row],[Referencia]]))+6)))</f>
        <v>RCO 34: Capacidad adicional para el reciclaje
de residuos</v>
      </c>
      <c r="Q277" s="18" cm="1">
        <f t="array" aca="1" ref="Q277" ca="1">IF(TablaDatosCompletos[[#This Row],[UsarAI]]="NO",0,INDIRECT(CONCATENATE(TablaDatosCompletos[[#This Row],[CodigoProyecto]],"!H",CELL("fila",INDIRECT(TablaDatosCompletos[[#This Row],[Referencia]]))+6)))</f>
        <v>0</v>
      </c>
      <c r="R277" s="18" t="str" cm="1">
        <f t="array" aca="1" ref="R277" ca="1">IF(INDIRECT(CONCATENATE(TablaDatosCompletos[[#This Row],[CodigoProyecto]],"!G",CELL("fila",INDIRECT(TablaDatosCompletos[[#This Row],[Referencia]]))+6))=0,"",INDIRECT(CONCATENATE(TablaDatosCompletos[[#This Row],[CodigoProyecto]],"!G",CELL("fila",INDIRECT(TablaDatosCompletos[[#This Row],[Referencia]]))+6)))</f>
        <v>RCO 34: Toneladas/año</v>
      </c>
      <c r="S277" s="125" t="str" cm="1">
        <f t="array" aca="1" ref="S277" ca="1">IF(INDIRECT(CONCATENATE(TablaDatosCompletos[[#This Row],[CodigoProyecto]],"!E",CELL("fila",INDIRECT(TablaDatosCompletos[[#This Row],[Referencia]]))+7))=0,"",INDIRECT(CONCATENATE(TablaDatosCompletos[[#This Row],[CodigoProyecto]],"!E",CELL("fila",INDIRECT(TablaDatosCompletos[[#This Row],[Referencia]]))+7)))</f>
        <v>RCR103</v>
      </c>
      <c r="T277" s="126" t="str" cm="1">
        <f t="array" aca="1" ref="T277" ca="1">IF(INDIRECT(CONCATENATE(TablaDatosCompletos[[#This Row],[CodigoProyecto]],"!F",CELL("fila",INDIRECT(TablaDatosCompletos[[#This Row],[Referencia]]))+7))=0,"",INDIRECT(CONCATENATE(TablaDatosCompletos[[#This Row],[CodigoProyecto]],"!F",CELL("fila",INDIRECT(TablaDatosCompletos[[#This Row],[Referencia]]))+7)))</f>
        <v>RCR103 Residuos recogidos de manera selectiva</v>
      </c>
      <c r="U277" s="127" cm="1">
        <f t="array" aca="1" ref="U277" ca="1">IF(TablaDatosCompletos[[#This Row],[UsarAI]]="NO",0,INDIRECT(CONCATENATE(TablaDatosCompletos[[#This Row],[CodigoProyecto]],"!H",CELL("fila",INDIRECT(TablaDatosCompletos[[#This Row],[Referencia]]))+7)))</f>
        <v>0</v>
      </c>
      <c r="V277" s="126" t="str" cm="1">
        <f t="array" aca="1" ref="V277" ca="1">IF(INDIRECT(CONCATENATE(TablaDatosCompletos[[#This Row],[CodigoProyecto]],"!G",CELL("fila",INDIRECT(TablaDatosCompletos[[#This Row],[Referencia]]))+7))=0,"",INDIRECT(CONCATENATE(TablaDatosCompletos[[#This Row],[CodigoProyecto]],"!G",CELL("fila",INDIRECT(TablaDatosCompletos[[#This Row],[Referencia]]))+7)))</f>
        <v>RCR 103: Toneladas/ año</v>
      </c>
    </row>
    <row r="278" spans="1:22" ht="116" x14ac:dyDescent="0.35">
      <c r="A278" s="17">
        <f>DatosGenerales!$D$7</f>
        <v>0</v>
      </c>
      <c r="B278" s="17">
        <f>DatosGenerales!$D$11</f>
        <v>0</v>
      </c>
      <c r="C278" s="17" cm="1">
        <f t="array" aca="1" ref="C278" ca="1">INDIRECT(CONCATENATE(TablaDatosCompletos[[#This Row],[CodigoProyecto]],"!$E$3"))</f>
        <v>0</v>
      </c>
      <c r="D278" s="17" t="str">
        <f ca="1">IF(TablaDatosCompletos[[#This Row],[Proyecto]]=0,"NO","SI")</f>
        <v>NO</v>
      </c>
      <c r="E278" s="17" t="s">
        <v>20</v>
      </c>
      <c r="F278" s="17" t="s">
        <v>227</v>
      </c>
      <c r="G278" s="20" t="s">
        <v>74</v>
      </c>
      <c r="H278" s="20" t="s">
        <v>51</v>
      </c>
      <c r="I278" s="19" t="s">
        <v>52</v>
      </c>
      <c r="J278" s="17" t="s">
        <v>125</v>
      </c>
      <c r="K278" s="18" t="s">
        <v>126</v>
      </c>
      <c r="L278" s="18" t="s">
        <v>635</v>
      </c>
      <c r="M278" s="18" t="str" cm="1">
        <f t="array" aca="1" ref="M278" ca="1">IF(INDIRECT(CONCATENATE(TablaDatosCompletos[[#This Row],[CodigoProyecto]],"!B",CELL("fila",INDIRECT(TablaDatosCompletos[[#This Row],[Referencia]]))))="Incluir","SI","NO")</f>
        <v>NO</v>
      </c>
      <c r="N278" s="40" cm="1">
        <f t="array" aca="1" ref="N278" ca="1">IF(TablaDatosCompletos[[#This Row],[UsarAI]]="NO",0,INDIRECT(CONCATENATE(TablaDatosCompletos[[#This Row],[CodigoProyecto]],"!E",CELL("fila",INDIRECT(TablaDatosCompletos[[#This Row],[Referencia]]))+2)))</f>
        <v>0</v>
      </c>
      <c r="O278" s="18" t="str" cm="1">
        <f t="array" aca="1" ref="O278" ca="1">IF(INDIRECT(CONCATENATE(TablaDatosCompletos[[#This Row],[CodigoProyecto]],"!E",CELL("fila",INDIRECT(TablaDatosCompletos[[#This Row],[Referencia]]))+6))=0,"",INDIRECT(CONCATENATE(TablaDatosCompletos[[#This Row],[CodigoProyecto]],"!E",CELL("fila",INDIRECT(TablaDatosCompletos[[#This Row],[Referencia]]))+6)))</f>
        <v>RCO38</v>
      </c>
      <c r="P278" s="18" t="str" cm="1">
        <f t="array" aca="1" ref="P278" ca="1">IF(INDIRECT(CONCATENATE(TablaDatosCompletos[[#This Row],[CodigoProyecto]],"!F",CELL("fila",INDIRECT(TablaDatosCompletos[[#This Row],[Referencia]]))+6))=0,"",INDIRECT(CONCATENATE(TablaDatosCompletos[[#This Row],[CodigoProyecto]],"!F",CELL("fila",INDIRECT(TablaDatosCompletos[[#This Row],[Referencia]]))+6)))</f>
        <v>Superficie de los suelos rehabilitados
apoyados</v>
      </c>
      <c r="Q278" s="18" cm="1">
        <f t="array" aca="1" ref="Q278" ca="1">IF(TablaDatosCompletos[[#This Row],[UsarAI]]="NO",0,INDIRECT(CONCATENATE(TablaDatosCompletos[[#This Row],[CodigoProyecto]],"!H",CELL("fila",INDIRECT(TablaDatosCompletos[[#This Row],[Referencia]]))+6)))</f>
        <v>0</v>
      </c>
      <c r="R278" s="18" t="str" cm="1">
        <f t="array" aca="1" ref="R278" ca="1">IF(INDIRECT(CONCATENATE(TablaDatosCompletos[[#This Row],[CodigoProyecto]],"!G",CELL("fila",INDIRECT(TablaDatosCompletos[[#This Row],[Referencia]]))+6))=0,"",INDIRECT(CONCATENATE(TablaDatosCompletos[[#This Row],[CodigoProyecto]],"!G",CELL("fila",INDIRECT(TablaDatosCompletos[[#This Row],[Referencia]]))+6)))</f>
        <v>RCO 38: Hectáreas</v>
      </c>
      <c r="S278" s="125" t="str" cm="1">
        <f t="array" aca="1" ref="S278" ca="1">IF(INDIRECT(CONCATENATE(TablaDatosCompletos[[#This Row],[CodigoProyecto]],"!E",CELL("fila",INDIRECT(TablaDatosCompletos[[#This Row],[Referencia]]))+7))=0,"",INDIRECT(CONCATENATE(TablaDatosCompletos[[#This Row],[CodigoProyecto]],"!E",CELL("fila",INDIRECT(TablaDatosCompletos[[#This Row],[Referencia]]))+7)))</f>
        <v>RCR52</v>
      </c>
      <c r="T278" s="126" t="str" cm="1">
        <f t="array" aca="1" ref="T278" ca="1">IF(INDIRECT(CONCATENATE(TablaDatosCompletos[[#This Row],[CodigoProyecto]],"!F",CELL("fila",INDIRECT(TablaDatosCompletos[[#This Row],[Referencia]]))+7))=0,"",INDIRECT(CONCATENATE(TablaDatosCompletos[[#This Row],[CodigoProyecto]],"!F",CELL("fila",INDIRECT(TablaDatosCompletos[[#This Row],[Referencia]]))+7)))</f>
        <v>RCR 52: Suelos rehabilitados utilizados para zonas verdes, vivienda social, actividades económicas u otros usos</v>
      </c>
      <c r="U278" s="127" cm="1">
        <f t="array" aca="1" ref="U278" ca="1">IF(TablaDatosCompletos[[#This Row],[UsarAI]]="NO",0,INDIRECT(CONCATENATE(TablaDatosCompletos[[#This Row],[CodigoProyecto]],"!H",CELL("fila",INDIRECT(TablaDatosCompletos[[#This Row],[Referencia]]))+7)))</f>
        <v>0</v>
      </c>
      <c r="V278" s="126" t="str" cm="1">
        <f t="array" aca="1" ref="V278" ca="1">IF(INDIRECT(CONCATENATE(TablaDatosCompletos[[#This Row],[CodigoProyecto]],"!G",CELL("fila",INDIRECT(TablaDatosCompletos[[#This Row],[Referencia]]))+7))=0,"",INDIRECT(CONCATENATE(TablaDatosCompletos[[#This Row],[CodigoProyecto]],"!G",CELL("fila",INDIRECT(TablaDatosCompletos[[#This Row],[Referencia]]))+7)))</f>
        <v>RCR 52: Hectáreas</v>
      </c>
    </row>
    <row r="279" spans="1:22" ht="116" x14ac:dyDescent="0.35">
      <c r="A279" s="17">
        <f>DatosGenerales!$D$7</f>
        <v>0</v>
      </c>
      <c r="B279" s="17">
        <f>DatosGenerales!$D$11</f>
        <v>0</v>
      </c>
      <c r="C279" s="17" cm="1">
        <f t="array" aca="1" ref="C279" ca="1">INDIRECT(CONCATENATE(TablaDatosCompletos[[#This Row],[CodigoProyecto]],"!$E$3"))</f>
        <v>0</v>
      </c>
      <c r="D279" s="17" t="str">
        <f ca="1">IF(TablaDatosCompletos[[#This Row],[Proyecto]]=0,"NO","SI")</f>
        <v>NO</v>
      </c>
      <c r="E279" s="17" t="s">
        <v>20</v>
      </c>
      <c r="F279" s="17" t="s">
        <v>227</v>
      </c>
      <c r="G279" s="20" t="s">
        <v>74</v>
      </c>
      <c r="H279" s="20" t="s">
        <v>51</v>
      </c>
      <c r="I279" s="19" t="s">
        <v>52</v>
      </c>
      <c r="J279" s="17" t="s">
        <v>127</v>
      </c>
      <c r="K279" s="18" t="s">
        <v>128</v>
      </c>
      <c r="L279" s="18" t="s">
        <v>636</v>
      </c>
      <c r="M279" s="18" t="str" cm="1">
        <f t="array" aca="1" ref="M279" ca="1">IF(INDIRECT(CONCATENATE(TablaDatosCompletos[[#This Row],[CodigoProyecto]],"!B",CELL("fila",INDIRECT(TablaDatosCompletos[[#This Row],[Referencia]]))))="Incluir","SI","NO")</f>
        <v>NO</v>
      </c>
      <c r="N279" s="40" cm="1">
        <f t="array" aca="1" ref="N279" ca="1">IF(TablaDatosCompletos[[#This Row],[UsarAI]]="NO",0,INDIRECT(CONCATENATE(TablaDatosCompletos[[#This Row],[CodigoProyecto]],"!E",CELL("fila",INDIRECT(TablaDatosCompletos[[#This Row],[Referencia]]))+2)))</f>
        <v>0</v>
      </c>
      <c r="O279" s="18" t="str" cm="1">
        <f t="array" aca="1" ref="O279" ca="1">IF(INDIRECT(CONCATENATE(TablaDatosCompletos[[#This Row],[CodigoProyecto]],"!E",CELL("fila",INDIRECT(TablaDatosCompletos[[#This Row],[Referencia]]))+6))=0,"",INDIRECT(CONCATENATE(TablaDatosCompletos[[#This Row],[CodigoProyecto]],"!E",CELL("fila",INDIRECT(TablaDatosCompletos[[#This Row],[Referencia]]))+6)))</f>
        <v>RCO38</v>
      </c>
      <c r="P279" s="18" t="str" cm="1">
        <f t="array" aca="1" ref="P279" ca="1">IF(INDIRECT(CONCATENATE(TablaDatosCompletos[[#This Row],[CodigoProyecto]],"!F",CELL("fila",INDIRECT(TablaDatosCompletos[[#This Row],[Referencia]]))+6))=0,"",INDIRECT(CONCATENATE(TablaDatosCompletos[[#This Row],[CodigoProyecto]],"!F",CELL("fila",INDIRECT(TablaDatosCompletos[[#This Row],[Referencia]]))+6)))</f>
        <v>Superficie de los suelos rehabilitados
apoyados</v>
      </c>
      <c r="Q279" s="18" cm="1">
        <f t="array" aca="1" ref="Q279" ca="1">IF(TablaDatosCompletos[[#This Row],[UsarAI]]="NO",0,INDIRECT(CONCATENATE(TablaDatosCompletos[[#This Row],[CodigoProyecto]],"!H",CELL("fila",INDIRECT(TablaDatosCompletos[[#This Row],[Referencia]]))+6)))</f>
        <v>0</v>
      </c>
      <c r="R279" s="18" t="str" cm="1">
        <f t="array" aca="1" ref="R279" ca="1">IF(INDIRECT(CONCATENATE(TablaDatosCompletos[[#This Row],[CodigoProyecto]],"!G",CELL("fila",INDIRECT(TablaDatosCompletos[[#This Row],[Referencia]]))+6))=0,"",INDIRECT(CONCATENATE(TablaDatosCompletos[[#This Row],[CodigoProyecto]],"!G",CELL("fila",INDIRECT(TablaDatosCompletos[[#This Row],[Referencia]]))+6)))</f>
        <v>RCO 38: Hectáreas</v>
      </c>
      <c r="S279" s="125" t="str" cm="1">
        <f t="array" aca="1" ref="S279" ca="1">IF(INDIRECT(CONCATENATE(TablaDatosCompletos[[#This Row],[CodigoProyecto]],"!E",CELL("fila",INDIRECT(TablaDatosCompletos[[#This Row],[Referencia]]))+7))=0,"",INDIRECT(CONCATENATE(TablaDatosCompletos[[#This Row],[CodigoProyecto]],"!E",CELL("fila",INDIRECT(TablaDatosCompletos[[#This Row],[Referencia]]))+7)))</f>
        <v>RCR52</v>
      </c>
      <c r="T279" s="126" t="str" cm="1">
        <f t="array" aca="1" ref="T279" ca="1">IF(INDIRECT(CONCATENATE(TablaDatosCompletos[[#This Row],[CodigoProyecto]],"!F",CELL("fila",INDIRECT(TablaDatosCompletos[[#This Row],[Referencia]]))+7))=0,"",INDIRECT(CONCATENATE(TablaDatosCompletos[[#This Row],[CodigoProyecto]],"!F",CELL("fila",INDIRECT(TablaDatosCompletos[[#This Row],[Referencia]]))+7)))</f>
        <v>RCR 52: Suelos rehabilitados utilizados para zonas verdes, vivienda social, actividades económicas u otros usos</v>
      </c>
      <c r="U279" s="127" cm="1">
        <f t="array" aca="1" ref="U279" ca="1">IF(TablaDatosCompletos[[#This Row],[UsarAI]]="NO",0,INDIRECT(CONCATENATE(TablaDatosCompletos[[#This Row],[CodigoProyecto]],"!H",CELL("fila",INDIRECT(TablaDatosCompletos[[#This Row],[Referencia]]))+7)))</f>
        <v>0</v>
      </c>
      <c r="V279" s="126" t="str" cm="1">
        <f t="array" aca="1" ref="V279" ca="1">IF(INDIRECT(CONCATENATE(TablaDatosCompletos[[#This Row],[CodigoProyecto]],"!G",CELL("fila",INDIRECT(TablaDatosCompletos[[#This Row],[Referencia]]))+7))=0,"",INDIRECT(CONCATENATE(TablaDatosCompletos[[#This Row],[CodigoProyecto]],"!G",CELL("fila",INDIRECT(TablaDatosCompletos[[#This Row],[Referencia]]))+7)))</f>
        <v>RCR 52: Hectáreas</v>
      </c>
    </row>
    <row r="280" spans="1:22" ht="72.5" x14ac:dyDescent="0.35">
      <c r="A280" s="17">
        <f>DatosGenerales!$D$7</f>
        <v>0</v>
      </c>
      <c r="B280" s="17">
        <f>DatosGenerales!$D$11</f>
        <v>0</v>
      </c>
      <c r="C280" s="17" cm="1">
        <f t="array" aca="1" ref="C280" ca="1">INDIRECT(CONCATENATE(TablaDatosCompletos[[#This Row],[CodigoProyecto]],"!$E$3"))</f>
        <v>0</v>
      </c>
      <c r="D280" s="17" t="str">
        <f ca="1">IF(TablaDatosCompletos[[#This Row],[Proyecto]]=0,"NO","SI")</f>
        <v>NO</v>
      </c>
      <c r="E280" s="17" t="s">
        <v>20</v>
      </c>
      <c r="F280" s="17" t="s">
        <v>227</v>
      </c>
      <c r="G280" s="20" t="s">
        <v>74</v>
      </c>
      <c r="H280" s="20" t="s">
        <v>53</v>
      </c>
      <c r="I280" s="19" t="s">
        <v>54</v>
      </c>
      <c r="J280" s="17" t="s">
        <v>129</v>
      </c>
      <c r="K280" s="18" t="s">
        <v>130</v>
      </c>
      <c r="L280" s="18" t="s">
        <v>637</v>
      </c>
      <c r="M280" s="18" t="str" cm="1">
        <f t="array" aca="1" ref="M280" ca="1">IF(INDIRECT(CONCATENATE(TablaDatosCompletos[[#This Row],[CodigoProyecto]],"!B",CELL("fila",INDIRECT(TablaDatosCompletos[[#This Row],[Referencia]]))))="Incluir","SI","NO")</f>
        <v>NO</v>
      </c>
      <c r="N280" s="40" cm="1">
        <f t="array" aca="1" ref="N280" ca="1">IF(TablaDatosCompletos[[#This Row],[UsarAI]]="NO",0,INDIRECT(CONCATENATE(TablaDatosCompletos[[#This Row],[CodigoProyecto]],"!E",CELL("fila",INDIRECT(TablaDatosCompletos[[#This Row],[Referencia]]))+2)))</f>
        <v>0</v>
      </c>
      <c r="O280" s="18" t="str" cm="1">
        <f t="array" aca="1" ref="O280" ca="1">IF(INDIRECT(CONCATENATE(TablaDatosCompletos[[#This Row],[CodigoProyecto]],"!E",CELL("fila",INDIRECT(TablaDatosCompletos[[#This Row],[Referencia]]))+6))=0,"",INDIRECT(CONCATENATE(TablaDatosCompletos[[#This Row],[CodigoProyecto]],"!E",CELL("fila",INDIRECT(TablaDatosCompletos[[#This Row],[Referencia]]))+6)))</f>
        <v>RCO38</v>
      </c>
      <c r="P280" s="18" t="str" cm="1">
        <f t="array" aca="1" ref="P280" ca="1">IF(INDIRECT(CONCATENATE(TablaDatosCompletos[[#This Row],[CodigoProyecto]],"!F",CELL("fila",INDIRECT(TablaDatosCompletos[[#This Row],[Referencia]]))+6))=0,"",INDIRECT(CONCATENATE(TablaDatosCompletos[[#This Row],[CodigoProyecto]],"!F",CELL("fila",INDIRECT(TablaDatosCompletos[[#This Row],[Referencia]]))+6)))</f>
        <v>Superficie de los suelos rehabilitados
apoyados</v>
      </c>
      <c r="Q280" s="18" cm="1">
        <f t="array" aca="1" ref="Q280" ca="1">IF(TablaDatosCompletos[[#This Row],[UsarAI]]="NO",0,INDIRECT(CONCATENATE(TablaDatosCompletos[[#This Row],[CodigoProyecto]],"!H",CELL("fila",INDIRECT(TablaDatosCompletos[[#This Row],[Referencia]]))+6)))</f>
        <v>0</v>
      </c>
      <c r="R280" s="18" t="str" cm="1">
        <f t="array" aca="1" ref="R280" ca="1">IF(INDIRECT(CONCATENATE(TablaDatosCompletos[[#This Row],[CodigoProyecto]],"!G",CELL("fila",INDIRECT(TablaDatosCompletos[[#This Row],[Referencia]]))+6))=0,"",INDIRECT(CONCATENATE(TablaDatosCompletos[[#This Row],[CodigoProyecto]],"!G",CELL("fila",INDIRECT(TablaDatosCompletos[[#This Row],[Referencia]]))+6)))</f>
        <v>RCO 38: Hectáreas</v>
      </c>
      <c r="S280" s="125" t="str" cm="1">
        <f t="array" aca="1" ref="S280" ca="1">IF(INDIRECT(CONCATENATE(TablaDatosCompletos[[#This Row],[CodigoProyecto]],"!E",CELL("fila",INDIRECT(TablaDatosCompletos[[#This Row],[Referencia]]))+7))=0,"",INDIRECT(CONCATENATE(TablaDatosCompletos[[#This Row],[CodigoProyecto]],"!E",CELL("fila",INDIRECT(TablaDatosCompletos[[#This Row],[Referencia]]))+7)))</f>
        <v>RCR50</v>
      </c>
      <c r="T280" s="126" t="str" cm="1">
        <f t="array" aca="1" ref="T280" ca="1">IF(INDIRECT(CONCATENATE(TablaDatosCompletos[[#This Row],[CodigoProyecto]],"!F",CELL("fila",INDIRECT(TablaDatosCompletos[[#This Row],[Referencia]]))+7))=0,"",INDIRECT(CONCATENATE(TablaDatosCompletos[[#This Row],[CodigoProyecto]],"!F",CELL("fila",INDIRECT(TablaDatosCompletos[[#This Row],[Referencia]]))+7)))</f>
        <v>RCR 50: Población que se beneficia de
medidas en favor de la calidad del aire*</v>
      </c>
      <c r="U280" s="127" cm="1">
        <f t="array" aca="1" ref="U280" ca="1">IF(TablaDatosCompletos[[#This Row],[UsarAI]]="NO",0,INDIRECT(CONCATENATE(TablaDatosCompletos[[#This Row],[CodigoProyecto]],"!H",CELL("fila",INDIRECT(TablaDatosCompletos[[#This Row],[Referencia]]))+7)))</f>
        <v>0</v>
      </c>
      <c r="V280" s="126" t="str" cm="1">
        <f t="array" aca="1" ref="V280" ca="1">IF(INDIRECT(CONCATENATE(TablaDatosCompletos[[#This Row],[CodigoProyecto]],"!G",CELL("fila",INDIRECT(TablaDatosCompletos[[#This Row],[Referencia]]))+7))=0,"",INDIRECT(CONCATENATE(TablaDatosCompletos[[#This Row],[CodigoProyecto]],"!G",CELL("fila",INDIRECT(TablaDatosCompletos[[#This Row],[Referencia]]))+7)))</f>
        <v>RCR 50: Personas</v>
      </c>
    </row>
    <row r="281" spans="1:22" ht="72.5" x14ac:dyDescent="0.35">
      <c r="A281" s="17">
        <f>DatosGenerales!$D$7</f>
        <v>0</v>
      </c>
      <c r="B281" s="17">
        <f>DatosGenerales!$D$11</f>
        <v>0</v>
      </c>
      <c r="C281" s="17" cm="1">
        <f t="array" aca="1" ref="C281" ca="1">INDIRECT(CONCATENATE(TablaDatosCompletos[[#This Row],[CodigoProyecto]],"!$E$3"))</f>
        <v>0</v>
      </c>
      <c r="D281" s="17" t="str">
        <f ca="1">IF(TablaDatosCompletos[[#This Row],[Proyecto]]=0,"NO","SI")</f>
        <v>NO</v>
      </c>
      <c r="E281" s="17" t="s">
        <v>20</v>
      </c>
      <c r="F281" s="17" t="s">
        <v>227</v>
      </c>
      <c r="G281" s="20" t="s">
        <v>74</v>
      </c>
      <c r="H281" s="20" t="s">
        <v>53</v>
      </c>
      <c r="I281" s="19" t="s">
        <v>54</v>
      </c>
      <c r="J281" s="17" t="s">
        <v>131</v>
      </c>
      <c r="K281" s="18" t="s">
        <v>132</v>
      </c>
      <c r="L281" s="18" t="s">
        <v>638</v>
      </c>
      <c r="M281" s="18" t="str" cm="1">
        <f t="array" aca="1" ref="M281" ca="1">IF(INDIRECT(CONCATENATE(TablaDatosCompletos[[#This Row],[CodigoProyecto]],"!B",CELL("fila",INDIRECT(TablaDatosCompletos[[#This Row],[Referencia]]))))="Incluir","SI","NO")</f>
        <v>NO</v>
      </c>
      <c r="N281" s="40" cm="1">
        <f t="array" aca="1" ref="N281" ca="1">IF(TablaDatosCompletos[[#This Row],[UsarAI]]="NO",0,INDIRECT(CONCATENATE(TablaDatosCompletos[[#This Row],[CodigoProyecto]],"!E",CELL("fila",INDIRECT(TablaDatosCompletos[[#This Row],[Referencia]]))+2)))</f>
        <v>0</v>
      </c>
      <c r="O281" s="18" t="str" cm="1">
        <f t="array" aca="1" ref="O281" ca="1">IF(INDIRECT(CONCATENATE(TablaDatosCompletos[[#This Row],[CodigoProyecto]],"!E",CELL("fila",INDIRECT(TablaDatosCompletos[[#This Row],[Referencia]]))+6))=0,"",INDIRECT(CONCATENATE(TablaDatosCompletos[[#This Row],[CodigoProyecto]],"!E",CELL("fila",INDIRECT(TablaDatosCompletos[[#This Row],[Referencia]]))+6)))</f>
        <v>RCO38</v>
      </c>
      <c r="P281" s="18" t="str" cm="1">
        <f t="array" aca="1" ref="P281" ca="1">IF(INDIRECT(CONCATENATE(TablaDatosCompletos[[#This Row],[CodigoProyecto]],"!F",CELL("fila",INDIRECT(TablaDatosCompletos[[#This Row],[Referencia]]))+6))=0,"",INDIRECT(CONCATENATE(TablaDatosCompletos[[#This Row],[CodigoProyecto]],"!F",CELL("fila",INDIRECT(TablaDatosCompletos[[#This Row],[Referencia]]))+6)))</f>
        <v>Superficie de los suelos rehabilitados
apoyados</v>
      </c>
      <c r="Q281" s="18" cm="1">
        <f t="array" aca="1" ref="Q281" ca="1">IF(TablaDatosCompletos[[#This Row],[UsarAI]]="NO",0,INDIRECT(CONCATENATE(TablaDatosCompletos[[#This Row],[CodigoProyecto]],"!H",CELL("fila",INDIRECT(TablaDatosCompletos[[#This Row],[Referencia]]))+6)))</f>
        <v>0</v>
      </c>
      <c r="R281" s="18" t="str" cm="1">
        <f t="array" aca="1" ref="R281" ca="1">IF(INDIRECT(CONCATENATE(TablaDatosCompletos[[#This Row],[CodigoProyecto]],"!G",CELL("fila",INDIRECT(TablaDatosCompletos[[#This Row],[Referencia]]))+6))=0,"",INDIRECT(CONCATENATE(TablaDatosCompletos[[#This Row],[CodigoProyecto]],"!G",CELL("fila",INDIRECT(TablaDatosCompletos[[#This Row],[Referencia]]))+6)))</f>
        <v>RCO 38: Hectáreas</v>
      </c>
      <c r="S281" s="125" t="str" cm="1">
        <f t="array" aca="1" ref="S281" ca="1">IF(INDIRECT(CONCATENATE(TablaDatosCompletos[[#This Row],[CodigoProyecto]],"!E",CELL("fila",INDIRECT(TablaDatosCompletos[[#This Row],[Referencia]]))+7))=0,"",INDIRECT(CONCATENATE(TablaDatosCompletos[[#This Row],[CodigoProyecto]],"!E",CELL("fila",INDIRECT(TablaDatosCompletos[[#This Row],[Referencia]]))+7)))</f>
        <v>RCR95</v>
      </c>
      <c r="T281" s="126" t="str" cm="1">
        <f t="array" aca="1" ref="T281" ca="1">IF(INDIRECT(CONCATENATE(TablaDatosCompletos[[#This Row],[CodigoProyecto]],"!F",CELL("fila",INDIRECT(TablaDatosCompletos[[#This Row],[Referencia]]))+7))=0,"",INDIRECT(CONCATENATE(TablaDatosCompletos[[#This Row],[CodigoProyecto]],"!F",CELL("fila",INDIRECT(TablaDatosCompletos[[#This Row],[Referencia]]))+7)))</f>
        <v>RCR 95: Población que tiene acceso a
infraestructuras verdes nuevas o mejoradas*</v>
      </c>
      <c r="U281" s="127" cm="1">
        <f t="array" aca="1" ref="U281" ca="1">IF(TablaDatosCompletos[[#This Row],[UsarAI]]="NO",0,INDIRECT(CONCATENATE(TablaDatosCompletos[[#This Row],[CodigoProyecto]],"!H",CELL("fila",INDIRECT(TablaDatosCompletos[[#This Row],[Referencia]]))+7)))</f>
        <v>0</v>
      </c>
      <c r="V281" s="126" t="str" cm="1">
        <f t="array" aca="1" ref="V281" ca="1">IF(INDIRECT(CONCATENATE(TablaDatosCompletos[[#This Row],[CodigoProyecto]],"!G",CELL("fila",INDIRECT(TablaDatosCompletos[[#This Row],[Referencia]]))+7))=0,"",INDIRECT(CONCATENATE(TablaDatosCompletos[[#This Row],[CodigoProyecto]],"!G",CELL("fila",INDIRECT(TablaDatosCompletos[[#This Row],[Referencia]]))+7)))</f>
        <v>RCR 95: Personas</v>
      </c>
    </row>
    <row r="282" spans="1:22" ht="145" x14ac:dyDescent="0.35">
      <c r="A282" s="17">
        <f>DatosGenerales!$D$7</f>
        <v>0</v>
      </c>
      <c r="B282" s="17">
        <f>DatosGenerales!$D$11</f>
        <v>0</v>
      </c>
      <c r="C282" s="17" cm="1">
        <f t="array" aca="1" ref="C282" ca="1">INDIRECT(CONCATENATE(TablaDatosCompletos[[#This Row],[CodigoProyecto]],"!$E$3"))</f>
        <v>0</v>
      </c>
      <c r="D282" s="17" t="str">
        <f ca="1">IF(TablaDatosCompletos[[#This Row],[Proyecto]]=0,"NO","SI")</f>
        <v>NO</v>
      </c>
      <c r="E282" s="17" t="s">
        <v>20</v>
      </c>
      <c r="F282" s="17" t="s">
        <v>227</v>
      </c>
      <c r="G282" s="20" t="s">
        <v>74</v>
      </c>
      <c r="H282" s="20" t="s">
        <v>53</v>
      </c>
      <c r="I282" s="19" t="s">
        <v>54</v>
      </c>
      <c r="J282" s="17" t="s">
        <v>133</v>
      </c>
      <c r="K282" s="18" t="s">
        <v>134</v>
      </c>
      <c r="L282" s="18" t="s">
        <v>639</v>
      </c>
      <c r="M282" s="18" t="str" cm="1">
        <f t="array" aca="1" ref="M282" ca="1">IF(INDIRECT(CONCATENATE(TablaDatosCompletos[[#This Row],[CodigoProyecto]],"!B",CELL("fila",INDIRECT(TablaDatosCompletos[[#This Row],[Referencia]]))))="Incluir","SI","NO")</f>
        <v>NO</v>
      </c>
      <c r="N282" s="40" cm="1">
        <f t="array" aca="1" ref="N282" ca="1">IF(TablaDatosCompletos[[#This Row],[UsarAI]]="NO",0,INDIRECT(CONCATENATE(TablaDatosCompletos[[#This Row],[CodigoProyecto]],"!E",CELL("fila",INDIRECT(TablaDatosCompletos[[#This Row],[Referencia]]))+2)))</f>
        <v>0</v>
      </c>
      <c r="O282" s="18" t="str" cm="1">
        <f t="array" aca="1" ref="O282" ca="1">IF(INDIRECT(CONCATENATE(TablaDatosCompletos[[#This Row],[CodigoProyecto]],"!E",CELL("fila",INDIRECT(TablaDatosCompletos[[#This Row],[Referencia]]))+6))=0,"",INDIRECT(CONCATENATE(TablaDatosCompletos[[#This Row],[CodigoProyecto]],"!E",CELL("fila",INDIRECT(TablaDatosCompletos[[#This Row],[Referencia]]))+6)))</f>
        <v>RCO38</v>
      </c>
      <c r="P282" s="18" t="str" cm="1">
        <f t="array" aca="1" ref="P282" ca="1">IF(INDIRECT(CONCATENATE(TablaDatosCompletos[[#This Row],[CodigoProyecto]],"!F",CELL("fila",INDIRECT(TablaDatosCompletos[[#This Row],[Referencia]]))+6))=0,"",INDIRECT(CONCATENATE(TablaDatosCompletos[[#This Row],[CodigoProyecto]],"!F",CELL("fila",INDIRECT(TablaDatosCompletos[[#This Row],[Referencia]]))+6)))</f>
        <v>Superficie de los suelos rehabilitados
apoyados</v>
      </c>
      <c r="Q282" s="18" cm="1">
        <f t="array" aca="1" ref="Q282" ca="1">IF(TablaDatosCompletos[[#This Row],[UsarAI]]="NO",0,INDIRECT(CONCATENATE(TablaDatosCompletos[[#This Row],[CodigoProyecto]],"!H",CELL("fila",INDIRECT(TablaDatosCompletos[[#This Row],[Referencia]]))+6)))</f>
        <v>0</v>
      </c>
      <c r="R282" s="18" t="str" cm="1">
        <f t="array" aca="1" ref="R282" ca="1">IF(INDIRECT(CONCATENATE(TablaDatosCompletos[[#This Row],[CodigoProyecto]],"!G",CELL("fila",INDIRECT(TablaDatosCompletos[[#This Row],[Referencia]]))+6))=0,"",INDIRECT(CONCATENATE(TablaDatosCompletos[[#This Row],[CodigoProyecto]],"!G",CELL("fila",INDIRECT(TablaDatosCompletos[[#This Row],[Referencia]]))+6)))</f>
        <v>RCO 38: Hectáreas</v>
      </c>
      <c r="S282" s="125" t="str" cm="1">
        <f t="array" aca="1" ref="S282" ca="1">IF(INDIRECT(CONCATENATE(TablaDatosCompletos[[#This Row],[CodigoProyecto]],"!E",CELL("fila",INDIRECT(TablaDatosCompletos[[#This Row],[Referencia]]))+7))=0,"",INDIRECT(CONCATENATE(TablaDatosCompletos[[#This Row],[CodigoProyecto]],"!E",CELL("fila",INDIRECT(TablaDatosCompletos[[#This Row],[Referencia]]))+7)))</f>
        <v>RCR95</v>
      </c>
      <c r="T282" s="126" t="str" cm="1">
        <f t="array" aca="1" ref="T282" ca="1">IF(INDIRECT(CONCATENATE(TablaDatosCompletos[[#This Row],[CodigoProyecto]],"!F",CELL("fila",INDIRECT(TablaDatosCompletos[[#This Row],[Referencia]]))+7))=0,"",INDIRECT(CONCATENATE(TablaDatosCompletos[[#This Row],[CodigoProyecto]],"!F",CELL("fila",INDIRECT(TablaDatosCompletos[[#This Row],[Referencia]]))+7)))</f>
        <v>RCR 95: Población que tiene acceso a
infraestructuras verdes nuevas o mejoradas*</v>
      </c>
      <c r="U282" s="127" cm="1">
        <f t="array" aca="1" ref="U282" ca="1">IF(TablaDatosCompletos[[#This Row],[UsarAI]]="NO",0,INDIRECT(CONCATENATE(TablaDatosCompletos[[#This Row],[CodigoProyecto]],"!H",CELL("fila",INDIRECT(TablaDatosCompletos[[#This Row],[Referencia]]))+7)))</f>
        <v>0</v>
      </c>
      <c r="V282" s="126" t="str" cm="1">
        <f t="array" aca="1" ref="V282" ca="1">IF(INDIRECT(CONCATENATE(TablaDatosCompletos[[#This Row],[CodigoProyecto]],"!G",CELL("fila",INDIRECT(TablaDatosCompletos[[#This Row],[Referencia]]))+7))=0,"",INDIRECT(CONCATENATE(TablaDatosCompletos[[#This Row],[CodigoProyecto]],"!G",CELL("fila",INDIRECT(TablaDatosCompletos[[#This Row],[Referencia]]))+7)))</f>
        <v>RCR 95: Personas</v>
      </c>
    </row>
    <row r="283" spans="1:22" ht="72.5" x14ac:dyDescent="0.35">
      <c r="A283" s="17">
        <f>DatosGenerales!$D$7</f>
        <v>0</v>
      </c>
      <c r="B283" s="17">
        <f>DatosGenerales!$D$11</f>
        <v>0</v>
      </c>
      <c r="C283" s="17" cm="1">
        <f t="array" aca="1" ref="C283" ca="1">INDIRECT(CONCATENATE(TablaDatosCompletos[[#This Row],[CodigoProyecto]],"!$E$3"))</f>
        <v>0</v>
      </c>
      <c r="D283" s="17" t="str">
        <f ca="1">IF(TablaDatosCompletos[[#This Row],[Proyecto]]=0,"NO","SI")</f>
        <v>NO</v>
      </c>
      <c r="E283" s="17" t="s">
        <v>20</v>
      </c>
      <c r="F283" s="17" t="s">
        <v>258</v>
      </c>
      <c r="G283" s="20" t="s">
        <v>135</v>
      </c>
      <c r="H283" s="20" t="s">
        <v>55</v>
      </c>
      <c r="I283" s="19" t="s">
        <v>56</v>
      </c>
      <c r="J283" s="17" t="s">
        <v>136</v>
      </c>
      <c r="K283" s="18" t="s">
        <v>137</v>
      </c>
      <c r="L283" s="18" t="s">
        <v>640</v>
      </c>
      <c r="M283" s="18" t="str" cm="1">
        <f t="array" aca="1" ref="M283" ca="1">IF(INDIRECT(CONCATENATE(TablaDatosCompletos[[#This Row],[CodigoProyecto]],"!B",CELL("fila",INDIRECT(TablaDatosCompletos[[#This Row],[Referencia]]))))="Incluir","SI","NO")</f>
        <v>NO</v>
      </c>
      <c r="N283" s="40" cm="1">
        <f t="array" aca="1" ref="N283" ca="1">IF(TablaDatosCompletos[[#This Row],[UsarAI]]="NO",0,INDIRECT(CONCATENATE(TablaDatosCompletos[[#This Row],[CodigoProyecto]],"!E",CELL("fila",INDIRECT(TablaDatosCompletos[[#This Row],[Referencia]]))+2)))</f>
        <v>0</v>
      </c>
      <c r="O283" s="18" t="str" cm="1">
        <f t="array" aca="1" ref="O283" ca="1">IF(INDIRECT(CONCATENATE(TablaDatosCompletos[[#This Row],[CodigoProyecto]],"!E",CELL("fila",INDIRECT(TablaDatosCompletos[[#This Row],[Referencia]]))+6))=0,"",INDIRECT(CONCATENATE(TablaDatosCompletos[[#This Row],[CodigoProyecto]],"!E",CELL("fila",INDIRECT(TablaDatosCompletos[[#This Row],[Referencia]]))+6)))</f>
        <v>RCO65</v>
      </c>
      <c r="P283" s="18" t="str" cm="1">
        <f t="array" aca="1" ref="P283" ca="1">IF(INDIRECT(CONCATENATE(TablaDatosCompletos[[#This Row],[CodigoProyecto]],"!F",CELL("fila",INDIRECT(TablaDatosCompletos[[#This Row],[Referencia]]))+6))=0,"",INDIRECT(CONCATENATE(TablaDatosCompletos[[#This Row],[CodigoProyecto]],"!F",CELL("fila",INDIRECT(TablaDatosCompletos[[#This Row],[Referencia]]))+6)))</f>
        <v>RCO 65: Capacidad de las viviendas sociales nuevas o modernizadas</v>
      </c>
      <c r="Q283" s="18" cm="1">
        <f t="array" aca="1" ref="Q283" ca="1">IF(TablaDatosCompletos[[#This Row],[UsarAI]]="NO",0,INDIRECT(CONCATENATE(TablaDatosCompletos[[#This Row],[CodigoProyecto]],"!H",CELL("fila",INDIRECT(TablaDatosCompletos[[#This Row],[Referencia]]))+6)))</f>
        <v>0</v>
      </c>
      <c r="R283" s="18" t="str" cm="1">
        <f t="array" aca="1" ref="R283" ca="1">IF(INDIRECT(CONCATENATE(TablaDatosCompletos[[#This Row],[CodigoProyecto]],"!G",CELL("fila",INDIRECT(TablaDatosCompletos[[#This Row],[Referencia]]))+6))=0,"",INDIRECT(CONCATENATE(TablaDatosCompletos[[#This Row],[CodigoProyecto]],"!G",CELL("fila",INDIRECT(TablaDatosCompletos[[#This Row],[Referencia]]))+6)))</f>
        <v>RCO 65: Viviendas</v>
      </c>
      <c r="S283" s="125" t="str" cm="1">
        <f t="array" aca="1" ref="S283" ca="1">IF(INDIRECT(CONCATENATE(TablaDatosCompletos[[#This Row],[CodigoProyecto]],"!E",CELL("fila",INDIRECT(TablaDatosCompletos[[#This Row],[Referencia]]))+7))=0,"",INDIRECT(CONCATENATE(TablaDatosCompletos[[#This Row],[CodigoProyecto]],"!E",CELL("fila",INDIRECT(TablaDatosCompletos[[#This Row],[Referencia]]))+7)))</f>
        <v>RCR67</v>
      </c>
      <c r="T283" s="126" t="str" cm="1">
        <f t="array" aca="1" ref="T283" ca="1">IF(INDIRECT(CONCATENATE(TablaDatosCompletos[[#This Row],[CodigoProyecto]],"!F",CELL("fila",INDIRECT(TablaDatosCompletos[[#This Row],[Referencia]]))+7))=0,"",INDIRECT(CONCATENATE(TablaDatosCompletos[[#This Row],[CodigoProyecto]],"!F",CELL("fila",INDIRECT(TablaDatosCompletos[[#This Row],[Referencia]]))+7)))</f>
        <v>RCR 67:Usuarios anuales de las viviendas sociales nuevas o modernizadas</v>
      </c>
      <c r="U283" s="127" cm="1">
        <f t="array" aca="1" ref="U283" ca="1">IF(TablaDatosCompletos[[#This Row],[UsarAI]]="NO",0,INDIRECT(CONCATENATE(TablaDatosCompletos[[#This Row],[CodigoProyecto]],"!H",CELL("fila",INDIRECT(TablaDatosCompletos[[#This Row],[Referencia]]))+7)))</f>
        <v>0</v>
      </c>
      <c r="V283" s="126" t="str" cm="1">
        <f t="array" aca="1" ref="V283" ca="1">IF(INDIRECT(CONCATENATE(TablaDatosCompletos[[#This Row],[CodigoProyecto]],"!G",CELL("fila",INDIRECT(TablaDatosCompletos[[#This Row],[Referencia]]))+7))=0,"",INDIRECT(CONCATENATE(TablaDatosCompletos[[#This Row],[CodigoProyecto]],"!G",CELL("fila",INDIRECT(TablaDatosCompletos[[#This Row],[Referencia]]))+7)))</f>
        <v>RCR 67: Usuarios/año</v>
      </c>
    </row>
    <row r="284" spans="1:22" ht="130.5" x14ac:dyDescent="0.35">
      <c r="A284" s="17">
        <f>DatosGenerales!$D$7</f>
        <v>0</v>
      </c>
      <c r="B284" s="17">
        <f>DatosGenerales!$D$11</f>
        <v>0</v>
      </c>
      <c r="C284" s="17" cm="1">
        <f t="array" aca="1" ref="C284" ca="1">INDIRECT(CONCATENATE(TablaDatosCompletos[[#This Row],[CodigoProyecto]],"!$E$3"))</f>
        <v>0</v>
      </c>
      <c r="D284" s="17" t="str">
        <f ca="1">IF(TablaDatosCompletos[[#This Row],[Proyecto]]=0,"NO","SI")</f>
        <v>NO</v>
      </c>
      <c r="E284" s="17" t="s">
        <v>20</v>
      </c>
      <c r="F284" s="17" t="s">
        <v>258</v>
      </c>
      <c r="G284" s="20" t="s">
        <v>135</v>
      </c>
      <c r="H284" s="20" t="s">
        <v>55</v>
      </c>
      <c r="I284" s="40" t="s">
        <v>56</v>
      </c>
      <c r="J284" s="17" t="s">
        <v>138</v>
      </c>
      <c r="K284" s="18" t="s">
        <v>139</v>
      </c>
      <c r="L284" s="18" t="s">
        <v>641</v>
      </c>
      <c r="M284" s="18" t="str" cm="1">
        <f t="array" aca="1" ref="M284" ca="1">IF(INDIRECT(CONCATENATE(TablaDatosCompletos[[#This Row],[CodigoProyecto]],"!B",CELL("fila",INDIRECT(TablaDatosCompletos[[#This Row],[Referencia]]))))="Incluir","SI","NO")</f>
        <v>NO</v>
      </c>
      <c r="N284" s="40" cm="1">
        <f t="array" aca="1" ref="N284" ca="1">IF(TablaDatosCompletos[[#This Row],[UsarAI]]="NO",0,INDIRECT(CONCATENATE(TablaDatosCompletos[[#This Row],[CodigoProyecto]],"!E",CELL("fila",INDIRECT(TablaDatosCompletos[[#This Row],[Referencia]]))+2)))</f>
        <v>0</v>
      </c>
      <c r="O284" s="18" t="str" cm="1">
        <f t="array" aca="1" ref="O284" ca="1">IF(INDIRECT(CONCATENATE(TablaDatosCompletos[[#This Row],[CodigoProyecto]],"!E",CELL("fila",INDIRECT(TablaDatosCompletos[[#This Row],[Referencia]]))+6))=0,"",INDIRECT(CONCATENATE(TablaDatosCompletos[[#This Row],[CodigoProyecto]],"!E",CELL("fila",INDIRECT(TablaDatosCompletos[[#This Row],[Referencia]]))+6)))</f>
        <v>RCO113</v>
      </c>
      <c r="P284" s="18" t="str" cm="1">
        <f t="array" aca="1" ref="P284" ca="1">IF(INDIRECT(CONCATENATE(TablaDatosCompletos[[#This Row],[CodigoProyecto]],"!F",CELL("fila",INDIRECT(TablaDatosCompletos[[#This Row],[Referencia]]))+6))=0,"",INDIRECT(CONCATENATE(TablaDatosCompletos[[#This Row],[CodigoProyecto]],"!F",CELL("fila",INDIRECT(TablaDatosCompletos[[#This Row],[Referencia]]))+6)))</f>
        <v>RCO 113: Población cubierta por proyectos
en el marco de la inclusión socioeconómica
de las comunidades marginadas, las familias
con bajos ingresos y los colectivos menos
favorecidos*</v>
      </c>
      <c r="Q284" s="18" cm="1">
        <f t="array" aca="1" ref="Q284" ca="1">IF(TablaDatosCompletos[[#This Row],[UsarAI]]="NO",0,INDIRECT(CONCATENATE(TablaDatosCompletos[[#This Row],[CodigoProyecto]],"!H",CELL("fila",INDIRECT(TablaDatosCompletos[[#This Row],[Referencia]]))+6)))</f>
        <v>0</v>
      </c>
      <c r="R284" s="18" t="str" cm="1">
        <f t="array" aca="1" ref="R284" ca="1">IF(INDIRECT(CONCATENATE(TablaDatosCompletos[[#This Row],[CodigoProyecto]],"!G",CELL("fila",INDIRECT(TablaDatosCompletos[[#This Row],[Referencia]]))+6))=0,"",INDIRECT(CONCATENATE(TablaDatosCompletos[[#This Row],[CodigoProyecto]],"!G",CELL("fila",INDIRECT(TablaDatosCompletos[[#This Row],[Referencia]]))+6)))</f>
        <v>RCO 113:Personas</v>
      </c>
      <c r="S284" s="125" t="str" cm="1">
        <f t="array" aca="1" ref="S284" ca="1">IF(INDIRECT(CONCATENATE(TablaDatosCompletos[[#This Row],[CodigoProyecto]],"!E",CELL("fila",INDIRECT(TablaDatosCompletos[[#This Row],[Referencia]]))+7))=0,"",INDIRECT(CONCATENATE(TablaDatosCompletos[[#This Row],[CodigoProyecto]],"!E",CELL("fila",INDIRECT(TablaDatosCompletos[[#This Row],[Referencia]]))+7)))</f>
        <v>ESR113</v>
      </c>
      <c r="T284" s="126" t="str" cm="1">
        <f t="array" aca="1" ref="T284" ca="1">IF(INDIRECT(CONCATENATE(TablaDatosCompletos[[#This Row],[CodigoProyecto]],"!F",CELL("fila",INDIRECT(TablaDatosCompletos[[#This Row],[Referencia]]))+7))=0,"",INDIRECT(CONCATENATE(TablaDatosCompletos[[#This Row],[CodigoProyecto]],"!F",CELL("fila",INDIRECT(TablaDatosCompletos[[#This Row],[Referencia]]))+7)))</f>
        <v xml:space="preserve">ESR113: Número de personas beneficiarias de actuaciones de inclusión social </v>
      </c>
      <c r="U284" s="127" cm="1">
        <f t="array" aca="1" ref="U284" ca="1">IF(TablaDatosCompletos[[#This Row],[UsarAI]]="NO",0,INDIRECT(CONCATENATE(TablaDatosCompletos[[#This Row],[CodigoProyecto]],"!H",CELL("fila",INDIRECT(TablaDatosCompletos[[#This Row],[Referencia]]))+7)))</f>
        <v>0</v>
      </c>
      <c r="V284" s="126" t="str" cm="1">
        <f t="array" aca="1" ref="V284" ca="1">IF(INDIRECT(CONCATENATE(TablaDatosCompletos[[#This Row],[CodigoProyecto]],"!G",CELL("fila",INDIRECT(TablaDatosCompletos[[#This Row],[Referencia]]))+7))=0,"",INDIRECT(CONCATENATE(TablaDatosCompletos[[#This Row],[CodigoProyecto]],"!G",CELL("fila",INDIRECT(TablaDatosCompletos[[#This Row],[Referencia]]))+7)))</f>
        <v>ESR113:Personas</v>
      </c>
    </row>
    <row r="285" spans="1:22" ht="130.5" x14ac:dyDescent="0.35">
      <c r="A285" s="17">
        <f>DatosGenerales!$D$7</f>
        <v>0</v>
      </c>
      <c r="B285" s="17">
        <f>DatosGenerales!$D$11</f>
        <v>0</v>
      </c>
      <c r="C285" s="17" cm="1">
        <f t="array" aca="1" ref="C285" ca="1">INDIRECT(CONCATENATE(TablaDatosCompletos[[#This Row],[CodigoProyecto]],"!$E$3"))</f>
        <v>0</v>
      </c>
      <c r="D285" s="17" t="str">
        <f ca="1">IF(TablaDatosCompletos[[#This Row],[Proyecto]]=0,"NO","SI")</f>
        <v>NO</v>
      </c>
      <c r="E285" s="17" t="s">
        <v>20</v>
      </c>
      <c r="F285" s="17" t="s">
        <v>258</v>
      </c>
      <c r="G285" s="20" t="s">
        <v>135</v>
      </c>
      <c r="H285" s="20" t="s">
        <v>55</v>
      </c>
      <c r="I285" s="40" t="s">
        <v>56</v>
      </c>
      <c r="J285" s="17" t="s">
        <v>140</v>
      </c>
      <c r="K285" s="18" t="s">
        <v>141</v>
      </c>
      <c r="L285" s="18" t="s">
        <v>642</v>
      </c>
      <c r="M285" s="18" t="str" cm="1">
        <f t="array" aca="1" ref="M285" ca="1">IF(INDIRECT(CONCATENATE(TablaDatosCompletos[[#This Row],[CodigoProyecto]],"!B",CELL("fila",INDIRECT(TablaDatosCompletos[[#This Row],[Referencia]]))))="Incluir","SI","NO")</f>
        <v>NO</v>
      </c>
      <c r="N285" s="40" cm="1">
        <f t="array" aca="1" ref="N285" ca="1">IF(TablaDatosCompletos[[#This Row],[UsarAI]]="NO",0,INDIRECT(CONCATENATE(TablaDatosCompletos[[#This Row],[CodigoProyecto]],"!E",CELL("fila",INDIRECT(TablaDatosCompletos[[#This Row],[Referencia]]))+2)))</f>
        <v>0</v>
      </c>
      <c r="O285" s="18" t="str" cm="1">
        <f t="array" aca="1" ref="O285" ca="1">IF(INDIRECT(CONCATENATE(TablaDatosCompletos[[#This Row],[CodigoProyecto]],"!E",CELL("fila",INDIRECT(TablaDatosCompletos[[#This Row],[Referencia]]))+6))=0,"",INDIRECT(CONCATENATE(TablaDatosCompletos[[#This Row],[CodigoProyecto]],"!E",CELL("fila",INDIRECT(TablaDatosCompletos[[#This Row],[Referencia]]))+6)))</f>
        <v>RCO113</v>
      </c>
      <c r="P285" s="18" t="str" cm="1">
        <f t="array" aca="1" ref="P285" ca="1">IF(INDIRECT(CONCATENATE(TablaDatosCompletos[[#This Row],[CodigoProyecto]],"!F",CELL("fila",INDIRECT(TablaDatosCompletos[[#This Row],[Referencia]]))+6))=0,"",INDIRECT(CONCATENATE(TablaDatosCompletos[[#This Row],[CodigoProyecto]],"!F",CELL("fila",INDIRECT(TablaDatosCompletos[[#This Row],[Referencia]]))+6)))</f>
        <v>RCO 113: Población cubierta por proyectos
en el marco de la inclusión socioeconómica
de las comunidades marginadas, las familias
con bajos ingresos y los colectivos menos
favorecidos*</v>
      </c>
      <c r="Q285" s="18" cm="1">
        <f t="array" aca="1" ref="Q285" ca="1">IF(TablaDatosCompletos[[#This Row],[UsarAI]]="NO",0,INDIRECT(CONCATENATE(TablaDatosCompletos[[#This Row],[CodigoProyecto]],"!H",CELL("fila",INDIRECT(TablaDatosCompletos[[#This Row],[Referencia]]))+6)))</f>
        <v>0</v>
      </c>
      <c r="R285" s="18" t="str" cm="1">
        <f t="array" aca="1" ref="R285" ca="1">IF(INDIRECT(CONCATENATE(TablaDatosCompletos[[#This Row],[CodigoProyecto]],"!G",CELL("fila",INDIRECT(TablaDatosCompletos[[#This Row],[Referencia]]))+6))=0,"",INDIRECT(CONCATENATE(TablaDatosCompletos[[#This Row],[CodigoProyecto]],"!G",CELL("fila",INDIRECT(TablaDatosCompletos[[#This Row],[Referencia]]))+6)))</f>
        <v>RCO 113:Personas</v>
      </c>
      <c r="S285" s="125" t="str" cm="1">
        <f t="array" aca="1" ref="S285" ca="1">IF(INDIRECT(CONCATENATE(TablaDatosCompletos[[#This Row],[CodigoProyecto]],"!E",CELL("fila",INDIRECT(TablaDatosCompletos[[#This Row],[Referencia]]))+7))=0,"",INDIRECT(CONCATENATE(TablaDatosCompletos[[#This Row],[CodigoProyecto]],"!E",CELL("fila",INDIRECT(TablaDatosCompletos[[#This Row],[Referencia]]))+7)))</f>
        <v>ESR113</v>
      </c>
      <c r="T285" s="126" t="str" cm="1">
        <f t="array" aca="1" ref="T285" ca="1">IF(INDIRECT(CONCATENATE(TablaDatosCompletos[[#This Row],[CodigoProyecto]],"!F",CELL("fila",INDIRECT(TablaDatosCompletos[[#This Row],[Referencia]]))+7))=0,"",INDIRECT(CONCATENATE(TablaDatosCompletos[[#This Row],[CodigoProyecto]],"!F",CELL("fila",INDIRECT(TablaDatosCompletos[[#This Row],[Referencia]]))+7)))</f>
        <v xml:space="preserve">ESR113: Número de personas beneficiarias de actuaciones de inclusión social </v>
      </c>
      <c r="U285" s="127" cm="1">
        <f t="array" aca="1" ref="U285" ca="1">IF(TablaDatosCompletos[[#This Row],[UsarAI]]="NO",0,INDIRECT(CONCATENATE(TablaDatosCompletos[[#This Row],[CodigoProyecto]],"!H",CELL("fila",INDIRECT(TablaDatosCompletos[[#This Row],[Referencia]]))+7)))</f>
        <v>0</v>
      </c>
      <c r="V285" s="126" t="str" cm="1">
        <f t="array" aca="1" ref="V285" ca="1">IF(INDIRECT(CONCATENATE(TablaDatosCompletos[[#This Row],[CodigoProyecto]],"!G",CELL("fila",INDIRECT(TablaDatosCompletos[[#This Row],[Referencia]]))+7))=0,"",INDIRECT(CONCATENATE(TablaDatosCompletos[[#This Row],[CodigoProyecto]],"!G",CELL("fila",INDIRECT(TablaDatosCompletos[[#This Row],[Referencia]]))+7)))</f>
        <v>ESR113:Personas</v>
      </c>
    </row>
    <row r="286" spans="1:22" ht="72.5" x14ac:dyDescent="0.35">
      <c r="A286" s="17">
        <f>DatosGenerales!$D$7</f>
        <v>0</v>
      </c>
      <c r="B286" s="17">
        <f>DatosGenerales!$D$11</f>
        <v>0</v>
      </c>
      <c r="C286" s="17" cm="1">
        <f t="array" aca="1" ref="C286" ca="1">INDIRECT(CONCATENATE(TablaDatosCompletos[[#This Row],[CodigoProyecto]],"!$E$3"))</f>
        <v>0</v>
      </c>
      <c r="D286" s="17" t="str">
        <f ca="1">IF(TablaDatosCompletos[[#This Row],[Proyecto]]=0,"NO","SI")</f>
        <v>NO</v>
      </c>
      <c r="E286" s="17" t="s">
        <v>20</v>
      </c>
      <c r="F286" s="17" t="s">
        <v>262</v>
      </c>
      <c r="G286" s="20" t="s">
        <v>142</v>
      </c>
      <c r="H286" s="20" t="s">
        <v>57</v>
      </c>
      <c r="I286" s="40" t="s">
        <v>58</v>
      </c>
      <c r="J286" s="17" t="s">
        <v>143</v>
      </c>
      <c r="K286" s="18" t="s">
        <v>144</v>
      </c>
      <c r="L286" s="18" t="s">
        <v>643</v>
      </c>
      <c r="M286" s="18" t="str" cm="1">
        <f t="array" aca="1" ref="M286" ca="1">IF(INDIRECT(CONCATENATE(TablaDatosCompletos[[#This Row],[CodigoProyecto]],"!B",CELL("fila",INDIRECT(TablaDatosCompletos[[#This Row],[Referencia]]))))="Incluir","SI","NO")</f>
        <v>NO</v>
      </c>
      <c r="N286" s="40" cm="1">
        <f t="array" aca="1" ref="N286" ca="1">IF(TablaDatosCompletos[[#This Row],[UsarAI]]="NO",0,INDIRECT(CONCATENATE(TablaDatosCompletos[[#This Row],[CodigoProyecto]],"!E",CELL("fila",INDIRECT(TablaDatosCompletos[[#This Row],[Referencia]]))+2)))</f>
        <v>0</v>
      </c>
      <c r="O286" s="18" t="str" cm="1">
        <f t="array" aca="1" ref="O286" ca="1">IF(INDIRECT(CONCATENATE(TablaDatosCompletos[[#This Row],[CodigoProyecto]],"!E",CELL("fila",INDIRECT(TablaDatosCompletos[[#This Row],[Referencia]]))+6))=0,"",INDIRECT(CONCATENATE(TablaDatosCompletos[[#This Row],[CodigoProyecto]],"!E",CELL("fila",INDIRECT(TablaDatosCompletos[[#This Row],[Referencia]]))+6)))</f>
        <v>RCO77</v>
      </c>
      <c r="P286" s="18" t="str" cm="1">
        <f t="array" aca="1" ref="P286" ca="1">IF(INDIRECT(CONCATENATE(TablaDatosCompletos[[#This Row],[CodigoProyecto]],"!F",CELL("fila",INDIRECT(TablaDatosCompletos[[#This Row],[Referencia]]))+6))=0,"",INDIRECT(CONCATENATE(TablaDatosCompletos[[#This Row],[CodigoProyecto]],"!F",CELL("fila",INDIRECT(TablaDatosCompletos[[#This Row],[Referencia]]))+6)))</f>
        <v>RCO 77: Número de infraestructuras
culturales y turísticas apoyadas*</v>
      </c>
      <c r="Q286" s="18" cm="1">
        <f t="array" aca="1" ref="Q286" ca="1">IF(TablaDatosCompletos[[#This Row],[UsarAI]]="NO",0,INDIRECT(CONCATENATE(TablaDatosCompletos[[#This Row],[CodigoProyecto]],"!H",CELL("fila",INDIRECT(TablaDatosCompletos[[#This Row],[Referencia]]))+6)))</f>
        <v>0</v>
      </c>
      <c r="R286" s="18" t="str" cm="1">
        <f t="array" aca="1" ref="R286" ca="1">IF(INDIRECT(CONCATENATE(TablaDatosCompletos[[#This Row],[CodigoProyecto]],"!G",CELL("fila",INDIRECT(TablaDatosCompletos[[#This Row],[Referencia]]))+6))=0,"",INDIRECT(CONCATENATE(TablaDatosCompletos[[#This Row],[CodigoProyecto]],"!G",CELL("fila",INDIRECT(TablaDatosCompletos[[#This Row],[Referencia]]))+6)))</f>
        <v>RCO 77:Sitios culturales y turísticos</v>
      </c>
      <c r="S286" s="125" t="str" cm="1">
        <f t="array" aca="1" ref="S286" ca="1">IF(INDIRECT(CONCATENATE(TablaDatosCompletos[[#This Row],[CodigoProyecto]],"!E",CELL("fila",INDIRECT(TablaDatosCompletos[[#This Row],[Referencia]]))+7))=0,"",INDIRECT(CONCATENATE(TablaDatosCompletos[[#This Row],[CodigoProyecto]],"!E",CELL("fila",INDIRECT(TablaDatosCompletos[[#This Row],[Referencia]]))+7)))</f>
        <v>RCR77</v>
      </c>
      <c r="T286" s="126" t="str" cm="1">
        <f t="array" aca="1" ref="T286" ca="1">IF(INDIRECT(CONCATENATE(TablaDatosCompletos[[#This Row],[CodigoProyecto]],"!F",CELL("fila",INDIRECT(TablaDatosCompletos[[#This Row],[Referencia]]))+7))=0,"",INDIRECT(CONCATENATE(TablaDatosCompletos[[#This Row],[CodigoProyecto]],"!F",CELL("fila",INDIRECT(TablaDatosCompletos[[#This Row],[Referencia]]))+7)))</f>
        <v>RCR 77: Visitantes de instalaciones culturales
y turísticas apoyadas*</v>
      </c>
      <c r="U286" s="127" cm="1">
        <f t="array" aca="1" ref="U286" ca="1">IF(TablaDatosCompletos[[#This Row],[UsarAI]]="NO",0,INDIRECT(CONCATENATE(TablaDatosCompletos[[#This Row],[CodigoProyecto]],"!H",CELL("fila",INDIRECT(TablaDatosCompletos[[#This Row],[Referencia]]))+7)))</f>
        <v>0</v>
      </c>
      <c r="V286" s="126" t="str" cm="1">
        <f t="array" aca="1" ref="V286" ca="1">IF(INDIRECT(CONCATENATE(TablaDatosCompletos[[#This Row],[CodigoProyecto]],"!G",CELL("fila",INDIRECT(TablaDatosCompletos[[#This Row],[Referencia]]))+7))=0,"",INDIRECT(CONCATENATE(TablaDatosCompletos[[#This Row],[CodigoProyecto]],"!G",CELL("fila",INDIRECT(TablaDatosCompletos[[#This Row],[Referencia]]))+7)))</f>
        <v>Visitantes / año</v>
      </c>
    </row>
    <row r="287" spans="1:22" ht="72.5" x14ac:dyDescent="0.35">
      <c r="A287" s="17">
        <f>DatosGenerales!$D$7</f>
        <v>0</v>
      </c>
      <c r="B287" s="17">
        <f>DatosGenerales!$D$11</f>
        <v>0</v>
      </c>
      <c r="C287" s="17" cm="1">
        <f t="array" aca="1" ref="C287" ca="1">INDIRECT(CONCATENATE(TablaDatosCompletos[[#This Row],[CodigoProyecto]],"!$E$3"))</f>
        <v>0</v>
      </c>
      <c r="D287" s="17" t="str">
        <f ca="1">IF(TablaDatosCompletos[[#This Row],[Proyecto]]=0,"NO","SI")</f>
        <v>NO</v>
      </c>
      <c r="E287" s="17" t="s">
        <v>20</v>
      </c>
      <c r="F287" s="17" t="s">
        <v>262</v>
      </c>
      <c r="G287" s="20" t="s">
        <v>142</v>
      </c>
      <c r="H287" s="20" t="s">
        <v>57</v>
      </c>
      <c r="I287" s="40" t="s">
        <v>58</v>
      </c>
      <c r="J287" s="17" t="s">
        <v>145</v>
      </c>
      <c r="K287" s="18" t="s">
        <v>146</v>
      </c>
      <c r="L287" s="18" t="s">
        <v>644</v>
      </c>
      <c r="M287" s="18" t="str" cm="1">
        <f t="array" aca="1" ref="M287" ca="1">IF(INDIRECT(CONCATENATE(TablaDatosCompletos[[#This Row],[CodigoProyecto]],"!B",CELL("fila",INDIRECT(TablaDatosCompletos[[#This Row],[Referencia]]))))="Incluir","SI","NO")</f>
        <v>NO</v>
      </c>
      <c r="N287" s="40" cm="1">
        <f t="array" aca="1" ref="N287" ca="1">IF(TablaDatosCompletos[[#This Row],[UsarAI]]="NO",0,INDIRECT(CONCATENATE(TablaDatosCompletos[[#This Row],[CodigoProyecto]],"!E",CELL("fila",INDIRECT(TablaDatosCompletos[[#This Row],[Referencia]]))+2)))</f>
        <v>0</v>
      </c>
      <c r="O287" s="18" t="str" cm="1">
        <f t="array" aca="1" ref="O287" ca="1">IF(INDIRECT(CONCATENATE(TablaDatosCompletos[[#This Row],[CodigoProyecto]],"!E",CELL("fila",INDIRECT(TablaDatosCompletos[[#This Row],[Referencia]]))+6))=0,"",INDIRECT(CONCATENATE(TablaDatosCompletos[[#This Row],[CodigoProyecto]],"!E",CELL("fila",INDIRECT(TablaDatosCompletos[[#This Row],[Referencia]]))+6)))</f>
        <v>RCO77</v>
      </c>
      <c r="P287" s="18" t="str" cm="1">
        <f t="array" aca="1" ref="P287" ca="1">IF(INDIRECT(CONCATENATE(TablaDatosCompletos[[#This Row],[CodigoProyecto]],"!F",CELL("fila",INDIRECT(TablaDatosCompletos[[#This Row],[Referencia]]))+6))=0,"",INDIRECT(CONCATENATE(TablaDatosCompletos[[#This Row],[CodigoProyecto]],"!F",CELL("fila",INDIRECT(TablaDatosCompletos[[#This Row],[Referencia]]))+6)))</f>
        <v>RCO 77: Número de infraestructuras
culturales y turísticas apoyadas*</v>
      </c>
      <c r="Q287" s="18" cm="1">
        <f t="array" aca="1" ref="Q287" ca="1">IF(TablaDatosCompletos[[#This Row],[UsarAI]]="NO",0,INDIRECT(CONCATENATE(TablaDatosCompletos[[#This Row],[CodigoProyecto]],"!H",CELL("fila",INDIRECT(TablaDatosCompletos[[#This Row],[Referencia]]))+6)))</f>
        <v>0</v>
      </c>
      <c r="R287" s="18" t="str" cm="1">
        <f t="array" aca="1" ref="R287" ca="1">IF(INDIRECT(CONCATENATE(TablaDatosCompletos[[#This Row],[CodigoProyecto]],"!G",CELL("fila",INDIRECT(TablaDatosCompletos[[#This Row],[Referencia]]))+6))=0,"",INDIRECT(CONCATENATE(TablaDatosCompletos[[#This Row],[CodigoProyecto]],"!G",CELL("fila",INDIRECT(TablaDatosCompletos[[#This Row],[Referencia]]))+6)))</f>
        <v>RCO 77:Sitios culturales y turísticos</v>
      </c>
      <c r="S287" s="125" t="str" cm="1">
        <f t="array" aca="1" ref="S287" ca="1">IF(INDIRECT(CONCATENATE(TablaDatosCompletos[[#This Row],[CodigoProyecto]],"!E",CELL("fila",INDIRECT(TablaDatosCompletos[[#This Row],[Referencia]]))+7))=0,"",INDIRECT(CONCATENATE(TablaDatosCompletos[[#This Row],[CodigoProyecto]],"!E",CELL("fila",INDIRECT(TablaDatosCompletos[[#This Row],[Referencia]]))+7)))</f>
        <v>RCR77</v>
      </c>
      <c r="T287" s="48" t="str" cm="1">
        <f t="array" aca="1" ref="T287" ca="1">IF(INDIRECT(CONCATENATE(TablaDatosCompletos[[#This Row],[CodigoProyecto]],"!F",CELL("fila",INDIRECT(TablaDatosCompletos[[#This Row],[Referencia]]))+7))=0,"",INDIRECT(CONCATENATE(TablaDatosCompletos[[#This Row],[CodigoProyecto]],"!F",CELL("fila",INDIRECT(TablaDatosCompletos[[#This Row],[Referencia]]))+7)))</f>
        <v>RCR 77: Visitantes de instalaciones culturales
y turísticas apoyadas*</v>
      </c>
      <c r="U287" s="127" cm="1">
        <f t="array" aca="1" ref="U287" ca="1">IF(TablaDatosCompletos[[#This Row],[UsarAI]]="NO",0,INDIRECT(CONCATENATE(TablaDatosCompletos[[#This Row],[CodigoProyecto]],"!H",CELL("fila",INDIRECT(TablaDatosCompletos[[#This Row],[Referencia]]))+7)))</f>
        <v>0</v>
      </c>
      <c r="V287" s="48" t="str" cm="1">
        <f t="array" aca="1" ref="V287" ca="1">IF(INDIRECT(CONCATENATE(TablaDatosCompletos[[#This Row],[CodigoProyecto]],"!G",CELL("fila",INDIRECT(TablaDatosCompletos[[#This Row],[Referencia]]))+7))=0,"",INDIRECT(CONCATENATE(TablaDatosCompletos[[#This Row],[CodigoProyecto]],"!G",CELL("fila",INDIRECT(TablaDatosCompletos[[#This Row],[Referencia]]))+7)))</f>
        <v>Visitantes / año</v>
      </c>
    </row>
    <row r="288" spans="1:22" ht="72.5" x14ac:dyDescent="0.35">
      <c r="A288" s="17">
        <f>DatosGenerales!$D$7</f>
        <v>0</v>
      </c>
      <c r="B288" s="17">
        <f>DatosGenerales!$D$11</f>
        <v>0</v>
      </c>
      <c r="C288" s="17" cm="1">
        <f t="array" aca="1" ref="C288" ca="1">INDIRECT(CONCATENATE(TablaDatosCompletos[[#This Row],[CodigoProyecto]],"!$E$3"))</f>
        <v>0</v>
      </c>
      <c r="D288" s="17" t="str">
        <f ca="1">IF(TablaDatosCompletos[[#This Row],[Proyecto]]=0,"NO","SI")</f>
        <v>NO</v>
      </c>
      <c r="E288" s="17" t="s">
        <v>20</v>
      </c>
      <c r="F288" s="17" t="s">
        <v>262</v>
      </c>
      <c r="G288" s="20" t="s">
        <v>142</v>
      </c>
      <c r="H288" s="20" t="s">
        <v>57</v>
      </c>
      <c r="I288" s="40" t="s">
        <v>58</v>
      </c>
      <c r="J288" s="17" t="s">
        <v>147</v>
      </c>
      <c r="K288" s="18" t="s">
        <v>148</v>
      </c>
      <c r="L288" s="18" t="s">
        <v>645</v>
      </c>
      <c r="M288" s="18" t="str" cm="1">
        <f t="array" aca="1" ref="M288" ca="1">IF(INDIRECT(CONCATENATE(TablaDatosCompletos[[#This Row],[CodigoProyecto]],"!B",CELL("fila",INDIRECT(TablaDatosCompletos[[#This Row],[Referencia]]))))="Incluir","SI","NO")</f>
        <v>NO</v>
      </c>
      <c r="N288" s="40" cm="1">
        <f t="array" aca="1" ref="N288" ca="1">IF(TablaDatosCompletos[[#This Row],[UsarAI]]="NO",0,INDIRECT(CONCATENATE(TablaDatosCompletos[[#This Row],[CodigoProyecto]],"!E",CELL("fila",INDIRECT(TablaDatosCompletos[[#This Row],[Referencia]]))+2)))</f>
        <v>0</v>
      </c>
      <c r="O288" s="18" t="str" cm="1">
        <f t="array" aca="1" ref="O288" ca="1">IF(INDIRECT(CONCATENATE(TablaDatosCompletos[[#This Row],[CodigoProyecto]],"!E",CELL("fila",INDIRECT(TablaDatosCompletos[[#This Row],[Referencia]]))+6))=0,"",INDIRECT(CONCATENATE(TablaDatosCompletos[[#This Row],[CodigoProyecto]],"!E",CELL("fila",INDIRECT(TablaDatosCompletos[[#This Row],[Referencia]]))+6)))</f>
        <v>RCO114</v>
      </c>
      <c r="P288" s="18" t="str" cm="1">
        <f t="array" aca="1" ref="P288" ca="1">IF(INDIRECT(CONCATENATE(TablaDatosCompletos[[#This Row],[CodigoProyecto]],"!F",CELL("fila",INDIRECT(TablaDatosCompletos[[#This Row],[Referencia]]))+6))=0,"",INDIRECT(CONCATENATE(TablaDatosCompletos[[#This Row],[CodigoProyecto]],"!F",CELL("fila",INDIRECT(TablaDatosCompletos[[#This Row],[Referencia]]))+6)))</f>
        <v>RCO 114: Espacios abiertos creados o rehabilitados en zonas urbanas</v>
      </c>
      <c r="Q288" s="18" cm="1">
        <f t="array" aca="1" ref="Q288" ca="1">IF(TablaDatosCompletos[[#This Row],[UsarAI]]="NO",0,INDIRECT(CONCATENATE(TablaDatosCompletos[[#This Row],[CodigoProyecto]],"!H",CELL("fila",INDIRECT(TablaDatosCompletos[[#This Row],[Referencia]]))+6)))</f>
        <v>0</v>
      </c>
      <c r="R288" s="18" t="str" cm="1">
        <f t="array" aca="1" ref="R288" ca="1">IF(INDIRECT(CONCATENATE(TablaDatosCompletos[[#This Row],[CodigoProyecto]],"!G",CELL("fila",INDIRECT(TablaDatosCompletos[[#This Row],[Referencia]]))+6))=0,"",INDIRECT(CONCATENATE(TablaDatosCompletos[[#This Row],[CodigoProyecto]],"!G",CELL("fila",INDIRECT(TablaDatosCompletos[[#This Row],[Referencia]]))+6)))</f>
        <v>RCO 114: Metros cuadrados</v>
      </c>
      <c r="S288" s="125" t="str" cm="1">
        <f t="array" aca="1" ref="S288" ca="1">IF(INDIRECT(CONCATENATE(TablaDatosCompletos[[#This Row],[CodigoProyecto]],"!E",CELL("fila",INDIRECT(TablaDatosCompletos[[#This Row],[Referencia]]))+7))=0,"",INDIRECT(CONCATENATE(TablaDatosCompletos[[#This Row],[CodigoProyecto]],"!E",CELL("fila",INDIRECT(TablaDatosCompletos[[#This Row],[Referencia]]))+7)))</f>
        <v>RCR77</v>
      </c>
      <c r="T288" s="48" t="str" cm="1">
        <f t="array" aca="1" ref="T288" ca="1">IF(INDIRECT(CONCATENATE(TablaDatosCompletos[[#This Row],[CodigoProyecto]],"!F",CELL("fila",INDIRECT(TablaDatosCompletos[[#This Row],[Referencia]]))+7))=0,"",INDIRECT(CONCATENATE(TablaDatosCompletos[[#This Row],[CodigoProyecto]],"!F",CELL("fila",INDIRECT(TablaDatosCompletos[[#This Row],[Referencia]]))+7)))</f>
        <v>RCR 77: Visitantes de instalaciones culturales
y turísticas apoyadas*</v>
      </c>
      <c r="U288" s="127" cm="1">
        <f t="array" aca="1" ref="U288" ca="1">IF(TablaDatosCompletos[[#This Row],[UsarAI]]="NO",0,INDIRECT(CONCATENATE(TablaDatosCompletos[[#This Row],[CodigoProyecto]],"!H",CELL("fila",INDIRECT(TablaDatosCompletos[[#This Row],[Referencia]]))+7)))</f>
        <v>0</v>
      </c>
      <c r="V288" s="48" t="str" cm="1">
        <f t="array" aca="1" ref="V288" ca="1">IF(INDIRECT(CONCATENATE(TablaDatosCompletos[[#This Row],[CodigoProyecto]],"!G",CELL("fila",INDIRECT(TablaDatosCompletos[[#This Row],[Referencia]]))+7))=0,"",INDIRECT(CONCATENATE(TablaDatosCompletos[[#This Row],[CodigoProyecto]],"!G",CELL("fila",INDIRECT(TablaDatosCompletos[[#This Row],[Referencia]]))+7)))</f>
        <v>Visitantes / año</v>
      </c>
    </row>
    <row r="289" spans="1:22" ht="72.5" x14ac:dyDescent="0.35">
      <c r="A289" s="17">
        <f>DatosGenerales!$D$7</f>
        <v>0</v>
      </c>
      <c r="B289" s="17">
        <f>DatosGenerales!$D$11</f>
        <v>0</v>
      </c>
      <c r="C289" s="17" cm="1">
        <f t="array" aca="1" ref="C289" ca="1">INDIRECT(CONCATENATE(TablaDatosCompletos[[#This Row],[CodigoProyecto]],"!$E$3"))</f>
        <v>0</v>
      </c>
      <c r="D289" s="17" t="str">
        <f ca="1">IF(TablaDatosCompletos[[#This Row],[Proyecto]]=0,"NO","SI")</f>
        <v>NO</v>
      </c>
      <c r="E289" s="17" t="s">
        <v>20</v>
      </c>
      <c r="F289" s="17" t="s">
        <v>262</v>
      </c>
      <c r="G289" s="20" t="s">
        <v>142</v>
      </c>
      <c r="H289" s="20" t="s">
        <v>57</v>
      </c>
      <c r="I289" s="40" t="s">
        <v>58</v>
      </c>
      <c r="J289" s="17" t="s">
        <v>149</v>
      </c>
      <c r="K289" s="18" t="s">
        <v>150</v>
      </c>
      <c r="L289" s="18" t="s">
        <v>646</v>
      </c>
      <c r="M289" s="18" t="str" cm="1">
        <f t="array" aca="1" ref="M289" ca="1">IF(INDIRECT(CONCATENATE(TablaDatosCompletos[[#This Row],[CodigoProyecto]],"!B",CELL("fila",INDIRECT(TablaDatosCompletos[[#This Row],[Referencia]]))))="Incluir","SI","NO")</f>
        <v>NO</v>
      </c>
      <c r="N289" s="40" cm="1">
        <f t="array" aca="1" ref="N289" ca="1">IF(TablaDatosCompletos[[#This Row],[UsarAI]]="NO",0,INDIRECT(CONCATENATE(TablaDatosCompletos[[#This Row],[CodigoProyecto]],"!E",CELL("fila",INDIRECT(TablaDatosCompletos[[#This Row],[Referencia]]))+2)))</f>
        <v>0</v>
      </c>
      <c r="O289" s="18" t="str" cm="1">
        <f t="array" aca="1" ref="O289" ca="1">IF(INDIRECT(CONCATENATE(TablaDatosCompletos[[#This Row],[CodigoProyecto]],"!E",CELL("fila",INDIRECT(TablaDatosCompletos[[#This Row],[Referencia]]))+6))=0,"",INDIRECT(CONCATENATE(TablaDatosCompletos[[#This Row],[CodigoProyecto]],"!E",CELL("fila",INDIRECT(TablaDatosCompletos[[#This Row],[Referencia]]))+6)))</f>
        <v>RCO77</v>
      </c>
      <c r="P289" s="18" t="str" cm="1">
        <f t="array" aca="1" ref="P289" ca="1">IF(INDIRECT(CONCATENATE(TablaDatosCompletos[[#This Row],[CodigoProyecto]],"!F",CELL("fila",INDIRECT(TablaDatosCompletos[[#This Row],[Referencia]]))+6))=0,"",INDIRECT(CONCATENATE(TablaDatosCompletos[[#This Row],[CodigoProyecto]],"!F",CELL("fila",INDIRECT(TablaDatosCompletos[[#This Row],[Referencia]]))+6)))</f>
        <v>RCO 77: Número de infraestructuras
culturales y turísticas apoyadas*</v>
      </c>
      <c r="Q289" s="18" cm="1">
        <f t="array" aca="1" ref="Q289" ca="1">IF(TablaDatosCompletos[[#This Row],[UsarAI]]="NO",0,INDIRECT(CONCATENATE(TablaDatosCompletos[[#This Row],[CodigoProyecto]],"!H",CELL("fila",INDIRECT(TablaDatosCompletos[[#This Row],[Referencia]]))+6)))</f>
        <v>0</v>
      </c>
      <c r="R289" s="18" t="str" cm="1">
        <f t="array" aca="1" ref="R289" ca="1">IF(INDIRECT(CONCATENATE(TablaDatosCompletos[[#This Row],[CodigoProyecto]],"!G",CELL("fila",INDIRECT(TablaDatosCompletos[[#This Row],[Referencia]]))+6))=0,"",INDIRECT(CONCATENATE(TablaDatosCompletos[[#This Row],[CodigoProyecto]],"!G",CELL("fila",INDIRECT(TablaDatosCompletos[[#This Row],[Referencia]]))+6)))</f>
        <v>RCO 77:Sitios culturales y turísticos</v>
      </c>
      <c r="S289" s="125" t="str" cm="1">
        <f t="array" aca="1" ref="S289" ca="1">IF(INDIRECT(CONCATENATE(TablaDatosCompletos[[#This Row],[CodigoProyecto]],"!E",CELL("fila",INDIRECT(TablaDatosCompletos[[#This Row],[Referencia]]))+7))=0,"",INDIRECT(CONCATENATE(TablaDatosCompletos[[#This Row],[CodigoProyecto]],"!E",CELL("fila",INDIRECT(TablaDatosCompletos[[#This Row],[Referencia]]))+7)))</f>
        <v>RCR77</v>
      </c>
      <c r="T289" s="48" t="str" cm="1">
        <f t="array" aca="1" ref="T289" ca="1">IF(INDIRECT(CONCATENATE(TablaDatosCompletos[[#This Row],[CodigoProyecto]],"!F",CELL("fila",INDIRECT(TablaDatosCompletos[[#This Row],[Referencia]]))+7))=0,"",INDIRECT(CONCATENATE(TablaDatosCompletos[[#This Row],[CodigoProyecto]],"!F",CELL("fila",INDIRECT(TablaDatosCompletos[[#This Row],[Referencia]]))+7)))</f>
        <v>RCR 77: Visitantes de instalaciones culturales
y turísticas apoyadas*</v>
      </c>
      <c r="U289" s="127" cm="1">
        <f t="array" aca="1" ref="U289" ca="1">IF(TablaDatosCompletos[[#This Row],[UsarAI]]="NO",0,INDIRECT(CONCATENATE(TablaDatosCompletos[[#This Row],[CodigoProyecto]],"!H",CELL("fila",INDIRECT(TablaDatosCompletos[[#This Row],[Referencia]]))+7)))</f>
        <v>0</v>
      </c>
      <c r="V289" s="48" t="str" cm="1">
        <f t="array" aca="1" ref="V289" ca="1">IF(INDIRECT(CONCATENATE(TablaDatosCompletos[[#This Row],[CodigoProyecto]],"!G",CELL("fila",INDIRECT(TablaDatosCompletos[[#This Row],[Referencia]]))+7))=0,"",INDIRECT(CONCATENATE(TablaDatosCompletos[[#This Row],[CodigoProyecto]],"!G",CELL("fila",INDIRECT(TablaDatosCompletos[[#This Row],[Referencia]]))+7)))</f>
        <v>Visitantes / año</v>
      </c>
    </row>
    <row r="290" spans="1:22" ht="87" x14ac:dyDescent="0.35">
      <c r="A290" s="128">
        <f>DatosGenerales!$D$7</f>
        <v>0</v>
      </c>
      <c r="B290" s="128">
        <f>DatosGenerales!$D$11</f>
        <v>0</v>
      </c>
      <c r="C290" s="128" cm="1">
        <f t="array" aca="1" ref="C290" ca="1">INDIRECT(CONCATENATE(TablaDatosCompletos[[#This Row],[CodigoProyecto]],"!$E$3"))</f>
        <v>0</v>
      </c>
      <c r="D290" s="128" t="str">
        <f ca="1">IF(TablaDatosCompletos[[#This Row],[Proyecto]]=0,"NO","SI")</f>
        <v>NO</v>
      </c>
      <c r="E290" s="129" t="s">
        <v>22</v>
      </c>
      <c r="F290" s="130" t="s">
        <v>221</v>
      </c>
      <c r="G290" s="131" t="s">
        <v>222</v>
      </c>
      <c r="H290" s="132" t="s">
        <v>37</v>
      </c>
      <c r="I290" s="133" t="s">
        <v>38</v>
      </c>
      <c r="J290" s="129" t="s">
        <v>65</v>
      </c>
      <c r="K290" s="134" t="s">
        <v>66</v>
      </c>
      <c r="L290" s="134" t="s">
        <v>647</v>
      </c>
      <c r="M290" s="135" t="str" cm="1">
        <f t="array" aca="1" ref="M290" ca="1">IF(INDIRECT(CONCATENATE(TablaDatosCompletos[[#This Row],[CodigoProyecto]],"!B",CELL("fila",INDIRECT(TablaDatosCompletos[[#This Row],[Referencia]]))))="Incluir","SI","NO")</f>
        <v>NO</v>
      </c>
      <c r="N290" s="136" cm="1">
        <f t="array" aca="1" ref="N290" ca="1">IF(TablaDatosCompletos[[#This Row],[UsarAI]]="NO",0,INDIRECT(CONCATENATE(TablaDatosCompletos[[#This Row],[CodigoProyecto]],"!E",CELL("fila",INDIRECT(TablaDatosCompletos[[#This Row],[Referencia]]))+2)))</f>
        <v>0</v>
      </c>
      <c r="O290" s="134" t="str" cm="1">
        <f t="array" aca="1" ref="O290" ca="1">IF(INDIRECT(CONCATENATE(TablaDatosCompletos[[#This Row],[CodigoProyecto]],"!E",CELL("fila",INDIRECT(TablaDatosCompletos[[#This Row],[Referencia]]))+6))=0,"",INDIRECT(CONCATENATE(TablaDatosCompletos[[#This Row],[CodigoProyecto]],"!E",CELL("fila",INDIRECT(TablaDatosCompletos[[#This Row],[Referencia]]))+6)))</f>
        <v>RCO14</v>
      </c>
      <c r="P290" s="134" t="str" cm="1">
        <f t="array" aca="1" ref="P290" ca="1">IF(INDIRECT(CONCATENATE(TablaDatosCompletos[[#This Row],[CodigoProyecto]],"!F",CELL("fila",INDIRECT(TablaDatosCompletos[[#This Row],[Referencia]]))+6))=0,"",INDIRECT(CONCATENATE(TablaDatosCompletos[[#This Row],[CodigoProyecto]],"!F",CELL("fila",INDIRECT(TablaDatosCompletos[[#This Row],[Referencia]]))+6)))</f>
        <v>Centros públicos apoyados para desarrollar servicios, productos y procesos digitales</v>
      </c>
      <c r="Q290" s="134" cm="1">
        <f t="array" aca="1" ref="Q290" ca="1">IF(TablaDatosCompletos[[#This Row],[UsarAI]]="NO",0,INDIRECT(CONCATENATE(TablaDatosCompletos[[#This Row],[CodigoProyecto]],"!H",CELL("fila",INDIRECT(TablaDatosCompletos[[#This Row],[Referencia]]))+6)))</f>
        <v>0</v>
      </c>
      <c r="R290" s="134" t="str" cm="1">
        <f t="array" aca="1" ref="R290" ca="1">IF(INDIRECT(CONCATENATE(TablaDatosCompletos[[#This Row],[CodigoProyecto]],"!G",CELL("fila",INDIRECT(TablaDatosCompletos[[#This Row],[Referencia]]))+6))=0,"",INDIRECT(CONCATENATE(TablaDatosCompletos[[#This Row],[CodigoProyecto]],"!G",CELL("fila",INDIRECT(TablaDatosCompletos[[#This Row],[Referencia]]))+6)))</f>
        <v xml:space="preserve">Centros públicos </v>
      </c>
      <c r="S290" s="137" t="str" cm="1">
        <f t="array" aca="1" ref="S290" ca="1">IF(INDIRECT(CONCATENATE(TablaDatosCompletos[[#This Row],[CodigoProyecto]],"!E",CELL("fila",INDIRECT(TablaDatosCompletos[[#This Row],[Referencia]]))+7))=0,"",INDIRECT(CONCATENATE(TablaDatosCompletos[[#This Row],[CodigoProyecto]],"!E",CELL("fila",INDIRECT(TablaDatosCompletos[[#This Row],[Referencia]]))+7)))</f>
        <v>RCR11</v>
      </c>
      <c r="T290" s="135" t="str" cm="1">
        <f t="array" aca="1" ref="T290" ca="1">IF(INDIRECT(CONCATENATE(TablaDatosCompletos[[#This Row],[CodigoProyecto]],"!F",CELL("fila",INDIRECT(TablaDatosCompletos[[#This Row],[Referencia]]))+7))=0,"",INDIRECT(CONCATENATE(TablaDatosCompletos[[#This Row],[CodigoProyecto]],"!F",CELL("fila",INDIRECT(TablaDatosCompletos[[#This Row],[Referencia]]))+7)))</f>
        <v>RCR 11: Usuarios de servicios, productos y
procesos digitales públicos nuevos y
mejorados*</v>
      </c>
      <c r="U290" s="135" cm="1">
        <f t="array" aca="1" ref="U290" ca="1">IF(TablaDatosCompletos[[#This Row],[UsarAI]]="NO",0,INDIRECT(CONCATENATE(TablaDatosCompletos[[#This Row],[CodigoProyecto]],"!H",CELL("fila",INDIRECT(TablaDatosCompletos[[#This Row],[Referencia]]))+7)))</f>
        <v>0</v>
      </c>
      <c r="V290" s="135" t="str" cm="1">
        <f t="array" aca="1" ref="V290" ca="1">IF(INDIRECT(CONCATENATE(TablaDatosCompletos[[#This Row],[CodigoProyecto]],"!G",CELL("fila",INDIRECT(TablaDatosCompletos[[#This Row],[Referencia]]))+7))=0,"",INDIRECT(CONCATENATE(TablaDatosCompletos[[#This Row],[CodigoProyecto]],"!G",CELL("fila",INDIRECT(TablaDatosCompletos[[#This Row],[Referencia]]))+7)))</f>
        <v>Usuarios / año</v>
      </c>
    </row>
    <row r="291" spans="1:22" ht="87" x14ac:dyDescent="0.35">
      <c r="A291" s="128">
        <f>DatosGenerales!$D$7</f>
        <v>0</v>
      </c>
      <c r="B291" s="128">
        <f>DatosGenerales!$D$11</f>
        <v>0</v>
      </c>
      <c r="C291" s="128" cm="1">
        <f t="array" aca="1" ref="C291" ca="1">INDIRECT(CONCATENATE(TablaDatosCompletos[[#This Row],[CodigoProyecto]],"!$E$3"))</f>
        <v>0</v>
      </c>
      <c r="D291" s="128" t="str">
        <f ca="1">IF(TablaDatosCompletos[[#This Row],[Proyecto]]=0,"NO","SI")</f>
        <v>NO</v>
      </c>
      <c r="E291" s="129" t="s">
        <v>22</v>
      </c>
      <c r="F291" s="130" t="s">
        <v>221</v>
      </c>
      <c r="G291" s="131" t="s">
        <v>222</v>
      </c>
      <c r="H291" s="132" t="s">
        <v>37</v>
      </c>
      <c r="I291" s="133" t="s">
        <v>38</v>
      </c>
      <c r="J291" s="129" t="s">
        <v>68</v>
      </c>
      <c r="K291" s="134" t="s">
        <v>69</v>
      </c>
      <c r="L291" s="134" t="s">
        <v>648</v>
      </c>
      <c r="M291" s="135" t="str" cm="1">
        <f t="array" aca="1" ref="M291" ca="1">IF(INDIRECT(CONCATENATE(TablaDatosCompletos[[#This Row],[CodigoProyecto]],"!B",CELL("fila",INDIRECT(TablaDatosCompletos[[#This Row],[Referencia]]))))="Incluir","SI","NO")</f>
        <v>NO</v>
      </c>
      <c r="N291" s="136" cm="1">
        <f t="array" aca="1" ref="N291" ca="1">IF(TablaDatosCompletos[[#This Row],[UsarAI]]="NO",0,INDIRECT(CONCATENATE(TablaDatosCompletos[[#This Row],[CodigoProyecto]],"!E",CELL("fila",INDIRECT(TablaDatosCompletos[[#This Row],[Referencia]]))+2)))</f>
        <v>0</v>
      </c>
      <c r="O291" s="134" t="str" cm="1">
        <f t="array" aca="1" ref="O291" ca="1">IF(INDIRECT(CONCATENATE(TablaDatosCompletos[[#This Row],[CodigoProyecto]],"!E",CELL("fila",INDIRECT(TablaDatosCompletos[[#This Row],[Referencia]]))+6))=0,"",INDIRECT(CONCATENATE(TablaDatosCompletos[[#This Row],[CodigoProyecto]],"!E",CELL("fila",INDIRECT(TablaDatosCompletos[[#This Row],[Referencia]]))+6)))</f>
        <v>RCO14</v>
      </c>
      <c r="P291" s="134" t="str" cm="1">
        <f t="array" aca="1" ref="P291" ca="1">IF(INDIRECT(CONCATENATE(TablaDatosCompletos[[#This Row],[CodigoProyecto]],"!F",CELL("fila",INDIRECT(TablaDatosCompletos[[#This Row],[Referencia]]))+6))=0,"",INDIRECT(CONCATENATE(TablaDatosCompletos[[#This Row],[CodigoProyecto]],"!F",CELL("fila",INDIRECT(TablaDatosCompletos[[#This Row],[Referencia]]))+6)))</f>
        <v>Centros públicos apoyados para desarrollar servicios, productos y procesos digitales</v>
      </c>
      <c r="Q291" s="134" cm="1">
        <f t="array" aca="1" ref="Q291" ca="1">IF(TablaDatosCompletos[[#This Row],[UsarAI]]="NO",0,INDIRECT(CONCATENATE(TablaDatosCompletos[[#This Row],[CodigoProyecto]],"!H",CELL("fila",INDIRECT(TablaDatosCompletos[[#This Row],[Referencia]]))+6)))</f>
        <v>0</v>
      </c>
      <c r="R291" s="134" t="str" cm="1">
        <f t="array" aca="1" ref="R291" ca="1">IF(INDIRECT(CONCATENATE(TablaDatosCompletos[[#This Row],[CodigoProyecto]],"!G",CELL("fila",INDIRECT(TablaDatosCompletos[[#This Row],[Referencia]]))+6))=0,"",INDIRECT(CONCATENATE(TablaDatosCompletos[[#This Row],[CodigoProyecto]],"!G",CELL("fila",INDIRECT(TablaDatosCompletos[[#This Row],[Referencia]]))+6)))</f>
        <v xml:space="preserve">Centros públicos </v>
      </c>
      <c r="S291" s="137" t="str" cm="1">
        <f t="array" aca="1" ref="S291" ca="1">IF(INDIRECT(CONCATENATE(TablaDatosCompletos[[#This Row],[CodigoProyecto]],"!E",CELL("fila",INDIRECT(TablaDatosCompletos[[#This Row],[Referencia]]))+7))=0,"",INDIRECT(CONCATENATE(TablaDatosCompletos[[#This Row],[CodigoProyecto]],"!E",CELL("fila",INDIRECT(TablaDatosCompletos[[#This Row],[Referencia]]))+7)))</f>
        <v>RCR11</v>
      </c>
      <c r="T291" s="135" t="str" cm="1">
        <f t="array" aca="1" ref="T291" ca="1">IF(INDIRECT(CONCATENATE(TablaDatosCompletos[[#This Row],[CodigoProyecto]],"!F",CELL("fila",INDIRECT(TablaDatosCompletos[[#This Row],[Referencia]]))+7))=0,"",INDIRECT(CONCATENATE(TablaDatosCompletos[[#This Row],[CodigoProyecto]],"!F",CELL("fila",INDIRECT(TablaDatosCompletos[[#This Row],[Referencia]]))+7)))</f>
        <v>RCR 11: Usuarios de servicios, productos y
procesos digitales públicos nuevos y
mejorados*</v>
      </c>
      <c r="U291" s="135" cm="1">
        <f t="array" aca="1" ref="U291" ca="1">IF(TablaDatosCompletos[[#This Row],[UsarAI]]="NO",0,INDIRECT(CONCATENATE(TablaDatosCompletos[[#This Row],[CodigoProyecto]],"!H",CELL("fila",INDIRECT(TablaDatosCompletos[[#This Row],[Referencia]]))+7)))</f>
        <v>0</v>
      </c>
      <c r="V291" s="135" t="str" cm="1">
        <f t="array" aca="1" ref="V291" ca="1">IF(INDIRECT(CONCATENATE(TablaDatosCompletos[[#This Row],[CodigoProyecto]],"!G",CELL("fila",INDIRECT(TablaDatosCompletos[[#This Row],[Referencia]]))+7))=0,"",INDIRECT(CONCATENATE(TablaDatosCompletos[[#This Row],[CodigoProyecto]],"!G",CELL("fila",INDIRECT(TablaDatosCompletos[[#This Row],[Referencia]]))+7)))</f>
        <v>Usuarios / año</v>
      </c>
    </row>
    <row r="292" spans="1:22" ht="130.5" x14ac:dyDescent="0.35">
      <c r="A292" s="128">
        <f>DatosGenerales!$D$7</f>
        <v>0</v>
      </c>
      <c r="B292" s="128">
        <f>DatosGenerales!$D$11</f>
        <v>0</v>
      </c>
      <c r="C292" s="128" cm="1">
        <f t="array" aca="1" ref="C292" ca="1">INDIRECT(CONCATENATE(TablaDatosCompletos[[#This Row],[CodigoProyecto]],"!$E$3"))</f>
        <v>0</v>
      </c>
      <c r="D292" s="128" t="str">
        <f ca="1">IF(TablaDatosCompletos[[#This Row],[Proyecto]]=0,"NO","SI")</f>
        <v>NO</v>
      </c>
      <c r="E292" s="129" t="s">
        <v>22</v>
      </c>
      <c r="F292" s="130" t="s">
        <v>221</v>
      </c>
      <c r="G292" s="131" t="s">
        <v>222</v>
      </c>
      <c r="H292" s="132" t="s">
        <v>39</v>
      </c>
      <c r="I292" s="133" t="s">
        <v>40</v>
      </c>
      <c r="J292" s="129" t="s">
        <v>70</v>
      </c>
      <c r="K292" s="134" t="s">
        <v>71</v>
      </c>
      <c r="L292" s="134" t="s">
        <v>649</v>
      </c>
      <c r="M292" s="135" t="str" cm="1">
        <f t="array" aca="1" ref="M292" ca="1">IF(INDIRECT(CONCATENATE(TablaDatosCompletos[[#This Row],[CodigoProyecto]],"!B",CELL("fila",INDIRECT(TablaDatosCompletos[[#This Row],[Referencia]]))))="Incluir","SI","NO")</f>
        <v>NO</v>
      </c>
      <c r="N292" s="136" cm="1">
        <f t="array" aca="1" ref="N292" ca="1">IF(TablaDatosCompletos[[#This Row],[UsarAI]]="NO",0,INDIRECT(CONCATENATE(TablaDatosCompletos[[#This Row],[CodigoProyecto]],"!E",CELL("fila",INDIRECT(TablaDatosCompletos[[#This Row],[Referencia]]))+2)))</f>
        <v>0</v>
      </c>
      <c r="O292" s="134" t="str" cm="1">
        <f t="array" aca="1" ref="O292" ca="1">IF(INDIRECT(CONCATENATE(TablaDatosCompletos[[#This Row],[CodigoProyecto]],"!E",CELL("fila",INDIRECT(TablaDatosCompletos[[#This Row],[Referencia]]))+6))=0,"",INDIRECT(CONCATENATE(TablaDatosCompletos[[#This Row],[CodigoProyecto]],"!E",CELL("fila",INDIRECT(TablaDatosCompletos[[#This Row],[Referencia]]))+6)))</f>
        <v>RCO01</v>
      </c>
      <c r="P292" s="134" t="str" cm="1">
        <f t="array" aca="1" ref="P292" ca="1">IF(INDIRECT(CONCATENATE(TablaDatosCompletos[[#This Row],[CodigoProyecto]],"!F",CELL("fila",INDIRECT(TablaDatosCompletos[[#This Row],[Referencia]]))+6))=0,"",INDIRECT(CONCATENATE(TablaDatosCompletos[[#This Row],[CodigoProyecto]],"!F",CELL("fila",INDIRECT(TablaDatosCompletos[[#This Row],[Referencia]]))+6)))</f>
        <v>Empresas apoyadas (de las cuales: microempresas,pequeñas, medianas, grandes)</v>
      </c>
      <c r="Q292" s="134" cm="1">
        <f t="array" aca="1" ref="Q292" ca="1">IF(TablaDatosCompletos[[#This Row],[UsarAI]]="NO",0,INDIRECT(CONCATENATE(TablaDatosCompletos[[#This Row],[CodigoProyecto]],"!H",CELL("fila",INDIRECT(TablaDatosCompletos[[#This Row],[Referencia]]))+6)))</f>
        <v>0</v>
      </c>
      <c r="R292" s="134" t="str" cm="1">
        <f t="array" aca="1" ref="R292" ca="1">IF(INDIRECT(CONCATENATE(TablaDatosCompletos[[#This Row],[CodigoProyecto]],"!G",CELL("fila",INDIRECT(TablaDatosCompletos[[#This Row],[Referencia]]))+6))=0,"",INDIRECT(CONCATENATE(TablaDatosCompletos[[#This Row],[CodigoProyecto]],"!G",CELL("fila",INDIRECT(TablaDatosCompletos[[#This Row],[Referencia]]))+6)))</f>
        <v>Empresas</v>
      </c>
      <c r="S292" s="137" t="str" cm="1">
        <f t="array" aca="1" ref="S292" ca="1">IF(INDIRECT(CONCATENATE(TablaDatosCompletos[[#This Row],[CodigoProyecto]],"!E",CELL("fila",INDIRECT(TablaDatosCompletos[[#This Row],[Referencia]]))+7))=0,"",INDIRECT(CONCATENATE(TablaDatosCompletos[[#This Row],[CodigoProyecto]],"!E",CELL("fila",INDIRECT(TablaDatosCompletos[[#This Row],[Referencia]]))+7)))</f>
        <v>RCR19</v>
      </c>
      <c r="T292" s="135" t="str" cm="1">
        <f t="array" aca="1" ref="T292" ca="1">IF(INDIRECT(CONCATENATE(TablaDatosCompletos[[#This Row],[CodigoProyecto]],"!F",CELL("fila",INDIRECT(TablaDatosCompletos[[#This Row],[Referencia]]))+7))=0,"",INDIRECT(CONCATENATE(TablaDatosCompletos[[#This Row],[CodigoProyecto]],"!F",CELL("fila",INDIRECT(TablaDatosCompletos[[#This Row],[Referencia]]))+7)))</f>
        <v>RCR 19:Empresas con mayor volumen de negocios</v>
      </c>
      <c r="U292" s="135" cm="1">
        <f t="array" aca="1" ref="U292" ca="1">IF(TablaDatosCompletos[[#This Row],[UsarAI]]="NO",0,INDIRECT(CONCATENATE(TablaDatosCompletos[[#This Row],[CodigoProyecto]],"!H",CELL("fila",INDIRECT(TablaDatosCompletos[[#This Row],[Referencia]]))+7)))</f>
        <v>0</v>
      </c>
      <c r="V292" s="135" t="str" cm="1">
        <f t="array" aca="1" ref="V292" ca="1">IF(INDIRECT(CONCATENATE(TablaDatosCompletos[[#This Row],[CodigoProyecto]],"!G",CELL("fila",INDIRECT(TablaDatosCompletos[[#This Row],[Referencia]]))+7))=0,"",INDIRECT(CONCATENATE(TablaDatosCompletos[[#This Row],[CodigoProyecto]],"!G",CELL("fila",INDIRECT(TablaDatosCompletos[[#This Row],[Referencia]]))+7)))</f>
        <v>Empresas</v>
      </c>
    </row>
    <row r="293" spans="1:22" ht="58" x14ac:dyDescent="0.35">
      <c r="A293" s="128">
        <f>DatosGenerales!$D$7</f>
        <v>0</v>
      </c>
      <c r="B293" s="128">
        <f>DatosGenerales!$D$11</f>
        <v>0</v>
      </c>
      <c r="C293" s="128" cm="1">
        <f t="array" aca="1" ref="C293" ca="1">INDIRECT(CONCATENATE(TablaDatosCompletos[[#This Row],[CodigoProyecto]],"!$E$3"))</f>
        <v>0</v>
      </c>
      <c r="D293" s="128" t="str">
        <f ca="1">IF(TablaDatosCompletos[[#This Row],[Proyecto]]=0,"NO","SI")</f>
        <v>NO</v>
      </c>
      <c r="E293" s="129" t="s">
        <v>22</v>
      </c>
      <c r="F293" s="130" t="s">
        <v>221</v>
      </c>
      <c r="G293" s="131" t="s">
        <v>222</v>
      </c>
      <c r="H293" s="132" t="s">
        <v>39</v>
      </c>
      <c r="I293" s="133" t="s">
        <v>40</v>
      </c>
      <c r="J293" s="129" t="s">
        <v>72</v>
      </c>
      <c r="K293" s="134" t="s">
        <v>73</v>
      </c>
      <c r="L293" s="134" t="s">
        <v>650</v>
      </c>
      <c r="M293" s="135" t="str" cm="1">
        <f t="array" aca="1" ref="M293" ca="1">IF(INDIRECT(CONCATENATE(TablaDatosCompletos[[#This Row],[CodigoProyecto]],"!B",CELL("fila",INDIRECT(TablaDatosCompletos[[#This Row],[Referencia]]))))="Incluir","SI","NO")</f>
        <v>NO</v>
      </c>
      <c r="N293" s="136" cm="1">
        <f t="array" aca="1" ref="N293" ca="1">IF(TablaDatosCompletos[[#This Row],[UsarAI]]="NO",0,INDIRECT(CONCATENATE(TablaDatosCompletos[[#This Row],[CodigoProyecto]],"!E",CELL("fila",INDIRECT(TablaDatosCompletos[[#This Row],[Referencia]]))+2)))</f>
        <v>0</v>
      </c>
      <c r="O293" s="134" t="str" cm="1">
        <f t="array" aca="1" ref="O293" ca="1">IF(INDIRECT(CONCATENATE(TablaDatosCompletos[[#This Row],[CodigoProyecto]],"!E",CELL("fila",INDIRECT(TablaDatosCompletos[[#This Row],[Referencia]]))+6))=0,"",INDIRECT(CONCATENATE(TablaDatosCompletos[[#This Row],[CodigoProyecto]],"!E",CELL("fila",INDIRECT(TablaDatosCompletos[[#This Row],[Referencia]]))+6)))</f>
        <v>RCO01</v>
      </c>
      <c r="P293" s="134" t="str" cm="1">
        <f t="array" aca="1" ref="P293" ca="1">IF(INDIRECT(CONCATENATE(TablaDatosCompletos[[#This Row],[CodigoProyecto]],"!F",CELL("fila",INDIRECT(TablaDatosCompletos[[#This Row],[Referencia]]))+6))=0,"",INDIRECT(CONCATENATE(TablaDatosCompletos[[#This Row],[CodigoProyecto]],"!F",CELL("fila",INDIRECT(TablaDatosCompletos[[#This Row],[Referencia]]))+6)))</f>
        <v>Empresas apoyadas (de las cuales: microempresas,pequeñas, medianas, grandes)</v>
      </c>
      <c r="Q293" s="134" cm="1">
        <f t="array" aca="1" ref="Q293" ca="1">IF(TablaDatosCompletos[[#This Row],[UsarAI]]="NO",0,INDIRECT(CONCATENATE(TablaDatosCompletos[[#This Row],[CodigoProyecto]],"!H",CELL("fila",INDIRECT(TablaDatosCompletos[[#This Row],[Referencia]]))+6)))</f>
        <v>0</v>
      </c>
      <c r="R293" s="134" t="str" cm="1">
        <f t="array" aca="1" ref="R293" ca="1">IF(INDIRECT(CONCATENATE(TablaDatosCompletos[[#This Row],[CodigoProyecto]],"!G",CELL("fila",INDIRECT(TablaDatosCompletos[[#This Row],[Referencia]]))+6))=0,"",INDIRECT(CONCATENATE(TablaDatosCompletos[[#This Row],[CodigoProyecto]],"!G",CELL("fila",INDIRECT(TablaDatosCompletos[[#This Row],[Referencia]]))+6)))</f>
        <v>Empresas</v>
      </c>
      <c r="S293" s="137" t="str" cm="1">
        <f t="array" aca="1" ref="S293" ca="1">IF(INDIRECT(CONCATENATE(TablaDatosCompletos[[#This Row],[CodigoProyecto]],"!E",CELL("fila",INDIRECT(TablaDatosCompletos[[#This Row],[Referencia]]))+7))=0,"",INDIRECT(CONCATENATE(TablaDatosCompletos[[#This Row],[CodigoProyecto]],"!E",CELL("fila",INDIRECT(TablaDatosCompletos[[#This Row],[Referencia]]))+7)))</f>
        <v>RCR19</v>
      </c>
      <c r="T293" s="135" t="str" cm="1">
        <f t="array" aca="1" ref="T293" ca="1">IF(INDIRECT(CONCATENATE(TablaDatosCompletos[[#This Row],[CodigoProyecto]],"!F",CELL("fila",INDIRECT(TablaDatosCompletos[[#This Row],[Referencia]]))+7))=0,"",INDIRECT(CONCATENATE(TablaDatosCompletos[[#This Row],[CodigoProyecto]],"!F",CELL("fila",INDIRECT(TablaDatosCompletos[[#This Row],[Referencia]]))+7)))</f>
        <v>RCR 19:Empresas con mayor volumen de negocios</v>
      </c>
      <c r="U293" s="135" cm="1">
        <f t="array" aca="1" ref="U293" ca="1">IF(TablaDatosCompletos[[#This Row],[UsarAI]]="NO",0,INDIRECT(CONCATENATE(TablaDatosCompletos[[#This Row],[CodigoProyecto]],"!H",CELL("fila",INDIRECT(TablaDatosCompletos[[#This Row],[Referencia]]))+7)))</f>
        <v>0</v>
      </c>
      <c r="V293" s="135" t="str" cm="1">
        <f t="array" aca="1" ref="V293" ca="1">IF(INDIRECT(CONCATENATE(TablaDatosCompletos[[#This Row],[CodigoProyecto]],"!G",CELL("fila",INDIRECT(TablaDatosCompletos[[#This Row],[Referencia]]))+7))=0,"",INDIRECT(CONCATENATE(TablaDatosCompletos[[#This Row],[CodigoProyecto]],"!G",CELL("fila",INDIRECT(TablaDatosCompletos[[#This Row],[Referencia]]))+7)))</f>
        <v>Empresas</v>
      </c>
    </row>
    <row r="294" spans="1:22" ht="87" x14ac:dyDescent="0.35">
      <c r="A294" s="128">
        <f>DatosGenerales!$D$7</f>
        <v>0</v>
      </c>
      <c r="B294" s="128">
        <f>DatosGenerales!$D$11</f>
        <v>0</v>
      </c>
      <c r="C294" s="128" cm="1">
        <f t="array" aca="1" ref="C294" ca="1">INDIRECT(CONCATENATE(TablaDatosCompletos[[#This Row],[CodigoProyecto]],"!$E$3"))</f>
        <v>0</v>
      </c>
      <c r="D294" s="128" t="str">
        <f ca="1">IF(TablaDatosCompletos[[#This Row],[Proyecto]]=0,"NO","SI")</f>
        <v>NO</v>
      </c>
      <c r="E294" s="129" t="s">
        <v>22</v>
      </c>
      <c r="F294" s="130" t="s">
        <v>227</v>
      </c>
      <c r="G294" s="131" t="s">
        <v>74</v>
      </c>
      <c r="H294" s="132" t="s">
        <v>41</v>
      </c>
      <c r="I294" s="133" t="s">
        <v>42</v>
      </c>
      <c r="J294" s="129" t="s">
        <v>75</v>
      </c>
      <c r="K294" s="134" t="s">
        <v>76</v>
      </c>
      <c r="L294" s="134" t="s">
        <v>651</v>
      </c>
      <c r="M294" s="135" t="str" cm="1">
        <f t="array" aca="1" ref="M294" ca="1">IF(INDIRECT(CONCATENATE(TablaDatosCompletos[[#This Row],[CodigoProyecto]],"!B",CELL("fila",INDIRECT(TablaDatosCompletos[[#This Row],[Referencia]]))))="Incluir","SI","NO")</f>
        <v>NO</v>
      </c>
      <c r="N294" s="136" cm="1">
        <f t="array" aca="1" ref="N294" ca="1">IF(TablaDatosCompletos[[#This Row],[UsarAI]]="NO",0,INDIRECT(CONCATENATE(TablaDatosCompletos[[#This Row],[CodigoProyecto]],"!E",CELL("fila",INDIRECT(TablaDatosCompletos[[#This Row],[Referencia]]))+2)))</f>
        <v>0</v>
      </c>
      <c r="O294" s="134" t="str" cm="1">
        <f t="array" aca="1" ref="O294" ca="1">IF(INDIRECT(CONCATENATE(TablaDatosCompletos[[#This Row],[CodigoProyecto]],"!E",CELL("fila",INDIRECT(TablaDatosCompletos[[#This Row],[Referencia]]))+6))=0,"",INDIRECT(CONCATENATE(TablaDatosCompletos[[#This Row],[CodigoProyecto]],"!E",CELL("fila",INDIRECT(TablaDatosCompletos[[#This Row],[Referencia]]))+6)))</f>
        <v>RCO19</v>
      </c>
      <c r="P294" s="134" t="str" cm="1">
        <f t="array" aca="1" ref="P294" ca="1">IF(INDIRECT(CONCATENATE(TablaDatosCompletos[[#This Row],[CodigoProyecto]],"!F",CELL("fila",INDIRECT(TablaDatosCompletos[[#This Row],[Referencia]]))+6))=0,"",INDIRECT(CONCATENATE(TablaDatosCompletos[[#This Row],[CodigoProyecto]],"!F",CELL("fila",INDIRECT(TablaDatosCompletos[[#This Row],[Referencia]]))+6)))</f>
        <v>Edificios públicos con rendimiento
energético mejorado</v>
      </c>
      <c r="Q294" s="134" cm="1">
        <f t="array" aca="1" ref="Q294" ca="1">IF(TablaDatosCompletos[[#This Row],[UsarAI]]="NO",0,INDIRECT(CONCATENATE(TablaDatosCompletos[[#This Row],[CodigoProyecto]],"!H",CELL("fila",INDIRECT(TablaDatosCompletos[[#This Row],[Referencia]]))+6)))</f>
        <v>0</v>
      </c>
      <c r="R294" s="134" t="str" cm="1">
        <f t="array" aca="1" ref="R294" ca="1">IF(INDIRECT(CONCATENATE(TablaDatosCompletos[[#This Row],[CodigoProyecto]],"!G",CELL("fila",INDIRECT(TablaDatosCompletos[[#This Row],[Referencia]]))+6))=0,"",INDIRECT(CONCATENATE(TablaDatosCompletos[[#This Row],[CodigoProyecto]],"!G",CELL("fila",INDIRECT(TablaDatosCompletos[[#This Row],[Referencia]]))+6)))</f>
        <v>Metros cuadrados (m2)</v>
      </c>
      <c r="S294" s="137" t="str" cm="1">
        <f t="array" aca="1" ref="S294" ca="1">IF(INDIRECT(CONCATENATE(TablaDatosCompletos[[#This Row],[CodigoProyecto]],"!E",CELL("fila",INDIRECT(TablaDatosCompletos[[#This Row],[Referencia]]))+7))=0,"",INDIRECT(CONCATENATE(TablaDatosCompletos[[#This Row],[CodigoProyecto]],"!E",CELL("fila",INDIRECT(TablaDatosCompletos[[#This Row],[Referencia]]))+7)))</f>
        <v>RCR26</v>
      </c>
      <c r="T294" s="135" t="str" cm="1">
        <f t="array" aca="1" ref="T294" ca="1">IF(INDIRECT(CONCATENATE(TablaDatosCompletos[[#This Row],[CodigoProyecto]],"!F",CELL("fila",INDIRECT(TablaDatosCompletos[[#This Row],[Referencia]]))+7))=0,"",INDIRECT(CONCATENATE(TablaDatosCompletos[[#This Row],[CodigoProyecto]],"!F",CELL("fila",INDIRECT(TablaDatosCompletos[[#This Row],[Referencia]]))+7)))</f>
        <v>RCR 26: Consumo anual primario de energía
(del cual: viviendas, edificios públicos, empresas, otros)</v>
      </c>
      <c r="U294" s="135" cm="1">
        <f t="array" aca="1" ref="U294" ca="1">IF(TablaDatosCompletos[[#This Row],[UsarAI]]="NO",0,INDIRECT(CONCATENATE(TablaDatosCompletos[[#This Row],[CodigoProyecto]],"!H",CELL("fila",INDIRECT(TablaDatosCompletos[[#This Row],[Referencia]]))+7)))</f>
        <v>0</v>
      </c>
      <c r="V294" s="135" t="str" cm="1">
        <f t="array" aca="1" ref="V294" ca="1">IF(INDIRECT(CONCATENATE(TablaDatosCompletos[[#This Row],[CodigoProyecto]],"!G",CELL("fila",INDIRECT(TablaDatosCompletos[[#This Row],[Referencia]]))+7))=0,"",INDIRECT(CONCATENATE(TablaDatosCompletos[[#This Row],[CodigoProyecto]],"!G",CELL("fila",INDIRECT(TablaDatosCompletos[[#This Row],[Referencia]]))+7)))</f>
        <v>MWh/año</v>
      </c>
    </row>
    <row r="295" spans="1:22" ht="101.5" x14ac:dyDescent="0.35">
      <c r="A295" s="128">
        <f>DatosGenerales!$D$7</f>
        <v>0</v>
      </c>
      <c r="B295" s="128">
        <f>DatosGenerales!$D$11</f>
        <v>0</v>
      </c>
      <c r="C295" s="128" cm="1">
        <f t="array" aca="1" ref="C295" ca="1">INDIRECT(CONCATENATE(TablaDatosCompletos[[#This Row],[CodigoProyecto]],"!$E$3"))</f>
        <v>0</v>
      </c>
      <c r="D295" s="128" t="str">
        <f ca="1">IF(TablaDatosCompletos[[#This Row],[Proyecto]]=0,"NO","SI")</f>
        <v>NO</v>
      </c>
      <c r="E295" s="129" t="s">
        <v>22</v>
      </c>
      <c r="F295" s="130" t="s">
        <v>227</v>
      </c>
      <c r="G295" s="131" t="s">
        <v>74</v>
      </c>
      <c r="H295" s="132" t="s">
        <v>41</v>
      </c>
      <c r="I295" s="133" t="s">
        <v>42</v>
      </c>
      <c r="J295" s="129" t="s">
        <v>77</v>
      </c>
      <c r="K295" s="134" t="s">
        <v>78</v>
      </c>
      <c r="L295" s="134" t="s">
        <v>652</v>
      </c>
      <c r="M295" s="135" t="str" cm="1">
        <f t="array" aca="1" ref="M295" ca="1">IF(INDIRECT(CONCATENATE(TablaDatosCompletos[[#This Row],[CodigoProyecto]],"!B",CELL("fila",INDIRECT(TablaDatosCompletos[[#This Row],[Referencia]]))))="Incluir","SI","NO")</f>
        <v>NO</v>
      </c>
      <c r="N295" s="136" cm="1">
        <f t="array" aca="1" ref="N295" ca="1">IF(TablaDatosCompletos[[#This Row],[UsarAI]]="NO",0,INDIRECT(CONCATENATE(TablaDatosCompletos[[#This Row],[CodigoProyecto]],"!E",CELL("fila",INDIRECT(TablaDatosCompletos[[#This Row],[Referencia]]))+2)))</f>
        <v>0</v>
      </c>
      <c r="O295" s="134" t="str" cm="1">
        <f t="array" aca="1" ref="O295" ca="1">IF(INDIRECT(CONCATENATE(TablaDatosCompletos[[#This Row],[CodigoProyecto]],"!E",CELL("fila",INDIRECT(TablaDatosCompletos[[#This Row],[Referencia]]))+6))=0,"",INDIRECT(CONCATENATE(TablaDatosCompletos[[#This Row],[CodigoProyecto]],"!E",CELL("fila",INDIRECT(TablaDatosCompletos[[#This Row],[Referencia]]))+6)))</f>
        <v>RCO19</v>
      </c>
      <c r="P295" s="134" t="str" cm="1">
        <f t="array" aca="1" ref="P295" ca="1">IF(INDIRECT(CONCATENATE(TablaDatosCompletos[[#This Row],[CodigoProyecto]],"!F",CELL("fila",INDIRECT(TablaDatosCompletos[[#This Row],[Referencia]]))+6))=0,"",INDIRECT(CONCATENATE(TablaDatosCompletos[[#This Row],[CodigoProyecto]],"!F",CELL("fila",INDIRECT(TablaDatosCompletos[[#This Row],[Referencia]]))+6)))</f>
        <v>Edificios públicos con rendimiento
energético mejorado</v>
      </c>
      <c r="Q295" s="134" cm="1">
        <f t="array" aca="1" ref="Q295" ca="1">IF(TablaDatosCompletos[[#This Row],[UsarAI]]="NO",0,INDIRECT(CONCATENATE(TablaDatosCompletos[[#This Row],[CodigoProyecto]],"!H",CELL("fila",INDIRECT(TablaDatosCompletos[[#This Row],[Referencia]]))+6)))</f>
        <v>0</v>
      </c>
      <c r="R295" s="134" t="str" cm="1">
        <f t="array" aca="1" ref="R295" ca="1">IF(INDIRECT(CONCATENATE(TablaDatosCompletos[[#This Row],[CodigoProyecto]],"!G",CELL("fila",INDIRECT(TablaDatosCompletos[[#This Row],[Referencia]]))+6))=0,"",INDIRECT(CONCATENATE(TablaDatosCompletos[[#This Row],[CodigoProyecto]],"!G",CELL("fila",INDIRECT(TablaDatosCompletos[[#This Row],[Referencia]]))+6)))</f>
        <v>Metros cuadrados (m2)</v>
      </c>
      <c r="S295" s="137" t="str" cm="1">
        <f t="array" aca="1" ref="S295" ca="1">IF(INDIRECT(CONCATENATE(TablaDatosCompletos[[#This Row],[CodigoProyecto]],"!E",CELL("fila",INDIRECT(TablaDatosCompletos[[#This Row],[Referencia]]))+7))=0,"",INDIRECT(CONCATENATE(TablaDatosCompletos[[#This Row],[CodigoProyecto]],"!E",CELL("fila",INDIRECT(TablaDatosCompletos[[#This Row],[Referencia]]))+7)))</f>
        <v>RCR26</v>
      </c>
      <c r="T295" s="135" t="str" cm="1">
        <f t="array" aca="1" ref="T295" ca="1">IF(INDIRECT(CONCATENATE(TablaDatosCompletos[[#This Row],[CodigoProyecto]],"!F",CELL("fila",INDIRECT(TablaDatosCompletos[[#This Row],[Referencia]]))+7))=0,"",INDIRECT(CONCATENATE(TablaDatosCompletos[[#This Row],[CodigoProyecto]],"!F",CELL("fila",INDIRECT(TablaDatosCompletos[[#This Row],[Referencia]]))+7)))</f>
        <v>RCR 26: Consumo anual primario de energía
(del cual: viviendas, edificios públicos, empresas, otros)</v>
      </c>
      <c r="U295" s="135" cm="1">
        <f t="array" aca="1" ref="U295" ca="1">IF(TablaDatosCompletos[[#This Row],[UsarAI]]="NO",0,INDIRECT(CONCATENATE(TablaDatosCompletos[[#This Row],[CodigoProyecto]],"!H",CELL("fila",INDIRECT(TablaDatosCompletos[[#This Row],[Referencia]]))+7)))</f>
        <v>0</v>
      </c>
      <c r="V295" s="135" t="str" cm="1">
        <f t="array" aca="1" ref="V295" ca="1">IF(INDIRECT(CONCATENATE(TablaDatosCompletos[[#This Row],[CodigoProyecto]],"!G",CELL("fila",INDIRECT(TablaDatosCompletos[[#This Row],[Referencia]]))+7))=0,"",INDIRECT(CONCATENATE(TablaDatosCompletos[[#This Row],[CodigoProyecto]],"!G",CELL("fila",INDIRECT(TablaDatosCompletos[[#This Row],[Referencia]]))+7)))</f>
        <v>MWh/año</v>
      </c>
    </row>
    <row r="296" spans="1:22" ht="72.5" x14ac:dyDescent="0.35">
      <c r="A296" s="128">
        <f>DatosGenerales!$D$7</f>
        <v>0</v>
      </c>
      <c r="B296" s="128">
        <f>DatosGenerales!$D$11</f>
        <v>0</v>
      </c>
      <c r="C296" s="128" cm="1">
        <f t="array" aca="1" ref="C296" ca="1">INDIRECT(CONCATENATE(TablaDatosCompletos[[#This Row],[CodigoProyecto]],"!$E$3"))</f>
        <v>0</v>
      </c>
      <c r="D296" s="128" t="str">
        <f ca="1">IF(TablaDatosCompletos[[#This Row],[Proyecto]]=0,"NO","SI")</f>
        <v>NO</v>
      </c>
      <c r="E296" s="129" t="s">
        <v>22</v>
      </c>
      <c r="F296" s="130" t="s">
        <v>227</v>
      </c>
      <c r="G296" s="131" t="s">
        <v>74</v>
      </c>
      <c r="H296" s="132" t="s">
        <v>43</v>
      </c>
      <c r="I296" s="133" t="s">
        <v>44</v>
      </c>
      <c r="J296" s="129" t="s">
        <v>79</v>
      </c>
      <c r="K296" s="134" t="s">
        <v>80</v>
      </c>
      <c r="L296" s="134" t="s">
        <v>653</v>
      </c>
      <c r="M296" s="135" t="str" cm="1">
        <f t="array" aca="1" ref="M296" ca="1">IF(INDIRECT(CONCATENATE(TablaDatosCompletos[[#This Row],[CodigoProyecto]],"!B",CELL("fila",INDIRECT(TablaDatosCompletos[[#This Row],[Referencia]]))))="Incluir","SI","NO")</f>
        <v>NO</v>
      </c>
      <c r="N296" s="136" cm="1">
        <f t="array" aca="1" ref="N296" ca="1">IF(TablaDatosCompletos[[#This Row],[UsarAI]]="NO",0,INDIRECT(CONCATENATE(TablaDatosCompletos[[#This Row],[CodigoProyecto]],"!E",CELL("fila",INDIRECT(TablaDatosCompletos[[#This Row],[Referencia]]))+2)))</f>
        <v>0</v>
      </c>
      <c r="O296" s="134" t="str" cm="1">
        <f t="array" aca="1" ref="O296" ca="1">IF(INDIRECT(CONCATENATE(TablaDatosCompletos[[#This Row],[CodigoProyecto]],"!E",CELL("fila",INDIRECT(TablaDatosCompletos[[#This Row],[Referencia]]))+6))=0,"",INDIRECT(CONCATENATE(TablaDatosCompletos[[#This Row],[CodigoProyecto]],"!E",CELL("fila",INDIRECT(TablaDatosCompletos[[#This Row],[Referencia]]))+6)))</f>
        <v>RCO22</v>
      </c>
      <c r="P296" s="134" t="str" cm="1">
        <f t="array" aca="1" ref="P296" ca="1">IF(INDIRECT(CONCATENATE(TablaDatosCompletos[[#This Row],[CodigoProyecto]],"!F",CELL("fila",INDIRECT(TablaDatosCompletos[[#This Row],[Referencia]]))+6))=0,"",INDIRECT(CONCATENATE(TablaDatosCompletos[[#This Row],[CodigoProyecto]],"!F",CELL("fila",INDIRECT(TablaDatosCompletos[[#This Row],[Referencia]]))+6)))</f>
        <v>Capacidad de producción adicional
de energía renovable (de la cual: electricidad,
térmica)*</v>
      </c>
      <c r="Q296" s="134" cm="1">
        <f t="array" aca="1" ref="Q296" ca="1">IF(TablaDatosCompletos[[#This Row],[UsarAI]]="NO",0,INDIRECT(CONCATENATE(TablaDatosCompletos[[#This Row],[CodigoProyecto]],"!H",CELL("fila",INDIRECT(TablaDatosCompletos[[#This Row],[Referencia]]))+6)))</f>
        <v>0</v>
      </c>
      <c r="R296" s="134" t="str" cm="1">
        <f t="array" aca="1" ref="R296" ca="1">IF(INDIRECT(CONCATENATE(TablaDatosCompletos[[#This Row],[CodigoProyecto]],"!G",CELL("fila",INDIRECT(TablaDatosCompletos[[#This Row],[Referencia]]))+6))=0,"",INDIRECT(CONCATENATE(TablaDatosCompletos[[#This Row],[CodigoProyecto]],"!G",CELL("fila",INDIRECT(TablaDatosCompletos[[#This Row],[Referencia]]))+6)))</f>
        <v>KW  </v>
      </c>
      <c r="S296" s="137" t="str" cm="1">
        <f t="array" aca="1" ref="S296" ca="1">IF(INDIRECT(CONCATENATE(TablaDatosCompletos[[#This Row],[CodigoProyecto]],"!E",CELL("fila",INDIRECT(TablaDatosCompletos[[#This Row],[Referencia]]))+7))=0,"",INDIRECT(CONCATENATE(TablaDatosCompletos[[#This Row],[CodigoProyecto]],"!E",CELL("fila",INDIRECT(TablaDatosCompletos[[#This Row],[Referencia]]))+7)))</f>
        <v>RCR32</v>
      </c>
      <c r="T296" s="135" t="str" cm="1">
        <f t="array" aca="1" ref="T296" ca="1">IF(INDIRECT(CONCATENATE(TablaDatosCompletos[[#This Row],[CodigoProyecto]],"!F",CELL("fila",INDIRECT(TablaDatosCompletos[[#This Row],[Referencia]]))+7))=0,"",INDIRECT(CONCATENATE(TablaDatosCompletos[[#This Row],[CodigoProyecto]],"!F",CELL("fila",INDIRECT(TablaDatosCompletos[[#This Row],[Referencia]]))+7)))</f>
        <v>RCR 32: Capacidad operativa adicional instalada para energía renovable*</v>
      </c>
      <c r="U296" s="135" cm="1">
        <f t="array" aca="1" ref="U296" ca="1">IF(TablaDatosCompletos[[#This Row],[UsarAI]]="NO",0,INDIRECT(CONCATENATE(TablaDatosCompletos[[#This Row],[CodigoProyecto]],"!H",CELL("fila",INDIRECT(TablaDatosCompletos[[#This Row],[Referencia]]))+7)))</f>
        <v>0</v>
      </c>
      <c r="V296" s="135" t="str" cm="1">
        <f t="array" aca="1" ref="V296" ca="1">IF(INDIRECT(CONCATENATE(TablaDatosCompletos[[#This Row],[CodigoProyecto]],"!G",CELL("fila",INDIRECT(TablaDatosCompletos[[#This Row],[Referencia]]))+7))=0,"",INDIRECT(CONCATENATE(TablaDatosCompletos[[#This Row],[CodigoProyecto]],"!G",CELL("fila",INDIRECT(TablaDatosCompletos[[#This Row],[Referencia]]))+7)))</f>
        <v>MW</v>
      </c>
    </row>
    <row r="297" spans="1:22" ht="72.5" x14ac:dyDescent="0.35">
      <c r="A297" s="128">
        <f>DatosGenerales!$D$7</f>
        <v>0</v>
      </c>
      <c r="B297" s="128">
        <f>DatosGenerales!$D$11</f>
        <v>0</v>
      </c>
      <c r="C297" s="128" cm="1">
        <f t="array" aca="1" ref="C297" ca="1">INDIRECT(CONCATENATE(TablaDatosCompletos[[#This Row],[CodigoProyecto]],"!$E$3"))</f>
        <v>0</v>
      </c>
      <c r="D297" s="128" t="str">
        <f ca="1">IF(TablaDatosCompletos[[#This Row],[Proyecto]]=0,"NO","SI")</f>
        <v>NO</v>
      </c>
      <c r="E297" s="129" t="s">
        <v>22</v>
      </c>
      <c r="F297" s="130" t="s">
        <v>227</v>
      </c>
      <c r="G297" s="131" t="s">
        <v>74</v>
      </c>
      <c r="H297" s="132" t="s">
        <v>43</v>
      </c>
      <c r="I297" s="133" t="s">
        <v>44</v>
      </c>
      <c r="J297" s="129" t="s">
        <v>81</v>
      </c>
      <c r="K297" s="134" t="s">
        <v>82</v>
      </c>
      <c r="L297" s="134" t="s">
        <v>654</v>
      </c>
      <c r="M297" s="135" t="str" cm="1">
        <f t="array" aca="1" ref="M297" ca="1">IF(INDIRECT(CONCATENATE(TablaDatosCompletos[[#This Row],[CodigoProyecto]],"!B",CELL("fila",INDIRECT(TablaDatosCompletos[[#This Row],[Referencia]]))))="Incluir","SI","NO")</f>
        <v>NO</v>
      </c>
      <c r="N297" s="136" cm="1">
        <f t="array" aca="1" ref="N297" ca="1">IF(TablaDatosCompletos[[#This Row],[UsarAI]]="NO",0,INDIRECT(CONCATENATE(TablaDatosCompletos[[#This Row],[CodigoProyecto]],"!E",CELL("fila",INDIRECT(TablaDatosCompletos[[#This Row],[Referencia]]))+2)))</f>
        <v>0</v>
      </c>
      <c r="O297" s="134" t="str" cm="1">
        <f t="array" aca="1" ref="O297" ca="1">IF(INDIRECT(CONCATENATE(TablaDatosCompletos[[#This Row],[CodigoProyecto]],"!E",CELL("fila",INDIRECT(TablaDatosCompletos[[#This Row],[Referencia]]))+6))=0,"",INDIRECT(CONCATENATE(TablaDatosCompletos[[#This Row],[CodigoProyecto]],"!E",CELL("fila",INDIRECT(TablaDatosCompletos[[#This Row],[Referencia]]))+6)))</f>
        <v>RCO22</v>
      </c>
      <c r="P297" s="134" t="str" cm="1">
        <f t="array" aca="1" ref="P297" ca="1">IF(INDIRECT(CONCATENATE(TablaDatosCompletos[[#This Row],[CodigoProyecto]],"!F",CELL("fila",INDIRECT(TablaDatosCompletos[[#This Row],[Referencia]]))+6))=0,"",INDIRECT(CONCATENATE(TablaDatosCompletos[[#This Row],[CodigoProyecto]],"!F",CELL("fila",INDIRECT(TablaDatosCompletos[[#This Row],[Referencia]]))+6)))</f>
        <v>Capacidad de producción adicional
de energía renovable (de la cual: electricidad,
térmica)*</v>
      </c>
      <c r="Q297" s="134" cm="1">
        <f t="array" aca="1" ref="Q297" ca="1">IF(TablaDatosCompletos[[#This Row],[UsarAI]]="NO",0,INDIRECT(CONCATENATE(TablaDatosCompletos[[#This Row],[CodigoProyecto]],"!H",CELL("fila",INDIRECT(TablaDatosCompletos[[#This Row],[Referencia]]))+6)))</f>
        <v>0</v>
      </c>
      <c r="R297" s="134" t="str" cm="1">
        <f t="array" aca="1" ref="R297" ca="1">IF(INDIRECT(CONCATENATE(TablaDatosCompletos[[#This Row],[CodigoProyecto]],"!G",CELL("fila",INDIRECT(TablaDatosCompletos[[#This Row],[Referencia]]))+6))=0,"",INDIRECT(CONCATENATE(TablaDatosCompletos[[#This Row],[CodigoProyecto]],"!G",CELL("fila",INDIRECT(TablaDatosCompletos[[#This Row],[Referencia]]))+6)))</f>
        <v>KW  </v>
      </c>
      <c r="S297" s="137" t="str" cm="1">
        <f t="array" aca="1" ref="S297" ca="1">IF(INDIRECT(CONCATENATE(TablaDatosCompletos[[#This Row],[CodigoProyecto]],"!E",CELL("fila",INDIRECT(TablaDatosCompletos[[#This Row],[Referencia]]))+7))=0,"",INDIRECT(CONCATENATE(TablaDatosCompletos[[#This Row],[CodigoProyecto]],"!E",CELL("fila",INDIRECT(TablaDatosCompletos[[#This Row],[Referencia]]))+7)))</f>
        <v>RCR32</v>
      </c>
      <c r="T297" s="135" t="str" cm="1">
        <f t="array" aca="1" ref="T297" ca="1">IF(INDIRECT(CONCATENATE(TablaDatosCompletos[[#This Row],[CodigoProyecto]],"!F",CELL("fila",INDIRECT(TablaDatosCompletos[[#This Row],[Referencia]]))+7))=0,"",INDIRECT(CONCATENATE(TablaDatosCompletos[[#This Row],[CodigoProyecto]],"!F",CELL("fila",INDIRECT(TablaDatosCompletos[[#This Row],[Referencia]]))+7)))</f>
        <v>RCR 32: Capacidad operativa adicional instalada para energía renovable*</v>
      </c>
      <c r="U297" s="135" cm="1">
        <f t="array" aca="1" ref="U297" ca="1">IF(TablaDatosCompletos[[#This Row],[UsarAI]]="NO",0,INDIRECT(CONCATENATE(TablaDatosCompletos[[#This Row],[CodigoProyecto]],"!H",CELL("fila",INDIRECT(TablaDatosCompletos[[#This Row],[Referencia]]))+7)))</f>
        <v>0</v>
      </c>
      <c r="V297" s="135" t="str" cm="1">
        <f t="array" aca="1" ref="V297" ca="1">IF(INDIRECT(CONCATENATE(TablaDatosCompletos[[#This Row],[CodigoProyecto]],"!G",CELL("fila",INDIRECT(TablaDatosCompletos[[#This Row],[Referencia]]))+7))=0,"",INDIRECT(CONCATENATE(TablaDatosCompletos[[#This Row],[CodigoProyecto]],"!G",CELL("fila",INDIRECT(TablaDatosCompletos[[#This Row],[Referencia]]))+7)))</f>
        <v>MW</v>
      </c>
    </row>
    <row r="298" spans="1:22" ht="72.5" x14ac:dyDescent="0.35">
      <c r="A298" s="128">
        <f>DatosGenerales!$D$7</f>
        <v>0</v>
      </c>
      <c r="B298" s="128">
        <f>DatosGenerales!$D$11</f>
        <v>0</v>
      </c>
      <c r="C298" s="128" cm="1">
        <f t="array" aca="1" ref="C298" ca="1">INDIRECT(CONCATENATE(TablaDatosCompletos[[#This Row],[CodigoProyecto]],"!$E$3"))</f>
        <v>0</v>
      </c>
      <c r="D298" s="128" t="str">
        <f ca="1">IF(TablaDatosCompletos[[#This Row],[Proyecto]]=0,"NO","SI")</f>
        <v>NO</v>
      </c>
      <c r="E298" s="129" t="s">
        <v>22</v>
      </c>
      <c r="F298" s="130" t="s">
        <v>227</v>
      </c>
      <c r="G298" s="131" t="s">
        <v>74</v>
      </c>
      <c r="H298" s="132" t="s">
        <v>43</v>
      </c>
      <c r="I298" s="133" t="s">
        <v>44</v>
      </c>
      <c r="J298" s="129" t="s">
        <v>83</v>
      </c>
      <c r="K298" s="134" t="s">
        <v>84</v>
      </c>
      <c r="L298" s="134" t="s">
        <v>655</v>
      </c>
      <c r="M298" s="135" t="str" cm="1">
        <f t="array" aca="1" ref="M298" ca="1">IF(INDIRECT(CONCATENATE(TablaDatosCompletos[[#This Row],[CodigoProyecto]],"!B",CELL("fila",INDIRECT(TablaDatosCompletos[[#This Row],[Referencia]]))))="Incluir","SI","NO")</f>
        <v>NO</v>
      </c>
      <c r="N298" s="136" cm="1">
        <f t="array" aca="1" ref="N298" ca="1">IF(TablaDatosCompletos[[#This Row],[UsarAI]]="NO",0,INDIRECT(CONCATENATE(TablaDatosCompletos[[#This Row],[CodigoProyecto]],"!E",CELL("fila",INDIRECT(TablaDatosCompletos[[#This Row],[Referencia]]))+2)))</f>
        <v>0</v>
      </c>
      <c r="O298" s="134" t="str" cm="1">
        <f t="array" aca="1" ref="O298" ca="1">IF(INDIRECT(CONCATENATE(TablaDatosCompletos[[#This Row],[CodigoProyecto]],"!E",CELL("fila",INDIRECT(TablaDatosCompletos[[#This Row],[Referencia]]))+6))=0,"",INDIRECT(CONCATENATE(TablaDatosCompletos[[#This Row],[CodigoProyecto]],"!E",CELL("fila",INDIRECT(TablaDatosCompletos[[#This Row],[Referencia]]))+6)))</f>
        <v>RCO22</v>
      </c>
      <c r="P298" s="134" t="str" cm="1">
        <f t="array" aca="1" ref="P298" ca="1">IF(INDIRECT(CONCATENATE(TablaDatosCompletos[[#This Row],[CodigoProyecto]],"!F",CELL("fila",INDIRECT(TablaDatosCompletos[[#This Row],[Referencia]]))+6))=0,"",INDIRECT(CONCATENATE(TablaDatosCompletos[[#This Row],[CodigoProyecto]],"!F",CELL("fila",INDIRECT(TablaDatosCompletos[[#This Row],[Referencia]]))+6)))</f>
        <v>Capacidad de producción adicional
de energía renovable (de la cual: electricidad,
térmica)*</v>
      </c>
      <c r="Q298" s="134" cm="1">
        <f t="array" aca="1" ref="Q298" ca="1">IF(TablaDatosCompletos[[#This Row],[UsarAI]]="NO",0,INDIRECT(CONCATENATE(TablaDatosCompletos[[#This Row],[CodigoProyecto]],"!H",CELL("fila",INDIRECT(TablaDatosCompletos[[#This Row],[Referencia]]))+6)))</f>
        <v>0</v>
      </c>
      <c r="R298" s="134" t="str" cm="1">
        <f t="array" aca="1" ref="R298" ca="1">IF(INDIRECT(CONCATENATE(TablaDatosCompletos[[#This Row],[CodigoProyecto]],"!G",CELL("fila",INDIRECT(TablaDatosCompletos[[#This Row],[Referencia]]))+6))=0,"",INDIRECT(CONCATENATE(TablaDatosCompletos[[#This Row],[CodigoProyecto]],"!G",CELL("fila",INDIRECT(TablaDatosCompletos[[#This Row],[Referencia]]))+6)))</f>
        <v>KW  </v>
      </c>
      <c r="S298" s="137" t="str" cm="1">
        <f t="array" aca="1" ref="S298" ca="1">IF(INDIRECT(CONCATENATE(TablaDatosCompletos[[#This Row],[CodigoProyecto]],"!E",CELL("fila",INDIRECT(TablaDatosCompletos[[#This Row],[Referencia]]))+7))=0,"",INDIRECT(CONCATENATE(TablaDatosCompletos[[#This Row],[CodigoProyecto]],"!E",CELL("fila",INDIRECT(TablaDatosCompletos[[#This Row],[Referencia]]))+7)))</f>
        <v>RCR32</v>
      </c>
      <c r="T298" s="135" t="str" cm="1">
        <f t="array" aca="1" ref="T298" ca="1">IF(INDIRECT(CONCATENATE(TablaDatosCompletos[[#This Row],[CodigoProyecto]],"!F",CELL("fila",INDIRECT(TablaDatosCompletos[[#This Row],[Referencia]]))+7))=0,"",INDIRECT(CONCATENATE(TablaDatosCompletos[[#This Row],[CodigoProyecto]],"!F",CELL("fila",INDIRECT(TablaDatosCompletos[[#This Row],[Referencia]]))+7)))</f>
        <v>RCR 32: Capacidad operativa adicional instalada para energía renovable*</v>
      </c>
      <c r="U298" s="135" cm="1">
        <f t="array" aca="1" ref="U298" ca="1">IF(TablaDatosCompletos[[#This Row],[UsarAI]]="NO",0,INDIRECT(CONCATENATE(TablaDatosCompletos[[#This Row],[CodigoProyecto]],"!H",CELL("fila",INDIRECT(TablaDatosCompletos[[#This Row],[Referencia]]))+7)))</f>
        <v>0</v>
      </c>
      <c r="V298" s="135" t="str" cm="1">
        <f t="array" aca="1" ref="V298" ca="1">IF(INDIRECT(CONCATENATE(TablaDatosCompletos[[#This Row],[CodigoProyecto]],"!G",CELL("fila",INDIRECT(TablaDatosCompletos[[#This Row],[Referencia]]))+7))=0,"",INDIRECT(CONCATENATE(TablaDatosCompletos[[#This Row],[CodigoProyecto]],"!G",CELL("fila",INDIRECT(TablaDatosCompletos[[#This Row],[Referencia]]))+7)))</f>
        <v>MW</v>
      </c>
    </row>
    <row r="299" spans="1:22" ht="72.5" x14ac:dyDescent="0.35">
      <c r="A299" s="128">
        <f>DatosGenerales!$D$7</f>
        <v>0</v>
      </c>
      <c r="B299" s="128">
        <f>DatosGenerales!$D$11</f>
        <v>0</v>
      </c>
      <c r="C299" s="128" cm="1">
        <f t="array" aca="1" ref="C299" ca="1">INDIRECT(CONCATENATE(TablaDatosCompletos[[#This Row],[CodigoProyecto]],"!$E$3"))</f>
        <v>0</v>
      </c>
      <c r="D299" s="128" t="str">
        <f ca="1">IF(TablaDatosCompletos[[#This Row],[Proyecto]]=0,"NO","SI")</f>
        <v>NO</v>
      </c>
      <c r="E299" s="129" t="s">
        <v>22</v>
      </c>
      <c r="F299" s="130" t="s">
        <v>227</v>
      </c>
      <c r="G299" s="131" t="s">
        <v>74</v>
      </c>
      <c r="H299" s="132" t="s">
        <v>43</v>
      </c>
      <c r="I299" s="133" t="s">
        <v>44</v>
      </c>
      <c r="J299" s="129" t="s">
        <v>85</v>
      </c>
      <c r="K299" s="134" t="s">
        <v>86</v>
      </c>
      <c r="L299" s="134" t="s">
        <v>656</v>
      </c>
      <c r="M299" s="135" t="str" cm="1">
        <f t="array" aca="1" ref="M299" ca="1">IF(INDIRECT(CONCATENATE(TablaDatosCompletos[[#This Row],[CodigoProyecto]],"!B",CELL("fila",INDIRECT(TablaDatosCompletos[[#This Row],[Referencia]]))))="Incluir","SI","NO")</f>
        <v>NO</v>
      </c>
      <c r="N299" s="136" cm="1">
        <f t="array" aca="1" ref="N299" ca="1">IF(TablaDatosCompletos[[#This Row],[UsarAI]]="NO",0,INDIRECT(CONCATENATE(TablaDatosCompletos[[#This Row],[CodigoProyecto]],"!E",CELL("fila",INDIRECT(TablaDatosCompletos[[#This Row],[Referencia]]))+2)))</f>
        <v>0</v>
      </c>
      <c r="O299" s="134" t="str" cm="1">
        <f t="array" aca="1" ref="O299" ca="1">IF(INDIRECT(CONCATENATE(TablaDatosCompletos[[#This Row],[CodigoProyecto]],"!E",CELL("fila",INDIRECT(TablaDatosCompletos[[#This Row],[Referencia]]))+6))=0,"",INDIRECT(CONCATENATE(TablaDatosCompletos[[#This Row],[CodigoProyecto]],"!E",CELL("fila",INDIRECT(TablaDatosCompletos[[#This Row],[Referencia]]))+6)))</f>
        <v>RCO22</v>
      </c>
      <c r="P299" s="134" t="str" cm="1">
        <f t="array" aca="1" ref="P299" ca="1">IF(INDIRECT(CONCATENATE(TablaDatosCompletos[[#This Row],[CodigoProyecto]],"!F",CELL("fila",INDIRECT(TablaDatosCompletos[[#This Row],[Referencia]]))+6))=0,"",INDIRECT(CONCATENATE(TablaDatosCompletos[[#This Row],[CodigoProyecto]],"!F",CELL("fila",INDIRECT(TablaDatosCompletos[[#This Row],[Referencia]]))+6)))</f>
        <v>Capacidad de producción adicional
de energía renovable (de la cual: electricidad,
térmica)*</v>
      </c>
      <c r="Q299" s="134" cm="1">
        <f t="array" aca="1" ref="Q299" ca="1">IF(TablaDatosCompletos[[#This Row],[UsarAI]]="NO",0,INDIRECT(CONCATENATE(TablaDatosCompletos[[#This Row],[CodigoProyecto]],"!H",CELL("fila",INDIRECT(TablaDatosCompletos[[#This Row],[Referencia]]))+6)))</f>
        <v>0</v>
      </c>
      <c r="R299" s="134" t="str" cm="1">
        <f t="array" aca="1" ref="R299" ca="1">IF(INDIRECT(CONCATENATE(TablaDatosCompletos[[#This Row],[CodigoProyecto]],"!G",CELL("fila",INDIRECT(TablaDatosCompletos[[#This Row],[Referencia]]))+6))=0,"",INDIRECT(CONCATENATE(TablaDatosCompletos[[#This Row],[CodigoProyecto]],"!G",CELL("fila",INDIRECT(TablaDatosCompletos[[#This Row],[Referencia]]))+6)))</f>
        <v>KW  </v>
      </c>
      <c r="S299" s="137" t="str" cm="1">
        <f t="array" aca="1" ref="S299" ca="1">IF(INDIRECT(CONCATENATE(TablaDatosCompletos[[#This Row],[CodigoProyecto]],"!E",CELL("fila",INDIRECT(TablaDatosCompletos[[#This Row],[Referencia]]))+7))=0,"",INDIRECT(CONCATENATE(TablaDatosCompletos[[#This Row],[CodigoProyecto]],"!E",CELL("fila",INDIRECT(TablaDatosCompletos[[#This Row],[Referencia]]))+7)))</f>
        <v>RCR32</v>
      </c>
      <c r="T299" s="135" t="str" cm="1">
        <f t="array" aca="1" ref="T299" ca="1">IF(INDIRECT(CONCATENATE(TablaDatosCompletos[[#This Row],[CodigoProyecto]],"!F",CELL("fila",INDIRECT(TablaDatosCompletos[[#This Row],[Referencia]]))+7))=0,"",INDIRECT(CONCATENATE(TablaDatosCompletos[[#This Row],[CodigoProyecto]],"!F",CELL("fila",INDIRECT(TablaDatosCompletos[[#This Row],[Referencia]]))+7)))</f>
        <v>RCR 32: Capacidad operativa adicional instalada para energía renovable*</v>
      </c>
      <c r="U299" s="135" cm="1">
        <f t="array" aca="1" ref="U299" ca="1">IF(TablaDatosCompletos[[#This Row],[UsarAI]]="NO",0,INDIRECT(CONCATENATE(TablaDatosCompletos[[#This Row],[CodigoProyecto]],"!H",CELL("fila",INDIRECT(TablaDatosCompletos[[#This Row],[Referencia]]))+7)))</f>
        <v>0</v>
      </c>
      <c r="V299" s="135" t="str" cm="1">
        <f t="array" aca="1" ref="V299" ca="1">IF(INDIRECT(CONCATENATE(TablaDatosCompletos[[#This Row],[CodigoProyecto]],"!G",CELL("fila",INDIRECT(TablaDatosCompletos[[#This Row],[Referencia]]))+7))=0,"",INDIRECT(CONCATENATE(TablaDatosCompletos[[#This Row],[CodigoProyecto]],"!G",CELL("fila",INDIRECT(TablaDatosCompletos[[#This Row],[Referencia]]))+7)))</f>
        <v>MW</v>
      </c>
    </row>
    <row r="300" spans="1:22" ht="72.5" x14ac:dyDescent="0.35">
      <c r="A300" s="128">
        <f>DatosGenerales!$D$7</f>
        <v>0</v>
      </c>
      <c r="B300" s="128">
        <f>DatosGenerales!$D$11</f>
        <v>0</v>
      </c>
      <c r="C300" s="128" cm="1">
        <f t="array" aca="1" ref="C300" ca="1">INDIRECT(CONCATENATE(TablaDatosCompletos[[#This Row],[CodigoProyecto]],"!$E$3"))</f>
        <v>0</v>
      </c>
      <c r="D300" s="128" t="str">
        <f ca="1">IF(TablaDatosCompletos[[#This Row],[Proyecto]]=0,"NO","SI")</f>
        <v>NO</v>
      </c>
      <c r="E300" s="129" t="s">
        <v>22</v>
      </c>
      <c r="F300" s="130" t="s">
        <v>227</v>
      </c>
      <c r="G300" s="131" t="s">
        <v>74</v>
      </c>
      <c r="H300" s="132" t="s">
        <v>43</v>
      </c>
      <c r="I300" s="133" t="s">
        <v>44</v>
      </c>
      <c r="J300" s="129" t="s">
        <v>87</v>
      </c>
      <c r="K300" s="134" t="s">
        <v>88</v>
      </c>
      <c r="L300" s="134" t="s">
        <v>657</v>
      </c>
      <c r="M300" s="135" t="str" cm="1">
        <f t="array" aca="1" ref="M300" ca="1">IF(INDIRECT(CONCATENATE(TablaDatosCompletos[[#This Row],[CodigoProyecto]],"!B",CELL("fila",INDIRECT(TablaDatosCompletos[[#This Row],[Referencia]]))))="Incluir","SI","NO")</f>
        <v>NO</v>
      </c>
      <c r="N300" s="136" cm="1">
        <f t="array" aca="1" ref="N300" ca="1">IF(TablaDatosCompletos[[#This Row],[UsarAI]]="NO",0,INDIRECT(CONCATENATE(TablaDatosCompletos[[#This Row],[CodigoProyecto]],"!E",CELL("fila",INDIRECT(TablaDatosCompletos[[#This Row],[Referencia]]))+2)))</f>
        <v>0</v>
      </c>
      <c r="O300" s="134" t="str" cm="1">
        <f t="array" aca="1" ref="O300" ca="1">IF(INDIRECT(CONCATENATE(TablaDatosCompletos[[#This Row],[CodigoProyecto]],"!E",CELL("fila",INDIRECT(TablaDatosCompletos[[#This Row],[Referencia]]))+6))=0,"",INDIRECT(CONCATENATE(TablaDatosCompletos[[#This Row],[CodigoProyecto]],"!E",CELL("fila",INDIRECT(TablaDatosCompletos[[#This Row],[Referencia]]))+6)))</f>
        <v>RCO22</v>
      </c>
      <c r="P300" s="134" t="str" cm="1">
        <f t="array" aca="1" ref="P300" ca="1">IF(INDIRECT(CONCATENATE(TablaDatosCompletos[[#This Row],[CodigoProyecto]],"!F",CELL("fila",INDIRECT(TablaDatosCompletos[[#This Row],[Referencia]]))+6))=0,"",INDIRECT(CONCATENATE(TablaDatosCompletos[[#This Row],[CodigoProyecto]],"!F",CELL("fila",INDIRECT(TablaDatosCompletos[[#This Row],[Referencia]]))+6)))</f>
        <v>Capacidad de producción adicional
de energía renovable (de la cual: electricidad,
térmica)*</v>
      </c>
      <c r="Q300" s="134" cm="1">
        <f t="array" aca="1" ref="Q300" ca="1">IF(TablaDatosCompletos[[#This Row],[UsarAI]]="NO",0,INDIRECT(CONCATENATE(TablaDatosCompletos[[#This Row],[CodigoProyecto]],"!H",CELL("fila",INDIRECT(TablaDatosCompletos[[#This Row],[Referencia]]))+6)))</f>
        <v>0</v>
      </c>
      <c r="R300" s="134" t="str" cm="1">
        <f t="array" aca="1" ref="R300" ca="1">IF(INDIRECT(CONCATENATE(TablaDatosCompletos[[#This Row],[CodigoProyecto]],"!G",CELL("fila",INDIRECT(TablaDatosCompletos[[#This Row],[Referencia]]))+6))=0,"",INDIRECT(CONCATENATE(TablaDatosCompletos[[#This Row],[CodigoProyecto]],"!G",CELL("fila",INDIRECT(TablaDatosCompletos[[#This Row],[Referencia]]))+6)))</f>
        <v>KW  </v>
      </c>
      <c r="S300" s="137" t="str" cm="1">
        <f t="array" aca="1" ref="S300" ca="1">IF(INDIRECT(CONCATENATE(TablaDatosCompletos[[#This Row],[CodigoProyecto]],"!E",CELL("fila",INDIRECT(TablaDatosCompletos[[#This Row],[Referencia]]))+7))=0,"",INDIRECT(CONCATENATE(TablaDatosCompletos[[#This Row],[CodigoProyecto]],"!E",CELL("fila",INDIRECT(TablaDatosCompletos[[#This Row],[Referencia]]))+7)))</f>
        <v>RCR32</v>
      </c>
      <c r="T300" s="135" t="str" cm="1">
        <f t="array" aca="1" ref="T300" ca="1">IF(INDIRECT(CONCATENATE(TablaDatosCompletos[[#This Row],[CodigoProyecto]],"!F",CELL("fila",INDIRECT(TablaDatosCompletos[[#This Row],[Referencia]]))+7))=0,"",INDIRECT(CONCATENATE(TablaDatosCompletos[[#This Row],[CodigoProyecto]],"!F",CELL("fila",INDIRECT(TablaDatosCompletos[[#This Row],[Referencia]]))+7)))</f>
        <v>RCR 32: Capacidad operativa adicional instalada para energía renovable*</v>
      </c>
      <c r="U300" s="135" cm="1">
        <f t="array" aca="1" ref="U300" ca="1">IF(TablaDatosCompletos[[#This Row],[UsarAI]]="NO",0,INDIRECT(CONCATENATE(TablaDatosCompletos[[#This Row],[CodigoProyecto]],"!H",CELL("fila",INDIRECT(TablaDatosCompletos[[#This Row],[Referencia]]))+7)))</f>
        <v>0</v>
      </c>
      <c r="V300" s="135" t="str" cm="1">
        <f t="array" aca="1" ref="V300" ca="1">IF(INDIRECT(CONCATENATE(TablaDatosCompletos[[#This Row],[CodigoProyecto]],"!G",CELL("fila",INDIRECT(TablaDatosCompletos[[#This Row],[Referencia]]))+7))=0,"",INDIRECT(CONCATENATE(TablaDatosCompletos[[#This Row],[CodigoProyecto]],"!G",CELL("fila",INDIRECT(TablaDatosCompletos[[#This Row],[Referencia]]))+7)))</f>
        <v>MW</v>
      </c>
    </row>
    <row r="301" spans="1:22" ht="72.5" x14ac:dyDescent="0.35">
      <c r="A301" s="128">
        <f>DatosGenerales!$D$7</f>
        <v>0</v>
      </c>
      <c r="B301" s="128">
        <f>DatosGenerales!$D$11</f>
        <v>0</v>
      </c>
      <c r="C301" s="128" cm="1">
        <f t="array" aca="1" ref="C301" ca="1">INDIRECT(CONCATENATE(TablaDatosCompletos[[#This Row],[CodigoProyecto]],"!$E$3"))</f>
        <v>0</v>
      </c>
      <c r="D301" s="128" t="str">
        <f ca="1">IF(TablaDatosCompletos[[#This Row],[Proyecto]]=0,"NO","SI")</f>
        <v>NO</v>
      </c>
      <c r="E301" s="129" t="s">
        <v>22</v>
      </c>
      <c r="F301" s="130" t="s">
        <v>227</v>
      </c>
      <c r="G301" s="131" t="s">
        <v>74</v>
      </c>
      <c r="H301" s="132" t="s">
        <v>43</v>
      </c>
      <c r="I301" s="133" t="s">
        <v>44</v>
      </c>
      <c r="J301" s="129" t="s">
        <v>89</v>
      </c>
      <c r="K301" s="134" t="s">
        <v>90</v>
      </c>
      <c r="L301" s="134" t="s">
        <v>658</v>
      </c>
      <c r="M301" s="135" t="str" cm="1">
        <f t="array" aca="1" ref="M301" ca="1">IF(INDIRECT(CONCATENATE(TablaDatosCompletos[[#This Row],[CodigoProyecto]],"!B",CELL("fila",INDIRECT(TablaDatosCompletos[[#This Row],[Referencia]]))))="Incluir","SI","NO")</f>
        <v>NO</v>
      </c>
      <c r="N301" s="136" cm="1">
        <f t="array" aca="1" ref="N301" ca="1">IF(TablaDatosCompletos[[#This Row],[UsarAI]]="NO",0,INDIRECT(CONCATENATE(TablaDatosCompletos[[#This Row],[CodigoProyecto]],"!E",CELL("fila",INDIRECT(TablaDatosCompletos[[#This Row],[Referencia]]))+2)))</f>
        <v>0</v>
      </c>
      <c r="O301" s="134" t="str" cm="1">
        <f t="array" aca="1" ref="O301" ca="1">IF(INDIRECT(CONCATENATE(TablaDatosCompletos[[#This Row],[CodigoProyecto]],"!E",CELL("fila",INDIRECT(TablaDatosCompletos[[#This Row],[Referencia]]))+6))=0,"",INDIRECT(CONCATENATE(TablaDatosCompletos[[#This Row],[CodigoProyecto]],"!E",CELL("fila",INDIRECT(TablaDatosCompletos[[#This Row],[Referencia]]))+6)))</f>
        <v>RCO22</v>
      </c>
      <c r="P301" s="134" t="str" cm="1">
        <f t="array" aca="1" ref="P301" ca="1">IF(INDIRECT(CONCATENATE(TablaDatosCompletos[[#This Row],[CodigoProyecto]],"!F",CELL("fila",INDIRECT(TablaDatosCompletos[[#This Row],[Referencia]]))+6))=0,"",INDIRECT(CONCATENATE(TablaDatosCompletos[[#This Row],[CodigoProyecto]],"!F",CELL("fila",INDIRECT(TablaDatosCompletos[[#This Row],[Referencia]]))+6)))</f>
        <v>Capacidad de producción adicional
de energía renovable (de la cual: electricidad,
térmica)*</v>
      </c>
      <c r="Q301" s="134" cm="1">
        <f t="array" aca="1" ref="Q301" ca="1">IF(TablaDatosCompletos[[#This Row],[UsarAI]]="NO",0,INDIRECT(CONCATENATE(TablaDatosCompletos[[#This Row],[CodigoProyecto]],"!H",CELL("fila",INDIRECT(TablaDatosCompletos[[#This Row],[Referencia]]))+6)))</f>
        <v>0</v>
      </c>
      <c r="R301" s="134" t="str" cm="1">
        <f t="array" aca="1" ref="R301" ca="1">IF(INDIRECT(CONCATENATE(TablaDatosCompletos[[#This Row],[CodigoProyecto]],"!G",CELL("fila",INDIRECT(TablaDatosCompletos[[#This Row],[Referencia]]))+6))=0,"",INDIRECT(CONCATENATE(TablaDatosCompletos[[#This Row],[CodigoProyecto]],"!G",CELL("fila",INDIRECT(TablaDatosCompletos[[#This Row],[Referencia]]))+6)))</f>
        <v>KW  </v>
      </c>
      <c r="S301" s="137" t="str" cm="1">
        <f t="array" aca="1" ref="S301" ca="1">IF(INDIRECT(CONCATENATE(TablaDatosCompletos[[#This Row],[CodigoProyecto]],"!E",CELL("fila",INDIRECT(TablaDatosCompletos[[#This Row],[Referencia]]))+7))=0,"",INDIRECT(CONCATENATE(TablaDatosCompletos[[#This Row],[CodigoProyecto]],"!E",CELL("fila",INDIRECT(TablaDatosCompletos[[#This Row],[Referencia]]))+7)))</f>
        <v>RCR32</v>
      </c>
      <c r="T301" s="135" t="str" cm="1">
        <f t="array" aca="1" ref="T301" ca="1">IF(INDIRECT(CONCATENATE(TablaDatosCompletos[[#This Row],[CodigoProyecto]],"!F",CELL("fila",INDIRECT(TablaDatosCompletos[[#This Row],[Referencia]]))+7))=0,"",INDIRECT(CONCATENATE(TablaDatosCompletos[[#This Row],[CodigoProyecto]],"!F",CELL("fila",INDIRECT(TablaDatosCompletos[[#This Row],[Referencia]]))+7)))</f>
        <v>RCR 32: Capacidad operativa adicional instalada para energía renovable*</v>
      </c>
      <c r="U301" s="135" cm="1">
        <f t="array" aca="1" ref="U301" ca="1">IF(TablaDatosCompletos[[#This Row],[UsarAI]]="NO",0,INDIRECT(CONCATENATE(TablaDatosCompletos[[#This Row],[CodigoProyecto]],"!H",CELL("fila",INDIRECT(TablaDatosCompletos[[#This Row],[Referencia]]))+7)))</f>
        <v>0</v>
      </c>
      <c r="V301" s="135" t="str" cm="1">
        <f t="array" aca="1" ref="V301" ca="1">IF(INDIRECT(CONCATENATE(TablaDatosCompletos[[#This Row],[CodigoProyecto]],"!G",CELL("fila",INDIRECT(TablaDatosCompletos[[#This Row],[Referencia]]))+7))=0,"",INDIRECT(CONCATENATE(TablaDatosCompletos[[#This Row],[CodigoProyecto]],"!G",CELL("fila",INDIRECT(TablaDatosCompletos[[#This Row],[Referencia]]))+7)))</f>
        <v>MW</v>
      </c>
    </row>
    <row r="302" spans="1:22" ht="72.5" x14ac:dyDescent="0.35">
      <c r="A302" s="128">
        <f>DatosGenerales!$D$7</f>
        <v>0</v>
      </c>
      <c r="B302" s="128">
        <f>DatosGenerales!$D$11</f>
        <v>0</v>
      </c>
      <c r="C302" s="128" cm="1">
        <f t="array" aca="1" ref="C302" ca="1">INDIRECT(CONCATENATE(TablaDatosCompletos[[#This Row],[CodigoProyecto]],"!$E$3"))</f>
        <v>0</v>
      </c>
      <c r="D302" s="128" t="str">
        <f ca="1">IF(TablaDatosCompletos[[#This Row],[Proyecto]]=0,"NO","SI")</f>
        <v>NO</v>
      </c>
      <c r="E302" s="129" t="s">
        <v>22</v>
      </c>
      <c r="F302" s="130" t="s">
        <v>227</v>
      </c>
      <c r="G302" s="131" t="s">
        <v>74</v>
      </c>
      <c r="H302" s="132" t="s">
        <v>43</v>
      </c>
      <c r="I302" s="133" t="s">
        <v>44</v>
      </c>
      <c r="J302" s="129" t="s">
        <v>91</v>
      </c>
      <c r="K302" s="134" t="s">
        <v>92</v>
      </c>
      <c r="L302" s="134" t="s">
        <v>659</v>
      </c>
      <c r="M302" s="135" t="str" cm="1">
        <f t="array" aca="1" ref="M302" ca="1">IF(INDIRECT(CONCATENATE(TablaDatosCompletos[[#This Row],[CodigoProyecto]],"!B",CELL("fila",INDIRECT(TablaDatosCompletos[[#This Row],[Referencia]]))))="Incluir","SI","NO")</f>
        <v>NO</v>
      </c>
      <c r="N302" s="136" cm="1">
        <f t="array" aca="1" ref="N302" ca="1">IF(TablaDatosCompletos[[#This Row],[UsarAI]]="NO",0,INDIRECT(CONCATENATE(TablaDatosCompletos[[#This Row],[CodigoProyecto]],"!E",CELL("fila",INDIRECT(TablaDatosCompletos[[#This Row],[Referencia]]))+2)))</f>
        <v>0</v>
      </c>
      <c r="O302" s="134" t="str" cm="1">
        <f t="array" aca="1" ref="O302" ca="1">IF(INDIRECT(CONCATENATE(TablaDatosCompletos[[#This Row],[CodigoProyecto]],"!E",CELL("fila",INDIRECT(TablaDatosCompletos[[#This Row],[Referencia]]))+6))=0,"",INDIRECT(CONCATENATE(TablaDatosCompletos[[#This Row],[CodigoProyecto]],"!E",CELL("fila",INDIRECT(TablaDatosCompletos[[#This Row],[Referencia]]))+6)))</f>
        <v>RCO22</v>
      </c>
      <c r="P302" s="134" t="str" cm="1">
        <f t="array" aca="1" ref="P302" ca="1">IF(INDIRECT(CONCATENATE(TablaDatosCompletos[[#This Row],[CodigoProyecto]],"!F",CELL("fila",INDIRECT(TablaDatosCompletos[[#This Row],[Referencia]]))+6))=0,"",INDIRECT(CONCATENATE(TablaDatosCompletos[[#This Row],[CodigoProyecto]],"!F",CELL("fila",INDIRECT(TablaDatosCompletos[[#This Row],[Referencia]]))+6)))</f>
        <v>Capacidad de producción adicional
de energía renovable (de la cual: electricidad,
térmica)*</v>
      </c>
      <c r="Q302" s="134" cm="1">
        <f t="array" aca="1" ref="Q302" ca="1">IF(TablaDatosCompletos[[#This Row],[UsarAI]]="NO",0,INDIRECT(CONCATENATE(TablaDatosCompletos[[#This Row],[CodigoProyecto]],"!H",CELL("fila",INDIRECT(TablaDatosCompletos[[#This Row],[Referencia]]))+6)))</f>
        <v>0</v>
      </c>
      <c r="R302" s="134" t="str" cm="1">
        <f t="array" aca="1" ref="R302" ca="1">IF(INDIRECT(CONCATENATE(TablaDatosCompletos[[#This Row],[CodigoProyecto]],"!G",CELL("fila",INDIRECT(TablaDatosCompletos[[#This Row],[Referencia]]))+6))=0,"",INDIRECT(CONCATENATE(TablaDatosCompletos[[#This Row],[CodigoProyecto]],"!G",CELL("fila",INDIRECT(TablaDatosCompletos[[#This Row],[Referencia]]))+6)))</f>
        <v>KW  </v>
      </c>
      <c r="S302" s="137" t="str" cm="1">
        <f t="array" aca="1" ref="S302" ca="1">IF(INDIRECT(CONCATENATE(TablaDatosCompletos[[#This Row],[CodigoProyecto]],"!E",CELL("fila",INDIRECT(TablaDatosCompletos[[#This Row],[Referencia]]))+7))=0,"",INDIRECT(CONCATENATE(TablaDatosCompletos[[#This Row],[CodigoProyecto]],"!E",CELL("fila",INDIRECT(TablaDatosCompletos[[#This Row],[Referencia]]))+7)))</f>
        <v>RCR32</v>
      </c>
      <c r="T302" s="135" t="str" cm="1">
        <f t="array" aca="1" ref="T302" ca="1">IF(INDIRECT(CONCATENATE(TablaDatosCompletos[[#This Row],[CodigoProyecto]],"!F",CELL("fila",INDIRECT(TablaDatosCompletos[[#This Row],[Referencia]]))+7))=0,"",INDIRECT(CONCATENATE(TablaDatosCompletos[[#This Row],[CodigoProyecto]],"!F",CELL("fila",INDIRECT(TablaDatosCompletos[[#This Row],[Referencia]]))+7)))</f>
        <v>RCR 32: Capacidad operativa adicional instalada para energía renovable*</v>
      </c>
      <c r="U302" s="135" cm="1">
        <f t="array" aca="1" ref="U302" ca="1">IF(TablaDatosCompletos[[#This Row],[UsarAI]]="NO",0,INDIRECT(CONCATENATE(TablaDatosCompletos[[#This Row],[CodigoProyecto]],"!H",CELL("fila",INDIRECT(TablaDatosCompletos[[#This Row],[Referencia]]))+7)))</f>
        <v>0</v>
      </c>
      <c r="V302" s="135" t="str" cm="1">
        <f t="array" aca="1" ref="V302" ca="1">IF(INDIRECT(CONCATENATE(TablaDatosCompletos[[#This Row],[CodigoProyecto]],"!G",CELL("fila",INDIRECT(TablaDatosCompletos[[#This Row],[Referencia]]))+7))=0,"",INDIRECT(CONCATENATE(TablaDatosCompletos[[#This Row],[CodigoProyecto]],"!G",CELL("fila",INDIRECT(TablaDatosCompletos[[#This Row],[Referencia]]))+7)))</f>
        <v>MW</v>
      </c>
    </row>
    <row r="303" spans="1:22" ht="72.5" x14ac:dyDescent="0.35">
      <c r="A303" s="128">
        <f>DatosGenerales!$D$7</f>
        <v>0</v>
      </c>
      <c r="B303" s="128">
        <f>DatosGenerales!$D$11</f>
        <v>0</v>
      </c>
      <c r="C303" s="128" cm="1">
        <f t="array" aca="1" ref="C303" ca="1">INDIRECT(CONCATENATE(TablaDatosCompletos[[#This Row],[CodigoProyecto]],"!$E$3"))</f>
        <v>0</v>
      </c>
      <c r="D303" s="128" t="str">
        <f ca="1">IF(TablaDatosCompletos[[#This Row],[Proyecto]]=0,"NO","SI")</f>
        <v>NO</v>
      </c>
      <c r="E303" s="129" t="s">
        <v>22</v>
      </c>
      <c r="F303" s="130" t="s">
        <v>227</v>
      </c>
      <c r="G303" s="131" t="s">
        <v>74</v>
      </c>
      <c r="H303" s="132" t="s">
        <v>45</v>
      </c>
      <c r="I303" s="133" t="s">
        <v>46</v>
      </c>
      <c r="J303" s="129" t="s">
        <v>93</v>
      </c>
      <c r="K303" s="134" t="s">
        <v>94</v>
      </c>
      <c r="L303" s="134" t="s">
        <v>660</v>
      </c>
      <c r="M303" s="135" t="str" cm="1">
        <f t="array" aca="1" ref="M303" ca="1">IF(INDIRECT(CONCATENATE(TablaDatosCompletos[[#This Row],[CodigoProyecto]],"!B",CELL("fila",INDIRECT(TablaDatosCompletos[[#This Row],[Referencia]]))))="Incluir","SI","NO")</f>
        <v>NO</v>
      </c>
      <c r="N303" s="136" cm="1">
        <f t="array" aca="1" ref="N303" ca="1">IF(TablaDatosCompletos[[#This Row],[UsarAI]]="NO",0,INDIRECT(CONCATENATE(TablaDatosCompletos[[#This Row],[CodigoProyecto]],"!E",CELL("fila",INDIRECT(TablaDatosCompletos[[#This Row],[Referencia]]))+2)))</f>
        <v>0</v>
      </c>
      <c r="O303" s="134" t="str" cm="1">
        <f t="array" aca="1" ref="O303" ca="1">IF(INDIRECT(CONCATENATE(TablaDatosCompletos[[#This Row],[CodigoProyecto]],"!E",CELL("fila",INDIRECT(TablaDatosCompletos[[#This Row],[Referencia]]))+6))=0,"",INDIRECT(CONCATENATE(TablaDatosCompletos[[#This Row],[CodigoProyecto]],"!E",CELL("fila",INDIRECT(TablaDatosCompletos[[#This Row],[Referencia]]))+6)))</f>
        <v>RCO54</v>
      </c>
      <c r="P303" s="134" t="str" cm="1">
        <f t="array" aca="1" ref="P303" ca="1">IF(INDIRECT(CONCATENATE(TablaDatosCompletos[[#This Row],[CodigoProyecto]],"!F",CELL("fila",INDIRECT(TablaDatosCompletos[[#This Row],[Referencia]]))+6))=0,"",INDIRECT(CONCATENATE(TablaDatosCompletos[[#This Row],[CodigoProyecto]],"!F",CELL("fila",INDIRECT(TablaDatosCompletos[[#This Row],[Referencia]]))+6)))</f>
        <v>RCO54 Intermodal</v>
      </c>
      <c r="Q303" s="134" cm="1">
        <f t="array" aca="1" ref="Q303" ca="1">IF(TablaDatosCompletos[[#This Row],[UsarAI]]="NO",0,INDIRECT(CONCATENATE(TablaDatosCompletos[[#This Row],[CodigoProyecto]],"!H",CELL("fila",INDIRECT(TablaDatosCompletos[[#This Row],[Referencia]]))+6)))</f>
        <v>0</v>
      </c>
      <c r="R303" s="134" t="str" cm="1">
        <f t="array" aca="1" ref="R303" ca="1">IF(INDIRECT(CONCATENATE(TablaDatosCompletos[[#This Row],[CodigoProyecto]],"!G",CELL("fila",INDIRECT(TablaDatosCompletos[[#This Row],[Referencia]]))+6))=0,"",INDIRECT(CONCATENATE(TablaDatosCompletos[[#This Row],[CodigoProyecto]],"!G",CELL("fila",INDIRECT(TablaDatosCompletos[[#This Row],[Referencia]]))+6)))</f>
        <v>RCO54:Conexiones intermodales</v>
      </c>
      <c r="S303" s="137" t="str" cm="1">
        <f t="array" aca="1" ref="S303" ca="1">IF(INDIRECT(CONCATENATE(TablaDatosCompletos[[#This Row],[CodigoProyecto]],"!E",CELL("fila",INDIRECT(TablaDatosCompletos[[#This Row],[Referencia]]))+7))=0,"",INDIRECT(CONCATENATE(TablaDatosCompletos[[#This Row],[CodigoProyecto]],"!E",CELL("fila",INDIRECT(TablaDatosCompletos[[#This Row],[Referencia]]))+7)))</f>
        <v>RCR62</v>
      </c>
      <c r="T303" s="135" t="str" cm="1">
        <f t="array" aca="1" ref="T303" ca="1">IF(INDIRECT(CONCATENATE(TablaDatosCompletos[[#This Row],[CodigoProyecto]],"!F",CELL("fila",INDIRECT(TablaDatosCompletos[[#This Row],[Referencia]]))+7))=0,"",INDIRECT(CONCATENATE(TablaDatosCompletos[[#This Row],[CodigoProyecto]],"!F",CELL("fila",INDIRECT(TablaDatosCompletos[[#This Row],[Referencia]]))+7)))</f>
        <v>RCR 62: Pasajeros anuales de transporte
público nuevo o modernizado</v>
      </c>
      <c r="U303" s="135" cm="1">
        <f t="array" aca="1" ref="U303" ca="1">IF(TablaDatosCompletos[[#This Row],[UsarAI]]="NO",0,INDIRECT(CONCATENATE(TablaDatosCompletos[[#This Row],[CodigoProyecto]],"!H",CELL("fila",INDIRECT(TablaDatosCompletos[[#This Row],[Referencia]]))+7)))</f>
        <v>0</v>
      </c>
      <c r="V303" s="135" t="str" cm="1">
        <f t="array" aca="1" ref="V303" ca="1">IF(INDIRECT(CONCATENATE(TablaDatosCompletos[[#This Row],[CodigoProyecto]],"!G",CELL("fila",INDIRECT(TablaDatosCompletos[[#This Row],[Referencia]]))+7))=0,"",INDIRECT(CONCATENATE(TablaDatosCompletos[[#This Row],[CodigoProyecto]],"!G",CELL("fila",INDIRECT(TablaDatosCompletos[[#This Row],[Referencia]]))+7)))</f>
        <v>RCR 62: Usuarios / año</v>
      </c>
    </row>
    <row r="304" spans="1:22" ht="72.5" x14ac:dyDescent="0.35">
      <c r="A304" s="128">
        <f>DatosGenerales!$D$7</f>
        <v>0</v>
      </c>
      <c r="B304" s="128">
        <f>DatosGenerales!$D$11</f>
        <v>0</v>
      </c>
      <c r="C304" s="128" cm="1">
        <f t="array" aca="1" ref="C304" ca="1">INDIRECT(CONCATENATE(TablaDatosCompletos[[#This Row],[CodigoProyecto]],"!$E$3"))</f>
        <v>0</v>
      </c>
      <c r="D304" s="128" t="str">
        <f ca="1">IF(TablaDatosCompletos[[#This Row],[Proyecto]]=0,"NO","SI")</f>
        <v>NO</v>
      </c>
      <c r="E304" s="129" t="s">
        <v>22</v>
      </c>
      <c r="F304" s="130" t="s">
        <v>227</v>
      </c>
      <c r="G304" s="131" t="s">
        <v>74</v>
      </c>
      <c r="H304" s="132" t="s">
        <v>45</v>
      </c>
      <c r="I304" s="133" t="s">
        <v>46</v>
      </c>
      <c r="J304" s="129" t="s">
        <v>95</v>
      </c>
      <c r="K304" s="134" t="s">
        <v>96</v>
      </c>
      <c r="L304" s="134" t="s">
        <v>661</v>
      </c>
      <c r="M304" s="135" t="str" cm="1">
        <f t="array" aca="1" ref="M304" ca="1">IF(INDIRECT(CONCATENATE(TablaDatosCompletos[[#This Row],[CodigoProyecto]],"!B",CELL("fila",INDIRECT(TablaDatosCompletos[[#This Row],[Referencia]]))))="Incluir","SI","NO")</f>
        <v>NO</v>
      </c>
      <c r="N304" s="136" cm="1">
        <f t="array" aca="1" ref="N304" ca="1">IF(TablaDatosCompletos[[#This Row],[UsarAI]]="NO",0,INDIRECT(CONCATENATE(TablaDatosCompletos[[#This Row],[CodigoProyecto]],"!E",CELL("fila",INDIRECT(TablaDatosCompletos[[#This Row],[Referencia]]))+2)))</f>
        <v>0</v>
      </c>
      <c r="O304" s="134" t="str" cm="1">
        <f t="array" aca="1" ref="O304" ca="1">IF(INDIRECT(CONCATENATE(TablaDatosCompletos[[#This Row],[CodigoProyecto]],"!E",CELL("fila",INDIRECT(TablaDatosCompletos[[#This Row],[Referencia]]))+6))=0,"",INDIRECT(CONCATENATE(TablaDatosCompletos[[#This Row],[CodigoProyecto]],"!E",CELL("fila",INDIRECT(TablaDatosCompletos[[#This Row],[Referencia]]))+6)))</f>
        <v>RCO57</v>
      </c>
      <c r="P304" s="134" t="str" cm="1">
        <f t="array" aca="1" ref="P304" ca="1">IF(INDIRECT(CONCATENATE(TablaDatosCompletos[[#This Row],[CodigoProyecto]],"!F",CELL("fila",INDIRECT(TablaDatosCompletos[[#This Row],[Referencia]]))+6))=0,"",INDIRECT(CONCATENATE(TablaDatosCompletos[[#This Row],[CodigoProyecto]],"!F",CELL("fila",INDIRECT(TablaDatosCompletos[[#This Row],[Referencia]]))+6)))</f>
        <v>RCO 57: Capacidad del material rodante respetuoso con el medio ambiente para el transporte público colectivo*</v>
      </c>
      <c r="Q304" s="134" cm="1">
        <f t="array" aca="1" ref="Q304" ca="1">IF(TablaDatosCompletos[[#This Row],[UsarAI]]="NO",0,INDIRECT(CONCATENATE(TablaDatosCompletos[[#This Row],[CodigoProyecto]],"!H",CELL("fila",INDIRECT(TablaDatosCompletos[[#This Row],[Referencia]]))+6)))</f>
        <v>0</v>
      </c>
      <c r="R304" s="134" t="str" cm="1">
        <f t="array" aca="1" ref="R304" ca="1">IF(INDIRECT(CONCATENATE(TablaDatosCompletos[[#This Row],[CodigoProyecto]],"!G",CELL("fila",INDIRECT(TablaDatosCompletos[[#This Row],[Referencia]]))+6))=0,"",INDIRECT(CONCATENATE(TablaDatosCompletos[[#This Row],[CodigoProyecto]],"!G",CELL("fila",INDIRECT(TablaDatosCompletos[[#This Row],[Referencia]]))+6)))</f>
        <v>RCO 57:Pasajeros</v>
      </c>
      <c r="S304" s="137" t="str" cm="1">
        <f t="array" aca="1" ref="S304" ca="1">IF(INDIRECT(CONCATENATE(TablaDatosCompletos[[#This Row],[CodigoProyecto]],"!E",CELL("fila",INDIRECT(TablaDatosCompletos[[#This Row],[Referencia]]))+7))=0,"",INDIRECT(CONCATENATE(TablaDatosCompletos[[#This Row],[CodigoProyecto]],"!E",CELL("fila",INDIRECT(TablaDatosCompletos[[#This Row],[Referencia]]))+7)))</f>
        <v>RCR62</v>
      </c>
      <c r="T304" s="135" t="str" cm="1">
        <f t="array" aca="1" ref="T304" ca="1">IF(INDIRECT(CONCATENATE(TablaDatosCompletos[[#This Row],[CodigoProyecto]],"!F",CELL("fila",INDIRECT(TablaDatosCompletos[[#This Row],[Referencia]]))+7))=0,"",INDIRECT(CONCATENATE(TablaDatosCompletos[[#This Row],[CodigoProyecto]],"!F",CELL("fila",INDIRECT(TablaDatosCompletos[[#This Row],[Referencia]]))+7)))</f>
        <v>RCR 62: Pasajeros anuales de transporte
público nuevo o modernizado</v>
      </c>
      <c r="U304" s="135" cm="1">
        <f t="array" aca="1" ref="U304" ca="1">IF(TablaDatosCompletos[[#This Row],[UsarAI]]="NO",0,INDIRECT(CONCATENATE(TablaDatosCompletos[[#This Row],[CodigoProyecto]],"!H",CELL("fila",INDIRECT(TablaDatosCompletos[[#This Row],[Referencia]]))+7)))</f>
        <v>0</v>
      </c>
      <c r="V304" s="135" t="str" cm="1">
        <f t="array" aca="1" ref="V304" ca="1">IF(INDIRECT(CONCATENATE(TablaDatosCompletos[[#This Row],[CodigoProyecto]],"!G",CELL("fila",INDIRECT(TablaDatosCompletos[[#This Row],[Referencia]]))+7))=0,"",INDIRECT(CONCATENATE(TablaDatosCompletos[[#This Row],[CodigoProyecto]],"!G",CELL("fila",INDIRECT(TablaDatosCompletos[[#This Row],[Referencia]]))+7)))</f>
        <v>RCR 62: Usuarios / año</v>
      </c>
    </row>
    <row r="305" spans="1:22" ht="72.5" x14ac:dyDescent="0.35">
      <c r="A305" s="128">
        <f>DatosGenerales!$D$7</f>
        <v>0</v>
      </c>
      <c r="B305" s="128">
        <f>DatosGenerales!$D$11</f>
        <v>0</v>
      </c>
      <c r="C305" s="128" cm="1">
        <f t="array" aca="1" ref="C305" ca="1">INDIRECT(CONCATENATE(TablaDatosCompletos[[#This Row],[CodigoProyecto]],"!$E$3"))</f>
        <v>0</v>
      </c>
      <c r="D305" s="128" t="str">
        <f ca="1">IF(TablaDatosCompletos[[#This Row],[Proyecto]]=0,"NO","SI")</f>
        <v>NO</v>
      </c>
      <c r="E305" s="129" t="s">
        <v>22</v>
      </c>
      <c r="F305" s="130" t="s">
        <v>227</v>
      </c>
      <c r="G305" s="131" t="s">
        <v>74</v>
      </c>
      <c r="H305" s="132" t="s">
        <v>45</v>
      </c>
      <c r="I305" s="133" t="s">
        <v>46</v>
      </c>
      <c r="J305" s="129" t="s">
        <v>97</v>
      </c>
      <c r="K305" s="134" t="s">
        <v>98</v>
      </c>
      <c r="L305" s="134" t="s">
        <v>662</v>
      </c>
      <c r="M305" s="135" t="str" cm="1">
        <f t="array" aca="1" ref="M305" ca="1">IF(INDIRECT(CONCATENATE(TablaDatosCompletos[[#This Row],[CodigoProyecto]],"!B",CELL("fila",INDIRECT(TablaDatosCompletos[[#This Row],[Referencia]]))))="Incluir","SI","NO")</f>
        <v>NO</v>
      </c>
      <c r="N305" s="136" cm="1">
        <f t="array" aca="1" ref="N305" ca="1">IF(TablaDatosCompletos[[#This Row],[UsarAI]]="NO",0,INDIRECT(CONCATENATE(TablaDatosCompletos[[#This Row],[CodigoProyecto]],"!E",CELL("fila",INDIRECT(TablaDatosCompletos[[#This Row],[Referencia]]))+2)))</f>
        <v>0</v>
      </c>
      <c r="O305" s="134" t="str" cm="1">
        <f t="array" aca="1" ref="O305" ca="1">IF(INDIRECT(CONCATENATE(TablaDatosCompletos[[#This Row],[CodigoProyecto]],"!E",CELL("fila",INDIRECT(TablaDatosCompletos[[#This Row],[Referencia]]))+6))=0,"",INDIRECT(CONCATENATE(TablaDatosCompletos[[#This Row],[CodigoProyecto]],"!E",CELL("fila",INDIRECT(TablaDatosCompletos[[#This Row],[Referencia]]))+6)))</f>
        <v>RCO58</v>
      </c>
      <c r="P305" s="134" t="str" cm="1">
        <f t="array" aca="1" ref="P305" ca="1">IF(INDIRECT(CONCATENATE(TablaDatosCompletos[[#This Row],[CodigoProyecto]],"!F",CELL("fila",INDIRECT(TablaDatosCompletos[[#This Row],[Referencia]]))+6))=0,"",INDIRECT(CONCATENATE(TablaDatosCompletos[[#This Row],[CodigoProyecto]],"!F",CELL("fila",INDIRECT(TablaDatosCompletos[[#This Row],[Referencia]]))+6)))</f>
        <v>RCO 58: Infraestructuras específicamente para ciclistas apoyadas*</v>
      </c>
      <c r="Q305" s="134" cm="1">
        <f t="array" aca="1" ref="Q305" ca="1">IF(TablaDatosCompletos[[#This Row],[UsarAI]]="NO",0,INDIRECT(CONCATENATE(TablaDatosCompletos[[#This Row],[CodigoProyecto]],"!H",CELL("fila",INDIRECT(TablaDatosCompletos[[#This Row],[Referencia]]))+6)))</f>
        <v>0</v>
      </c>
      <c r="R305" s="134" t="str" cm="1">
        <f t="array" aca="1" ref="R305" ca="1">IF(INDIRECT(CONCATENATE(TablaDatosCompletos[[#This Row],[CodigoProyecto]],"!G",CELL("fila",INDIRECT(TablaDatosCompletos[[#This Row],[Referencia]]))+6))=0,"",INDIRECT(CONCATENATE(TablaDatosCompletos[[#This Row],[CodigoProyecto]],"!G",CELL("fila",INDIRECT(TablaDatosCompletos[[#This Row],[Referencia]]))+6)))</f>
        <v>RCO 58:  Km</v>
      </c>
      <c r="S305" s="137" t="str" cm="1">
        <f t="array" aca="1" ref="S305" ca="1">IF(INDIRECT(CONCATENATE(TablaDatosCompletos[[#This Row],[CodigoProyecto]],"!E",CELL("fila",INDIRECT(TablaDatosCompletos[[#This Row],[Referencia]]))+7))=0,"",INDIRECT(CONCATENATE(TablaDatosCompletos[[#This Row],[CodigoProyecto]],"!E",CELL("fila",INDIRECT(TablaDatosCompletos[[#This Row],[Referencia]]))+7)))</f>
        <v>RCR64</v>
      </c>
      <c r="T305" s="135" t="str" cm="1">
        <f t="array" aca="1" ref="T305" ca="1">IF(INDIRECT(CONCATENATE(TablaDatosCompletos[[#This Row],[CodigoProyecto]],"!F",CELL("fila",INDIRECT(TablaDatosCompletos[[#This Row],[Referencia]]))+7))=0,"",INDIRECT(CONCATENATE(TablaDatosCompletos[[#This Row],[CodigoProyecto]],"!F",CELL("fila",INDIRECT(TablaDatosCompletos[[#This Row],[Referencia]]))+7)))</f>
        <v>RCR 64: Usuarios anuales de infraestructuras
específicas para ciclistas</v>
      </c>
      <c r="U305" s="135" cm="1">
        <f t="array" aca="1" ref="U305" ca="1">IF(TablaDatosCompletos[[#This Row],[UsarAI]]="NO",0,INDIRECT(CONCATENATE(TablaDatosCompletos[[#This Row],[CodigoProyecto]],"!H",CELL("fila",INDIRECT(TablaDatosCompletos[[#This Row],[Referencia]]))+7)))</f>
        <v>0</v>
      </c>
      <c r="V305" s="135" t="str" cm="1">
        <f t="array" aca="1" ref="V305" ca="1">IF(INDIRECT(CONCATENATE(TablaDatosCompletos[[#This Row],[CodigoProyecto]],"!G",CELL("fila",INDIRECT(TablaDatosCompletos[[#This Row],[Referencia]]))+7))=0,"",INDIRECT(CONCATENATE(TablaDatosCompletos[[#This Row],[CodigoProyecto]],"!G",CELL("fila",INDIRECT(TablaDatosCompletos[[#This Row],[Referencia]]))+7)))</f>
        <v>RCR 64: Usuarios /año</v>
      </c>
    </row>
    <row r="306" spans="1:22" ht="72.5" x14ac:dyDescent="0.35">
      <c r="A306" s="128">
        <f>DatosGenerales!$D$7</f>
        <v>0</v>
      </c>
      <c r="B306" s="128">
        <f>DatosGenerales!$D$11</f>
        <v>0</v>
      </c>
      <c r="C306" s="128" cm="1">
        <f t="array" aca="1" ref="C306" ca="1">INDIRECT(CONCATENATE(TablaDatosCompletos[[#This Row],[CodigoProyecto]],"!$E$3"))</f>
        <v>0</v>
      </c>
      <c r="D306" s="128" t="str">
        <f ca="1">IF(TablaDatosCompletos[[#This Row],[Proyecto]]=0,"NO","SI")</f>
        <v>NO</v>
      </c>
      <c r="E306" s="129" t="s">
        <v>22</v>
      </c>
      <c r="F306" s="130" t="s">
        <v>227</v>
      </c>
      <c r="G306" s="131" t="s">
        <v>74</v>
      </c>
      <c r="H306" s="132" t="s">
        <v>45</v>
      </c>
      <c r="I306" s="136" t="s">
        <v>46</v>
      </c>
      <c r="J306" s="129" t="s">
        <v>99</v>
      </c>
      <c r="K306" s="134" t="s">
        <v>100</v>
      </c>
      <c r="L306" s="134" t="s">
        <v>663</v>
      </c>
      <c r="M306" s="135" t="str" cm="1">
        <f t="array" aca="1" ref="M306" ca="1">IF(INDIRECT(CONCATENATE(TablaDatosCompletos[[#This Row],[CodigoProyecto]],"!B",CELL("fila",INDIRECT(TablaDatosCompletos[[#This Row],[Referencia]]))))="Incluir","SI","NO")</f>
        <v>NO</v>
      </c>
      <c r="N306" s="136" cm="1">
        <f t="array" aca="1" ref="N306" ca="1">IF(TablaDatosCompletos[[#This Row],[UsarAI]]="NO",0,INDIRECT(CONCATENATE(TablaDatosCompletos[[#This Row],[CodigoProyecto]],"!E",CELL("fila",INDIRECT(TablaDatosCompletos[[#This Row],[Referencia]]))+2)))</f>
        <v>0</v>
      </c>
      <c r="O306" s="134" t="str" cm="1">
        <f t="array" aca="1" ref="O306" ca="1">IF(INDIRECT(CONCATENATE(TablaDatosCompletos[[#This Row],[CodigoProyecto]],"!E",CELL("fila",INDIRECT(TablaDatosCompletos[[#This Row],[Referencia]]))+6))=0,"",INDIRECT(CONCATENATE(TablaDatosCompletos[[#This Row],[CodigoProyecto]],"!E",CELL("fila",INDIRECT(TablaDatosCompletos[[#This Row],[Referencia]]))+6)))</f>
        <v>RCO54</v>
      </c>
      <c r="P306" s="134" t="str" cm="1">
        <f t="array" aca="1" ref="P306" ca="1">IF(INDIRECT(CONCATENATE(TablaDatosCompletos[[#This Row],[CodigoProyecto]],"!F",CELL("fila",INDIRECT(TablaDatosCompletos[[#This Row],[Referencia]]))+6))=0,"",INDIRECT(CONCATENATE(TablaDatosCompletos[[#This Row],[CodigoProyecto]],"!F",CELL("fila",INDIRECT(TablaDatosCompletos[[#This Row],[Referencia]]))+6)))</f>
        <v>RCO54 Intermodal</v>
      </c>
      <c r="Q306" s="134" cm="1">
        <f t="array" aca="1" ref="Q306" ca="1">IF(TablaDatosCompletos[[#This Row],[UsarAI]]="NO",0,INDIRECT(CONCATENATE(TablaDatosCompletos[[#This Row],[CodigoProyecto]],"!H",CELL("fila",INDIRECT(TablaDatosCompletos[[#This Row],[Referencia]]))+6)))</f>
        <v>0</v>
      </c>
      <c r="R306" s="134" t="str" cm="1">
        <f t="array" aca="1" ref="R306" ca="1">IF(INDIRECT(CONCATENATE(TablaDatosCompletos[[#This Row],[CodigoProyecto]],"!G",CELL("fila",INDIRECT(TablaDatosCompletos[[#This Row],[Referencia]]))+6))=0,"",INDIRECT(CONCATENATE(TablaDatosCompletos[[#This Row],[CodigoProyecto]],"!G",CELL("fila",INDIRECT(TablaDatosCompletos[[#This Row],[Referencia]]))+6)))</f>
        <v>RCO54:Conexiones intermodales</v>
      </c>
      <c r="S306" s="137" t="str" cm="1">
        <f t="array" aca="1" ref="S306" ca="1">IF(INDIRECT(CONCATENATE(TablaDatosCompletos[[#This Row],[CodigoProyecto]],"!E",CELL("fila",INDIRECT(TablaDatosCompletos[[#This Row],[Referencia]]))+7))=0,"",INDIRECT(CONCATENATE(TablaDatosCompletos[[#This Row],[CodigoProyecto]],"!E",CELL("fila",INDIRECT(TablaDatosCompletos[[#This Row],[Referencia]]))+7)))</f>
        <v>RCR62</v>
      </c>
      <c r="T306" s="135" t="str" cm="1">
        <f t="array" aca="1" ref="T306" ca="1">IF(INDIRECT(CONCATENATE(TablaDatosCompletos[[#This Row],[CodigoProyecto]],"!F",CELL("fila",INDIRECT(TablaDatosCompletos[[#This Row],[Referencia]]))+7))=0,"",INDIRECT(CONCATENATE(TablaDatosCompletos[[#This Row],[CodigoProyecto]],"!F",CELL("fila",INDIRECT(TablaDatosCompletos[[#This Row],[Referencia]]))+7)))</f>
        <v>RCR 62: Pasajeros anuales de transporte
público nuevo o modernizado</v>
      </c>
      <c r="U306" s="135" cm="1">
        <f t="array" aca="1" ref="U306" ca="1">IF(TablaDatosCompletos[[#This Row],[UsarAI]]="NO",0,INDIRECT(CONCATENATE(TablaDatosCompletos[[#This Row],[CodigoProyecto]],"!H",CELL("fila",INDIRECT(TablaDatosCompletos[[#This Row],[Referencia]]))+7)))</f>
        <v>0</v>
      </c>
      <c r="V306" s="135" t="str" cm="1">
        <f t="array" aca="1" ref="V306" ca="1">IF(INDIRECT(CONCATENATE(TablaDatosCompletos[[#This Row],[CodigoProyecto]],"!G",CELL("fila",INDIRECT(TablaDatosCompletos[[#This Row],[Referencia]]))+7))=0,"",INDIRECT(CONCATENATE(TablaDatosCompletos[[#This Row],[CodigoProyecto]],"!G",CELL("fila",INDIRECT(TablaDatosCompletos[[#This Row],[Referencia]]))+7)))</f>
        <v>RCR 62: Usuarios / año</v>
      </c>
    </row>
    <row r="307" spans="1:22" ht="72.5" x14ac:dyDescent="0.35">
      <c r="A307" s="128">
        <f>DatosGenerales!$D$7</f>
        <v>0</v>
      </c>
      <c r="B307" s="128">
        <f>DatosGenerales!$D$11</f>
        <v>0</v>
      </c>
      <c r="C307" s="128" cm="1">
        <f t="array" aca="1" ref="C307" ca="1">INDIRECT(CONCATENATE(TablaDatosCompletos[[#This Row],[CodigoProyecto]],"!$E$3"))</f>
        <v>0</v>
      </c>
      <c r="D307" s="128" t="str">
        <f ca="1">IF(TablaDatosCompletos[[#This Row],[Proyecto]]=0,"NO","SI")</f>
        <v>NO</v>
      </c>
      <c r="E307" s="129" t="s">
        <v>22</v>
      </c>
      <c r="F307" s="130" t="s">
        <v>227</v>
      </c>
      <c r="G307" s="131" t="s">
        <v>74</v>
      </c>
      <c r="H307" s="132" t="s">
        <v>45</v>
      </c>
      <c r="I307" s="136" t="s">
        <v>46</v>
      </c>
      <c r="J307" s="129" t="s">
        <v>101</v>
      </c>
      <c r="K307" s="134" t="s">
        <v>102</v>
      </c>
      <c r="L307" s="134" t="s">
        <v>664</v>
      </c>
      <c r="M307" s="135" t="str" cm="1">
        <f t="array" aca="1" ref="M307" ca="1">IF(INDIRECT(CONCATENATE(TablaDatosCompletos[[#This Row],[CodigoProyecto]],"!B",CELL("fila",INDIRECT(TablaDatosCompletos[[#This Row],[Referencia]]))))="Incluir","SI","NO")</f>
        <v>NO</v>
      </c>
      <c r="N307" s="136" cm="1">
        <f t="array" aca="1" ref="N307" ca="1">IF(TablaDatosCompletos[[#This Row],[UsarAI]]="NO",0,INDIRECT(CONCATENATE(TablaDatosCompletos[[#This Row],[CodigoProyecto]],"!E",CELL("fila",INDIRECT(TablaDatosCompletos[[#This Row],[Referencia]]))+2)))</f>
        <v>0</v>
      </c>
      <c r="O307" s="134" t="str" cm="1">
        <f t="array" aca="1" ref="O307" ca="1">IF(INDIRECT(CONCATENATE(TablaDatosCompletos[[#This Row],[CodigoProyecto]],"!E",CELL("fila",INDIRECT(TablaDatosCompletos[[#This Row],[Referencia]]))+6))=0,"",INDIRECT(CONCATENATE(TablaDatosCompletos[[#This Row],[CodigoProyecto]],"!E",CELL("fila",INDIRECT(TablaDatosCompletos[[#This Row],[Referencia]]))+6)))</f>
        <v>RCO57</v>
      </c>
      <c r="P307" s="134" t="str" cm="1">
        <f t="array" aca="1" ref="P307" ca="1">IF(INDIRECT(CONCATENATE(TablaDatosCompletos[[#This Row],[CodigoProyecto]],"!F",CELL("fila",INDIRECT(TablaDatosCompletos[[#This Row],[Referencia]]))+6))=0,"",INDIRECT(CONCATENATE(TablaDatosCompletos[[#This Row],[CodigoProyecto]],"!F",CELL("fila",INDIRECT(TablaDatosCompletos[[#This Row],[Referencia]]))+6)))</f>
        <v>RCO 57: Capacidad del material rodante respetuoso con el medio ambiente para el transporte público colectivo*</v>
      </c>
      <c r="Q307" s="134" cm="1">
        <f t="array" aca="1" ref="Q307" ca="1">IF(TablaDatosCompletos[[#This Row],[UsarAI]]="NO",0,INDIRECT(CONCATENATE(TablaDatosCompletos[[#This Row],[CodigoProyecto]],"!H",CELL("fila",INDIRECT(TablaDatosCompletos[[#This Row],[Referencia]]))+6)))</f>
        <v>0</v>
      </c>
      <c r="R307" s="134" t="str" cm="1">
        <f t="array" aca="1" ref="R307" ca="1">IF(INDIRECT(CONCATENATE(TablaDatosCompletos[[#This Row],[CodigoProyecto]],"!G",CELL("fila",INDIRECT(TablaDatosCompletos[[#This Row],[Referencia]]))+6))=0,"",INDIRECT(CONCATENATE(TablaDatosCompletos[[#This Row],[CodigoProyecto]],"!G",CELL("fila",INDIRECT(TablaDatosCompletos[[#This Row],[Referencia]]))+6)))</f>
        <v>RCO 57:Pasajeros</v>
      </c>
      <c r="S307" s="137" t="str" cm="1">
        <f t="array" aca="1" ref="S307" ca="1">IF(INDIRECT(CONCATENATE(TablaDatosCompletos[[#This Row],[CodigoProyecto]],"!E",CELL("fila",INDIRECT(TablaDatosCompletos[[#This Row],[Referencia]]))+7))=0,"",INDIRECT(CONCATENATE(TablaDatosCompletos[[#This Row],[CodigoProyecto]],"!E",CELL("fila",INDIRECT(TablaDatosCompletos[[#This Row],[Referencia]]))+7)))</f>
        <v>RCR62</v>
      </c>
      <c r="T307" s="135" t="str" cm="1">
        <f t="array" aca="1" ref="T307" ca="1">IF(INDIRECT(CONCATENATE(TablaDatosCompletos[[#This Row],[CodigoProyecto]],"!F",CELL("fila",INDIRECT(TablaDatosCompletos[[#This Row],[Referencia]]))+7))=0,"",INDIRECT(CONCATENATE(TablaDatosCompletos[[#This Row],[CodigoProyecto]],"!F",CELL("fila",INDIRECT(TablaDatosCompletos[[#This Row],[Referencia]]))+7)))</f>
        <v>RCR 62: Pasajeros anuales de transporte
público nuevo o modernizado</v>
      </c>
      <c r="U307" s="135" cm="1">
        <f t="array" aca="1" ref="U307" ca="1">IF(TablaDatosCompletos[[#This Row],[UsarAI]]="NO",0,INDIRECT(CONCATENATE(TablaDatosCompletos[[#This Row],[CodigoProyecto]],"!H",CELL("fila",INDIRECT(TablaDatosCompletos[[#This Row],[Referencia]]))+7)))</f>
        <v>0</v>
      </c>
      <c r="V307" s="135" t="str" cm="1">
        <f t="array" aca="1" ref="V307" ca="1">IF(INDIRECT(CONCATENATE(TablaDatosCompletos[[#This Row],[CodigoProyecto]],"!G",CELL("fila",INDIRECT(TablaDatosCompletos[[#This Row],[Referencia]]))+7))=0,"",INDIRECT(CONCATENATE(TablaDatosCompletos[[#This Row],[CodigoProyecto]],"!G",CELL("fila",INDIRECT(TablaDatosCompletos[[#This Row],[Referencia]]))+7)))</f>
        <v>RCR 62: Usuarios / año</v>
      </c>
    </row>
    <row r="308" spans="1:22" ht="130.5" x14ac:dyDescent="0.35">
      <c r="A308" s="128">
        <f>DatosGenerales!$D$7</f>
        <v>0</v>
      </c>
      <c r="B308" s="128">
        <f>DatosGenerales!$D$11</f>
        <v>0</v>
      </c>
      <c r="C308" s="128" cm="1">
        <f t="array" aca="1" ref="C308" ca="1">INDIRECT(CONCATENATE(TablaDatosCompletos[[#This Row],[CodigoProyecto]],"!$E$3"))</f>
        <v>0</v>
      </c>
      <c r="D308" s="128" t="str">
        <f ca="1">IF(TablaDatosCompletos[[#This Row],[Proyecto]]=0,"NO","SI")</f>
        <v>NO</v>
      </c>
      <c r="E308" s="129" t="s">
        <v>22</v>
      </c>
      <c r="F308" s="130" t="s">
        <v>227</v>
      </c>
      <c r="G308" s="131" t="s">
        <v>74</v>
      </c>
      <c r="H308" s="132" t="s">
        <v>47</v>
      </c>
      <c r="I308" s="136" t="s">
        <v>48</v>
      </c>
      <c r="J308" s="129" t="s">
        <v>103</v>
      </c>
      <c r="K308" s="134" t="s">
        <v>104</v>
      </c>
      <c r="L308" s="134" t="s">
        <v>665</v>
      </c>
      <c r="M308" s="135" t="str" cm="1">
        <f t="array" aca="1" ref="M308" ca="1">IF(INDIRECT(CONCATENATE(TablaDatosCompletos[[#This Row],[CodigoProyecto]],"!B",CELL("fila",INDIRECT(TablaDatosCompletos[[#This Row],[Referencia]]))))="Incluir","SI","NO")</f>
        <v>NO</v>
      </c>
      <c r="N308" s="136" cm="1">
        <f t="array" aca="1" ref="N308" ca="1">IF(TablaDatosCompletos[[#This Row],[UsarAI]]="NO",0,INDIRECT(CONCATENATE(TablaDatosCompletos[[#This Row],[CodigoProyecto]],"!E",CELL("fila",INDIRECT(TablaDatosCompletos[[#This Row],[Referencia]]))+2)))</f>
        <v>0</v>
      </c>
      <c r="O308" s="134" t="str" cm="1">
        <f t="array" aca="1" ref="O308" ca="1">IF(INDIRECT(CONCATENATE(TablaDatosCompletos[[#This Row],[CodigoProyecto]],"!E",CELL("fila",INDIRECT(TablaDatosCompletos[[#This Row],[Referencia]]))+6))=0,"",INDIRECT(CONCATENATE(TablaDatosCompletos[[#This Row],[CodigoProyecto]],"!E",CELL("fila",INDIRECT(TablaDatosCompletos[[#This Row],[Referencia]]))+6)))</f>
        <v>RCO26</v>
      </c>
      <c r="P308" s="134" t="str" cm="1">
        <f t="array" aca="1" ref="P308" ca="1">IF(INDIRECT(CONCATENATE(TablaDatosCompletos[[#This Row],[CodigoProyecto]],"!F",CELL("fila",INDIRECT(TablaDatosCompletos[[#This Row],[Referencia]]))+6))=0,"",INDIRECT(CONCATENATE(TablaDatosCompletos[[#This Row],[CodigoProyecto]],"!F",CELL("fila",INDIRECT(TablaDatosCompletos[[#This Row],[Referencia]]))+6)))</f>
        <v>RCO 26: Infraestructuras verdes construidas
o mejoradas para la adaptación al cambio
climático*</v>
      </c>
      <c r="Q308" s="134" cm="1">
        <f t="array" aca="1" ref="Q308" ca="1">IF(TablaDatosCompletos[[#This Row],[UsarAI]]="NO",0,INDIRECT(CONCATENATE(TablaDatosCompletos[[#This Row],[CodigoProyecto]],"!H",CELL("fila",INDIRECT(TablaDatosCompletos[[#This Row],[Referencia]]))+6)))</f>
        <v>0</v>
      </c>
      <c r="R308" s="134" t="str" cm="1">
        <f t="array" aca="1" ref="R308" ca="1">IF(INDIRECT(CONCATENATE(TablaDatosCompletos[[#This Row],[CodigoProyecto]],"!G",CELL("fila",INDIRECT(TablaDatosCompletos[[#This Row],[Referencia]]))+6))=0,"",INDIRECT(CONCATENATE(TablaDatosCompletos[[#This Row],[CodigoProyecto]],"!G",CELL("fila",INDIRECT(TablaDatosCompletos[[#This Row],[Referencia]]))+6)))</f>
        <v>RCO 26: Hectáreas</v>
      </c>
      <c r="S308" s="137" t="str" cm="1">
        <f t="array" aca="1" ref="S308" ca="1">IF(INDIRECT(CONCATENATE(TablaDatosCompletos[[#This Row],[CodigoProyecto]],"!E",CELL("fila",INDIRECT(TablaDatosCompletos[[#This Row],[Referencia]]))+7))=0,"",INDIRECT(CONCATENATE(TablaDatosCompletos[[#This Row],[CodigoProyecto]],"!E",CELL("fila",INDIRECT(TablaDatosCompletos[[#This Row],[Referencia]]))+7)))</f>
        <v>RCR35</v>
      </c>
      <c r="T308" s="135" t="str" cm="1">
        <f t="array" aca="1" ref="T308" ca="1">IF(INDIRECT(CONCATENATE(TablaDatosCompletos[[#This Row],[CodigoProyecto]],"!F",CELL("fila",INDIRECT(TablaDatosCompletos[[#This Row],[Referencia]]))+7))=0,"",INDIRECT(CONCATENATE(TablaDatosCompletos[[#This Row],[CodigoProyecto]],"!F",CELL("fila",INDIRECT(TablaDatosCompletos[[#This Row],[Referencia]]))+7)))</f>
        <v>RCR 35: Población que se beneficia de las
medidas de protección frente a las
inundaciones</v>
      </c>
      <c r="U308" s="135" cm="1">
        <f t="array" aca="1" ref="U308" ca="1">IF(TablaDatosCompletos[[#This Row],[UsarAI]]="NO",0,INDIRECT(CONCATENATE(TablaDatosCompletos[[#This Row],[CodigoProyecto]],"!H",CELL("fila",INDIRECT(TablaDatosCompletos[[#This Row],[Referencia]]))+7)))</f>
        <v>0</v>
      </c>
      <c r="V308" s="135" t="str" cm="1">
        <f t="array" aca="1" ref="V308" ca="1">IF(INDIRECT(CONCATENATE(TablaDatosCompletos[[#This Row],[CodigoProyecto]],"!G",CELL("fila",INDIRECT(TablaDatosCompletos[[#This Row],[Referencia]]))+7))=0,"",INDIRECT(CONCATENATE(TablaDatosCompletos[[#This Row],[CodigoProyecto]],"!G",CELL("fila",INDIRECT(TablaDatosCompletos[[#This Row],[Referencia]]))+7)))</f>
        <v>RCR 35:Personas</v>
      </c>
    </row>
    <row r="309" spans="1:22" ht="116" x14ac:dyDescent="0.35">
      <c r="A309" s="128">
        <f>DatosGenerales!$D$7</f>
        <v>0</v>
      </c>
      <c r="B309" s="128">
        <f>DatosGenerales!$D$11</f>
        <v>0</v>
      </c>
      <c r="C309" s="128" cm="1">
        <f t="array" aca="1" ref="C309" ca="1">INDIRECT(CONCATENATE(TablaDatosCompletos[[#This Row],[CodigoProyecto]],"!$E$3"))</f>
        <v>0</v>
      </c>
      <c r="D309" s="128" t="str">
        <f ca="1">IF(TablaDatosCompletos[[#This Row],[Proyecto]]=0,"NO","SI")</f>
        <v>NO</v>
      </c>
      <c r="E309" s="129" t="s">
        <v>22</v>
      </c>
      <c r="F309" s="130" t="s">
        <v>227</v>
      </c>
      <c r="G309" s="131" t="s">
        <v>74</v>
      </c>
      <c r="H309" s="132" t="s">
        <v>47</v>
      </c>
      <c r="I309" s="133" t="s">
        <v>48</v>
      </c>
      <c r="J309" s="129" t="s">
        <v>105</v>
      </c>
      <c r="K309" s="134" t="s">
        <v>106</v>
      </c>
      <c r="L309" s="134" t="s">
        <v>666</v>
      </c>
      <c r="M309" s="135" t="str" cm="1">
        <f t="array" aca="1" ref="M309" ca="1">IF(INDIRECT(CONCATENATE(TablaDatosCompletos[[#This Row],[CodigoProyecto]],"!B",CELL("fila",INDIRECT(TablaDatosCompletos[[#This Row],[Referencia]]))))="Incluir","SI","NO")</f>
        <v>NO</v>
      </c>
      <c r="N309" s="136" cm="1">
        <f t="array" aca="1" ref="N309" ca="1">IF(TablaDatosCompletos[[#This Row],[UsarAI]]="NO",0,INDIRECT(CONCATENATE(TablaDatosCompletos[[#This Row],[CodigoProyecto]],"!E",CELL("fila",INDIRECT(TablaDatosCompletos[[#This Row],[Referencia]]))+2)))</f>
        <v>0</v>
      </c>
      <c r="O309" s="134" t="str" cm="1">
        <f t="array" aca="1" ref="O309" ca="1">IF(INDIRECT(CONCATENATE(TablaDatosCompletos[[#This Row],[CodigoProyecto]],"!E",CELL("fila",INDIRECT(TablaDatosCompletos[[#This Row],[Referencia]]))+6))=0,"",INDIRECT(CONCATENATE(TablaDatosCompletos[[#This Row],[CodigoProyecto]],"!E",CELL("fila",INDIRECT(TablaDatosCompletos[[#This Row],[Referencia]]))+6)))</f>
        <v>RCO24</v>
      </c>
      <c r="P309" s="134" t="str" cm="1">
        <f t="array" aca="1" ref="P309" ca="1">IF(INDIRECT(CONCATENATE(TablaDatosCompletos[[#This Row],[CodigoProyecto]],"!F",CELL("fila",INDIRECT(TablaDatosCompletos[[#This Row],[Referencia]]))+6))=0,"",INDIRECT(CONCATENATE(TablaDatosCompletos[[#This Row],[CodigoProyecto]],"!F",CELL("fila",INDIRECT(TablaDatosCompletos[[#This Row],[Referencia]]))+6)))</f>
        <v>RCO 24: Inversiones en sistemas nuevos o
mejorados de seguimiento, preparación,
alerta y respuesta ante catástrofes*</v>
      </c>
      <c r="Q309" s="134" cm="1">
        <f t="array" aca="1" ref="Q309" ca="1">IF(TablaDatosCompletos[[#This Row],[UsarAI]]="NO",0,INDIRECT(CONCATENATE(TablaDatosCompletos[[#This Row],[CodigoProyecto]],"!H",CELL("fila",INDIRECT(TablaDatosCompletos[[#This Row],[Referencia]]))+6)))</f>
        <v>0</v>
      </c>
      <c r="R309" s="134" t="str" cm="1">
        <f t="array" aca="1" ref="R309" ca="1">IF(INDIRECT(CONCATENATE(TablaDatosCompletos[[#This Row],[CodigoProyecto]],"!G",CELL("fila",INDIRECT(TablaDatosCompletos[[#This Row],[Referencia]]))+6))=0,"",INDIRECT(CONCATENATE(TablaDatosCompletos[[#This Row],[CodigoProyecto]],"!G",CELL("fila",INDIRECT(TablaDatosCompletos[[#This Row],[Referencia]]))+6)))</f>
        <v>RCO 24: Euro</v>
      </c>
      <c r="S309" s="137" t="str" cm="1">
        <f t="array" aca="1" ref="S309" ca="1">IF(INDIRECT(CONCATENATE(TablaDatosCompletos[[#This Row],[CodigoProyecto]],"!E",CELL("fila",INDIRECT(TablaDatosCompletos[[#This Row],[Referencia]]))+7))=0,"",INDIRECT(CONCATENATE(TablaDatosCompletos[[#This Row],[CodigoProyecto]],"!E",CELL("fila",INDIRECT(TablaDatosCompletos[[#This Row],[Referencia]]))+7)))</f>
        <v>RCR36</v>
      </c>
      <c r="T309" s="135" t="str" cm="1">
        <f t="array" aca="1" ref="T309" ca="1">IF(INDIRECT(CONCATENATE(TablaDatosCompletos[[#This Row],[CodigoProyecto]],"!F",CELL("fila",INDIRECT(TablaDatosCompletos[[#This Row],[Referencia]]))+7))=0,"",INDIRECT(CONCATENATE(TablaDatosCompletos[[#This Row],[CodigoProyecto]],"!F",CELL("fila",INDIRECT(TablaDatosCompletos[[#This Row],[Referencia]]))+7)))</f>
        <v>RCR 36: Población que se beneficia de la
protección frente a los incendios forestales</v>
      </c>
      <c r="U309" s="135" cm="1">
        <f t="array" aca="1" ref="U309" ca="1">IF(TablaDatosCompletos[[#This Row],[UsarAI]]="NO",0,INDIRECT(CONCATENATE(TablaDatosCompletos[[#This Row],[CodigoProyecto]],"!H",CELL("fila",INDIRECT(TablaDatosCompletos[[#This Row],[Referencia]]))+7)))</f>
        <v>0</v>
      </c>
      <c r="V309" s="135" t="str" cm="1">
        <f t="array" aca="1" ref="V309" ca="1">IF(INDIRECT(CONCATENATE(TablaDatosCompletos[[#This Row],[CodigoProyecto]],"!G",CELL("fila",INDIRECT(TablaDatosCompletos[[#This Row],[Referencia]]))+7))=0,"",INDIRECT(CONCATENATE(TablaDatosCompletos[[#This Row],[CodigoProyecto]],"!G",CELL("fila",INDIRECT(TablaDatosCompletos[[#This Row],[Referencia]]))+7)))</f>
        <v>RCR 36: Personas</v>
      </c>
    </row>
    <row r="310" spans="1:22" ht="174" x14ac:dyDescent="0.35">
      <c r="A310" s="128">
        <f>DatosGenerales!$D$7</f>
        <v>0</v>
      </c>
      <c r="B310" s="128">
        <f>DatosGenerales!$D$11</f>
        <v>0</v>
      </c>
      <c r="C310" s="128" cm="1">
        <f t="array" aca="1" ref="C310" ca="1">INDIRECT(CONCATENATE(TablaDatosCompletos[[#This Row],[CodigoProyecto]],"!$E$3"))</f>
        <v>0</v>
      </c>
      <c r="D310" s="128" t="str">
        <f ca="1">IF(TablaDatosCompletos[[#This Row],[Proyecto]]=0,"NO","SI")</f>
        <v>NO</v>
      </c>
      <c r="E310" s="129" t="s">
        <v>22</v>
      </c>
      <c r="F310" s="130" t="s">
        <v>227</v>
      </c>
      <c r="G310" s="131" t="s">
        <v>74</v>
      </c>
      <c r="H310" s="132" t="s">
        <v>47</v>
      </c>
      <c r="I310" s="133" t="s">
        <v>48</v>
      </c>
      <c r="J310" s="129" t="s">
        <v>107</v>
      </c>
      <c r="K310" s="134" t="s">
        <v>108</v>
      </c>
      <c r="L310" s="134" t="s">
        <v>667</v>
      </c>
      <c r="M310" s="135" t="str" cm="1">
        <f t="array" aca="1" ref="M310" ca="1">IF(INDIRECT(CONCATENATE(TablaDatosCompletos[[#This Row],[CodigoProyecto]],"!B",CELL("fila",INDIRECT(TablaDatosCompletos[[#This Row],[Referencia]]))))="Incluir","SI","NO")</f>
        <v>NO</v>
      </c>
      <c r="N310" s="136" cm="1">
        <f t="array" aca="1" ref="N310" ca="1">IF(TablaDatosCompletos[[#This Row],[UsarAI]]="NO",0,INDIRECT(CONCATENATE(TablaDatosCompletos[[#This Row],[CodigoProyecto]],"!E",CELL("fila",INDIRECT(TablaDatosCompletos[[#This Row],[Referencia]]))+2)))</f>
        <v>0</v>
      </c>
      <c r="O310" s="134" t="str" cm="1">
        <f t="array" aca="1" ref="O310" ca="1">IF(INDIRECT(CONCATENATE(TablaDatosCompletos[[#This Row],[CodigoProyecto]],"!E",CELL("fila",INDIRECT(TablaDatosCompletos[[#This Row],[Referencia]]))+6))=0,"",INDIRECT(CONCATENATE(TablaDatosCompletos[[#This Row],[CodigoProyecto]],"!E",CELL("fila",INDIRECT(TablaDatosCompletos[[#This Row],[Referencia]]))+6)))</f>
        <v>RCO24</v>
      </c>
      <c r="P310" s="134" t="str" cm="1">
        <f t="array" aca="1" ref="P310" ca="1">IF(INDIRECT(CONCATENATE(TablaDatosCompletos[[#This Row],[CodigoProyecto]],"!F",CELL("fila",INDIRECT(TablaDatosCompletos[[#This Row],[Referencia]]))+6))=0,"",INDIRECT(CONCATENATE(TablaDatosCompletos[[#This Row],[CodigoProyecto]],"!F",CELL("fila",INDIRECT(TablaDatosCompletos[[#This Row],[Referencia]]))+6)))</f>
        <v>RCO 24: Inversiones en sistemas nuevos o
mejorados de seguimiento, preparación,
alerta y respuesta ante catástrofes*</v>
      </c>
      <c r="Q310" s="134" cm="1">
        <f t="array" aca="1" ref="Q310" ca="1">IF(TablaDatosCompletos[[#This Row],[UsarAI]]="NO",0,INDIRECT(CONCATENATE(TablaDatosCompletos[[#This Row],[CodigoProyecto]],"!H",CELL("fila",INDIRECT(TablaDatosCompletos[[#This Row],[Referencia]]))+6)))</f>
        <v>0</v>
      </c>
      <c r="R310" s="134" t="str" cm="1">
        <f t="array" aca="1" ref="R310" ca="1">IF(INDIRECT(CONCATENATE(TablaDatosCompletos[[#This Row],[CodigoProyecto]],"!G",CELL("fila",INDIRECT(TablaDatosCompletos[[#This Row],[Referencia]]))+6))=0,"",INDIRECT(CONCATENATE(TablaDatosCompletos[[#This Row],[CodigoProyecto]],"!G",CELL("fila",INDIRECT(TablaDatosCompletos[[#This Row],[Referencia]]))+6)))</f>
        <v>RCO 24: Euro</v>
      </c>
      <c r="S310" s="137" t="str" cm="1">
        <f t="array" aca="1" ref="S310" ca="1">IF(INDIRECT(CONCATENATE(TablaDatosCompletos[[#This Row],[CodigoProyecto]],"!E",CELL("fila",INDIRECT(TablaDatosCompletos[[#This Row],[Referencia]]))+7))=0,"",INDIRECT(CONCATENATE(TablaDatosCompletos[[#This Row],[CodigoProyecto]],"!E",CELL("fila",INDIRECT(TablaDatosCompletos[[#This Row],[Referencia]]))+7)))</f>
        <v>RCR37</v>
      </c>
      <c r="T310" s="135" t="str" cm="1">
        <f t="array" aca="1" ref="T310" ca="1">IF(INDIRECT(CONCATENATE(TablaDatosCompletos[[#This Row],[CodigoProyecto]],"!F",CELL("fila",INDIRECT(TablaDatosCompletos[[#This Row],[Referencia]]))+7))=0,"",INDIRECT(CONCATENATE(TablaDatosCompletos[[#This Row],[CodigoProyecto]],"!F",CELL("fila",INDIRECT(TablaDatosCompletos[[#This Row],[Referencia]]))+7)))</f>
        <v>RCR 37: Población que se beneficia de
medidas de protección frente a catástrofes
naturales relacionadas con el clima (distintas
de las inundaciones o los incendios
forestales)</v>
      </c>
      <c r="U310" s="135" cm="1">
        <f t="array" aca="1" ref="U310" ca="1">IF(TablaDatosCompletos[[#This Row],[UsarAI]]="NO",0,INDIRECT(CONCATENATE(TablaDatosCompletos[[#This Row],[CodigoProyecto]],"!H",CELL("fila",INDIRECT(TablaDatosCompletos[[#This Row],[Referencia]]))+7)))</f>
        <v>0</v>
      </c>
      <c r="V310" s="135" t="str" cm="1">
        <f t="array" aca="1" ref="V310" ca="1">IF(INDIRECT(CONCATENATE(TablaDatosCompletos[[#This Row],[CodigoProyecto]],"!G",CELL("fila",INDIRECT(TablaDatosCompletos[[#This Row],[Referencia]]))+7))=0,"",INDIRECT(CONCATENATE(TablaDatosCompletos[[#This Row],[CodigoProyecto]],"!G",CELL("fila",INDIRECT(TablaDatosCompletos[[#This Row],[Referencia]]))+7)))</f>
        <v>RCR 37:Personas</v>
      </c>
    </row>
    <row r="311" spans="1:22" ht="87" x14ac:dyDescent="0.35">
      <c r="A311" s="128">
        <f>DatosGenerales!$D$7</f>
        <v>0</v>
      </c>
      <c r="B311" s="128">
        <f>DatosGenerales!$D$11</f>
        <v>0</v>
      </c>
      <c r="C311" s="128" cm="1">
        <f t="array" aca="1" ref="C311" ca="1">INDIRECT(CONCATENATE(TablaDatosCompletos[[#This Row],[CodigoProyecto]],"!$E$3"))</f>
        <v>0</v>
      </c>
      <c r="D311" s="128" t="str">
        <f ca="1">IF(TablaDatosCompletos[[#This Row],[Proyecto]]=0,"NO","SI")</f>
        <v>NO</v>
      </c>
      <c r="E311" s="129" t="s">
        <v>22</v>
      </c>
      <c r="F311" s="130" t="s">
        <v>227</v>
      </c>
      <c r="G311" s="131" t="s">
        <v>74</v>
      </c>
      <c r="H311" s="132" t="s">
        <v>49</v>
      </c>
      <c r="I311" s="133" t="s">
        <v>50</v>
      </c>
      <c r="J311" s="129" t="s">
        <v>109</v>
      </c>
      <c r="K311" s="134" t="s">
        <v>110</v>
      </c>
      <c r="L311" s="134" t="s">
        <v>668</v>
      </c>
      <c r="M311" s="135" t="str" cm="1">
        <f t="array" aca="1" ref="M311" ca="1">IF(INDIRECT(CONCATENATE(TablaDatosCompletos[[#This Row],[CodigoProyecto]],"!B",CELL("fila",INDIRECT(TablaDatosCompletos[[#This Row],[Referencia]]))))="Incluir","SI","NO")</f>
        <v>NO</v>
      </c>
      <c r="N311" s="136" cm="1">
        <f t="array" aca="1" ref="N311" ca="1">IF(TablaDatosCompletos[[#This Row],[UsarAI]]="NO",0,INDIRECT(CONCATENATE(TablaDatosCompletos[[#This Row],[CodigoProyecto]],"!E",CELL("fila",INDIRECT(TablaDatosCompletos[[#This Row],[Referencia]]))+2)))</f>
        <v>0</v>
      </c>
      <c r="O311" s="134" t="str" cm="1">
        <f t="array" aca="1" ref="O311" ca="1">IF(INDIRECT(CONCATENATE(TablaDatosCompletos[[#This Row],[CodigoProyecto]],"!E",CELL("fila",INDIRECT(TablaDatosCompletos[[#This Row],[Referencia]]))+6))=0,"",INDIRECT(CONCATENATE(TablaDatosCompletos[[#This Row],[CodigoProyecto]],"!E",CELL("fila",INDIRECT(TablaDatosCompletos[[#This Row],[Referencia]]))+6)))</f>
        <v>RCO30</v>
      </c>
      <c r="P311" s="134" t="str" cm="1">
        <f t="array" aca="1" ref="P311" ca="1">IF(INDIRECT(CONCATENATE(TablaDatosCompletos[[#This Row],[CodigoProyecto]],"!F",CELL("fila",INDIRECT(TablaDatosCompletos[[#This Row],[Referencia]]))+6))=0,"",INDIRECT(CONCATENATE(TablaDatosCompletos[[#This Row],[CodigoProyecto]],"!F",CELL("fila",INDIRECT(TablaDatosCompletos[[#This Row],[Referencia]]))+6)))</f>
        <v>RCO 30: Longitud de las tuberías nuevas o
mejoradas para los sistemas de distribución
para el abastecimiento público de agua</v>
      </c>
      <c r="Q311" s="134" cm="1">
        <f t="array" aca="1" ref="Q311" ca="1">IF(TablaDatosCompletos[[#This Row],[UsarAI]]="NO",0,INDIRECT(CONCATENATE(TablaDatosCompletos[[#This Row],[CodigoProyecto]],"!H",CELL("fila",INDIRECT(TablaDatosCompletos[[#This Row],[Referencia]]))+6)))</f>
        <v>0</v>
      </c>
      <c r="R311" s="134" t="str" cm="1">
        <f t="array" aca="1" ref="R311" ca="1">IF(INDIRECT(CONCATENATE(TablaDatosCompletos[[#This Row],[CodigoProyecto]],"!G",CELL("fila",INDIRECT(TablaDatosCompletos[[#This Row],[Referencia]]))+6))=0,"",INDIRECT(CONCATENATE(TablaDatosCompletos[[#This Row],[CodigoProyecto]],"!G",CELL("fila",INDIRECT(TablaDatosCompletos[[#This Row],[Referencia]]))+6)))</f>
        <v>RCO 30: Km</v>
      </c>
      <c r="S311" s="137" t="str" cm="1">
        <f t="array" aca="1" ref="S311" ca="1">IF(INDIRECT(CONCATENATE(TablaDatosCompletos[[#This Row],[CodigoProyecto]],"!E",CELL("fila",INDIRECT(TablaDatosCompletos[[#This Row],[Referencia]]))+7))=0,"",INDIRECT(CONCATENATE(TablaDatosCompletos[[#This Row],[CodigoProyecto]],"!E",CELL("fila",INDIRECT(TablaDatosCompletos[[#This Row],[Referencia]]))+7)))</f>
        <v>RCR41</v>
      </c>
      <c r="T311" s="135" t="str" cm="1">
        <f t="array" aca="1" ref="T311" ca="1">IF(INDIRECT(CONCATENATE(TablaDatosCompletos[[#This Row],[CodigoProyecto]],"!F",CELL("fila",INDIRECT(TablaDatosCompletos[[#This Row],[Referencia]]))+7))=0,"",INDIRECT(CONCATENATE(TablaDatosCompletos[[#This Row],[CodigoProyecto]],"!F",CELL("fila",INDIRECT(TablaDatosCompletos[[#This Row],[Referencia]]))+7)))</f>
        <v>RCR 41: Población conectada a un
abastecimiento de agua mejorado</v>
      </c>
      <c r="U311" s="135" cm="1">
        <f t="array" aca="1" ref="U311" ca="1">IF(TablaDatosCompletos[[#This Row],[UsarAI]]="NO",0,INDIRECT(CONCATENATE(TablaDatosCompletos[[#This Row],[CodigoProyecto]],"!H",CELL("fila",INDIRECT(TablaDatosCompletos[[#This Row],[Referencia]]))+7)))</f>
        <v>0</v>
      </c>
      <c r="V311" s="135" t="str" cm="1">
        <f t="array" aca="1" ref="V311" ca="1">IF(INDIRECT(CONCATENATE(TablaDatosCompletos[[#This Row],[CodigoProyecto]],"!G",CELL("fila",INDIRECT(TablaDatosCompletos[[#This Row],[Referencia]]))+7))=0,"",INDIRECT(CONCATENATE(TablaDatosCompletos[[#This Row],[CodigoProyecto]],"!G",CELL("fila",INDIRECT(TablaDatosCompletos[[#This Row],[Referencia]]))+7)))</f>
        <v>RCR 41: Personas</v>
      </c>
    </row>
    <row r="312" spans="1:22" ht="101.5" x14ac:dyDescent="0.35">
      <c r="A312" s="128">
        <f>DatosGenerales!$D$7</f>
        <v>0</v>
      </c>
      <c r="B312" s="128">
        <f>DatosGenerales!$D$11</f>
        <v>0</v>
      </c>
      <c r="C312" s="128" cm="1">
        <f t="array" aca="1" ref="C312" ca="1">INDIRECT(CONCATENATE(TablaDatosCompletos[[#This Row],[CodigoProyecto]],"!$E$3"))</f>
        <v>0</v>
      </c>
      <c r="D312" s="128" t="str">
        <f ca="1">IF(TablaDatosCompletos[[#This Row],[Proyecto]]=0,"NO","SI")</f>
        <v>NO</v>
      </c>
      <c r="E312" s="129" t="s">
        <v>22</v>
      </c>
      <c r="F312" s="130" t="s">
        <v>227</v>
      </c>
      <c r="G312" s="131" t="s">
        <v>74</v>
      </c>
      <c r="H312" s="132" t="s">
        <v>49</v>
      </c>
      <c r="I312" s="133" t="s">
        <v>50</v>
      </c>
      <c r="J312" s="129" t="s">
        <v>111</v>
      </c>
      <c r="K312" s="134" t="s">
        <v>112</v>
      </c>
      <c r="L312" s="134" t="s">
        <v>669</v>
      </c>
      <c r="M312" s="135" t="str" cm="1">
        <f t="array" aca="1" ref="M312" ca="1">IF(INDIRECT(CONCATENATE(TablaDatosCompletos[[#This Row],[CodigoProyecto]],"!B",CELL("fila",INDIRECT(TablaDatosCompletos[[#This Row],[Referencia]]))))="Incluir","SI","NO")</f>
        <v>NO</v>
      </c>
      <c r="N312" s="136" cm="1">
        <f t="array" aca="1" ref="N312" ca="1">IF(TablaDatosCompletos[[#This Row],[UsarAI]]="NO",0,INDIRECT(CONCATENATE(TablaDatosCompletos[[#This Row],[CodigoProyecto]],"!E",CELL("fila",INDIRECT(TablaDatosCompletos[[#This Row],[Referencia]]))+2)))</f>
        <v>0</v>
      </c>
      <c r="O312" s="134" t="str" cm="1">
        <f t="array" aca="1" ref="O312" ca="1">IF(INDIRECT(CONCATENATE(TablaDatosCompletos[[#This Row],[CodigoProyecto]],"!E",CELL("fila",INDIRECT(TablaDatosCompletos[[#This Row],[Referencia]]))+6))=0,"",INDIRECT(CONCATENATE(TablaDatosCompletos[[#This Row],[CodigoProyecto]],"!E",CELL("fila",INDIRECT(TablaDatosCompletos[[#This Row],[Referencia]]))+6)))</f>
        <v>RCO30</v>
      </c>
      <c r="P312" s="134" t="str" cm="1">
        <f t="array" aca="1" ref="P312" ca="1">IF(INDIRECT(CONCATENATE(TablaDatosCompletos[[#This Row],[CodigoProyecto]],"!F",CELL("fila",INDIRECT(TablaDatosCompletos[[#This Row],[Referencia]]))+6))=0,"",INDIRECT(CONCATENATE(TablaDatosCompletos[[#This Row],[CodigoProyecto]],"!F",CELL("fila",INDIRECT(TablaDatosCompletos[[#This Row],[Referencia]]))+6)))</f>
        <v>RCO 30: Longitud de las tuberías nuevas o
mejoradas para los sistemas de distribución
para el abastecimiento público de agua</v>
      </c>
      <c r="Q312" s="134" cm="1">
        <f t="array" aca="1" ref="Q312" ca="1">IF(TablaDatosCompletos[[#This Row],[UsarAI]]="NO",0,INDIRECT(CONCATENATE(TablaDatosCompletos[[#This Row],[CodigoProyecto]],"!H",CELL("fila",INDIRECT(TablaDatosCompletos[[#This Row],[Referencia]]))+6)))</f>
        <v>0</v>
      </c>
      <c r="R312" s="134" t="str" cm="1">
        <f t="array" aca="1" ref="R312" ca="1">IF(INDIRECT(CONCATENATE(TablaDatosCompletos[[#This Row],[CodigoProyecto]],"!G",CELL("fila",INDIRECT(TablaDatosCompletos[[#This Row],[Referencia]]))+6))=0,"",INDIRECT(CONCATENATE(TablaDatosCompletos[[#This Row],[CodigoProyecto]],"!G",CELL("fila",INDIRECT(TablaDatosCompletos[[#This Row],[Referencia]]))+6)))</f>
        <v>RCO 30: Km</v>
      </c>
      <c r="S312" s="137" t="str" cm="1">
        <f t="array" aca="1" ref="S312" ca="1">IF(INDIRECT(CONCATENATE(TablaDatosCompletos[[#This Row],[CodigoProyecto]],"!E",CELL("fila",INDIRECT(TablaDatosCompletos[[#This Row],[Referencia]]))+7))=0,"",INDIRECT(CONCATENATE(TablaDatosCompletos[[#This Row],[CodigoProyecto]],"!E",CELL("fila",INDIRECT(TablaDatosCompletos[[#This Row],[Referencia]]))+7)))</f>
        <v>RCR41</v>
      </c>
      <c r="T312" s="135" t="str" cm="1">
        <f t="array" aca="1" ref="T312" ca="1">IF(INDIRECT(CONCATENATE(TablaDatosCompletos[[#This Row],[CodigoProyecto]],"!F",CELL("fila",INDIRECT(TablaDatosCompletos[[#This Row],[Referencia]]))+7))=0,"",INDIRECT(CONCATENATE(TablaDatosCompletos[[#This Row],[CodigoProyecto]],"!F",CELL("fila",INDIRECT(TablaDatosCompletos[[#This Row],[Referencia]]))+7)))</f>
        <v>RCR 41: Población conectada a un
abastecimiento de agua mejorado</v>
      </c>
      <c r="U312" s="135" cm="1">
        <f t="array" aca="1" ref="U312" ca="1">IF(TablaDatosCompletos[[#This Row],[UsarAI]]="NO",0,INDIRECT(CONCATENATE(TablaDatosCompletos[[#This Row],[CodigoProyecto]],"!H",CELL("fila",INDIRECT(TablaDatosCompletos[[#This Row],[Referencia]]))+7)))</f>
        <v>0</v>
      </c>
      <c r="V312" s="135" t="str" cm="1">
        <f t="array" aca="1" ref="V312" ca="1">IF(INDIRECT(CONCATENATE(TablaDatosCompletos[[#This Row],[CodigoProyecto]],"!G",CELL("fila",INDIRECT(TablaDatosCompletos[[#This Row],[Referencia]]))+7))=0,"",INDIRECT(CONCATENATE(TablaDatosCompletos[[#This Row],[CodigoProyecto]],"!G",CELL("fila",INDIRECT(TablaDatosCompletos[[#This Row],[Referencia]]))+7)))</f>
        <v>RCR 41: Personas</v>
      </c>
    </row>
    <row r="313" spans="1:22" ht="101.5" x14ac:dyDescent="0.35">
      <c r="A313" s="128">
        <f>DatosGenerales!$D$7</f>
        <v>0</v>
      </c>
      <c r="B313" s="128">
        <f>DatosGenerales!$D$11</f>
        <v>0</v>
      </c>
      <c r="C313" s="128" cm="1">
        <f t="array" aca="1" ref="C313" ca="1">INDIRECT(CONCATENATE(TablaDatosCompletos[[#This Row],[CodigoProyecto]],"!$E$3"))</f>
        <v>0</v>
      </c>
      <c r="D313" s="128" t="str">
        <f ca="1">IF(TablaDatosCompletos[[#This Row],[Proyecto]]=0,"NO","SI")</f>
        <v>NO</v>
      </c>
      <c r="E313" s="129" t="s">
        <v>22</v>
      </c>
      <c r="F313" s="130" t="s">
        <v>227</v>
      </c>
      <c r="G313" s="131" t="s">
        <v>74</v>
      </c>
      <c r="H313" s="132" t="s">
        <v>49</v>
      </c>
      <c r="I313" s="133" t="s">
        <v>50</v>
      </c>
      <c r="J313" s="129" t="s">
        <v>113</v>
      </c>
      <c r="K313" s="134" t="s">
        <v>114</v>
      </c>
      <c r="L313" s="134" t="s">
        <v>670</v>
      </c>
      <c r="M313" s="135" t="str" cm="1">
        <f t="array" aca="1" ref="M313" ca="1">IF(INDIRECT(CONCATENATE(TablaDatosCompletos[[#This Row],[CodigoProyecto]],"!B",CELL("fila",INDIRECT(TablaDatosCompletos[[#This Row],[Referencia]]))))="Incluir","SI","NO")</f>
        <v>NO</v>
      </c>
      <c r="N313" s="136" cm="1">
        <f t="array" aca="1" ref="N313" ca="1">IF(TablaDatosCompletos[[#This Row],[UsarAI]]="NO",0,INDIRECT(CONCATENATE(TablaDatosCompletos[[#This Row],[CodigoProyecto]],"!E",CELL("fila",INDIRECT(TablaDatosCompletos[[#This Row],[Referencia]]))+2)))</f>
        <v>0</v>
      </c>
      <c r="O313" s="134" t="str" cm="1">
        <f t="array" aca="1" ref="O313" ca="1">IF(INDIRECT(CONCATENATE(TablaDatosCompletos[[#This Row],[CodigoProyecto]],"!E",CELL("fila",INDIRECT(TablaDatosCompletos[[#This Row],[Referencia]]))+6))=0,"",INDIRECT(CONCATENATE(TablaDatosCompletos[[#This Row],[CodigoProyecto]],"!E",CELL("fila",INDIRECT(TablaDatosCompletos[[#This Row],[Referencia]]))+6)))</f>
        <v>RCO31</v>
      </c>
      <c r="P313" s="134" t="str" cm="1">
        <f t="array" aca="1" ref="P313" ca="1">IF(INDIRECT(CONCATENATE(TablaDatosCompletos[[#This Row],[CodigoProyecto]],"!F",CELL("fila",INDIRECT(TablaDatosCompletos[[#This Row],[Referencia]]))+6))=0,"",INDIRECT(CONCATENATE(TablaDatosCompletos[[#This Row],[CodigoProyecto]],"!F",CELL("fila",INDIRECT(TablaDatosCompletos[[#This Row],[Referencia]]))+6)))</f>
        <v>RCO31 Longitud de tuberías nuevas o mejoradas para la red pública de recogida de aguas residuales</v>
      </c>
      <c r="Q313" s="134" cm="1">
        <f t="array" aca="1" ref="Q313" ca="1">IF(TablaDatosCompletos[[#This Row],[UsarAI]]="NO",0,INDIRECT(CONCATENATE(TablaDatosCompletos[[#This Row],[CodigoProyecto]],"!H",CELL("fila",INDIRECT(TablaDatosCompletos[[#This Row],[Referencia]]))+6)))</f>
        <v>0</v>
      </c>
      <c r="R313" s="134" t="str" cm="1">
        <f t="array" aca="1" ref="R313" ca="1">IF(INDIRECT(CONCATENATE(TablaDatosCompletos[[#This Row],[CodigoProyecto]],"!G",CELL("fila",INDIRECT(TablaDatosCompletos[[#This Row],[Referencia]]))+6))=0,"",INDIRECT(CONCATENATE(TablaDatosCompletos[[#This Row],[CodigoProyecto]],"!G",CELL("fila",INDIRECT(TablaDatosCompletos[[#This Row],[Referencia]]))+6)))</f>
        <v>RCO31: Km</v>
      </c>
      <c r="S313" s="137" t="str" cm="1">
        <f t="array" aca="1" ref="S313" ca="1">IF(INDIRECT(CONCATENATE(TablaDatosCompletos[[#This Row],[CodigoProyecto]],"!E",CELL("fila",INDIRECT(TablaDatosCompletos[[#This Row],[Referencia]]))+7))=0,"",INDIRECT(CONCATENATE(TablaDatosCompletos[[#This Row],[CodigoProyecto]],"!E",CELL("fila",INDIRECT(TablaDatosCompletos[[#This Row],[Referencia]]))+7)))</f>
        <v>RCR42</v>
      </c>
      <c r="T313" s="135" t="str" cm="1">
        <f t="array" aca="1" ref="T313" ca="1">IF(INDIRECT(CONCATENATE(TablaDatosCompletos[[#This Row],[CodigoProyecto]],"!F",CELL("fila",INDIRECT(TablaDatosCompletos[[#This Row],[Referencia]]))+7))=0,"",INDIRECT(CONCATENATE(TablaDatosCompletos[[#This Row],[CodigoProyecto]],"!F",CELL("fila",INDIRECT(TablaDatosCompletos[[#This Row],[Referencia]]))+7)))</f>
        <v>RCR 42: Población conectada, como mínimo,
a una planta secundaria de tratamiento de
aguas residuales</v>
      </c>
      <c r="U313" s="135" cm="1">
        <f t="array" aca="1" ref="U313" ca="1">IF(TablaDatosCompletos[[#This Row],[UsarAI]]="NO",0,INDIRECT(CONCATENATE(TablaDatosCompletos[[#This Row],[CodigoProyecto]],"!H",CELL("fila",INDIRECT(TablaDatosCompletos[[#This Row],[Referencia]]))+7)))</f>
        <v>0</v>
      </c>
      <c r="V313" s="135" t="str" cm="1">
        <f t="array" aca="1" ref="V313" ca="1">IF(INDIRECT(CONCATENATE(TablaDatosCompletos[[#This Row],[CodigoProyecto]],"!G",CELL("fila",INDIRECT(TablaDatosCompletos[[#This Row],[Referencia]]))+7))=0,"",INDIRECT(CONCATENATE(TablaDatosCompletos[[#This Row],[CodigoProyecto]],"!G",CELL("fila",INDIRECT(TablaDatosCompletos[[#This Row],[Referencia]]))+7)))</f>
        <v>RCR 42:  Personas</v>
      </c>
    </row>
    <row r="314" spans="1:22" ht="101.5" x14ac:dyDescent="0.35">
      <c r="A314" s="128">
        <f>DatosGenerales!$D$7</f>
        <v>0</v>
      </c>
      <c r="B314" s="128">
        <f>DatosGenerales!$D$11</f>
        <v>0</v>
      </c>
      <c r="C314" s="128" cm="1">
        <f t="array" aca="1" ref="C314" ca="1">INDIRECT(CONCATENATE(TablaDatosCompletos[[#This Row],[CodigoProyecto]],"!$E$3"))</f>
        <v>0</v>
      </c>
      <c r="D314" s="128" t="str">
        <f ca="1">IF(TablaDatosCompletos[[#This Row],[Proyecto]]=0,"NO","SI")</f>
        <v>NO</v>
      </c>
      <c r="E314" s="129" t="s">
        <v>22</v>
      </c>
      <c r="F314" s="130" t="s">
        <v>227</v>
      </c>
      <c r="G314" s="131" t="s">
        <v>74</v>
      </c>
      <c r="H314" s="132" t="s">
        <v>49</v>
      </c>
      <c r="I314" s="133" t="s">
        <v>50</v>
      </c>
      <c r="J314" s="129" t="s">
        <v>115</v>
      </c>
      <c r="K314" s="134" t="s">
        <v>116</v>
      </c>
      <c r="L314" s="134" t="s">
        <v>671</v>
      </c>
      <c r="M314" s="135" t="str" cm="1">
        <f t="array" aca="1" ref="M314" ca="1">IF(INDIRECT(CONCATENATE(TablaDatosCompletos[[#This Row],[CodigoProyecto]],"!B",CELL("fila",INDIRECT(TablaDatosCompletos[[#This Row],[Referencia]]))))="Incluir","SI","NO")</f>
        <v>NO</v>
      </c>
      <c r="N314" s="136" cm="1">
        <f t="array" aca="1" ref="N314" ca="1">IF(TablaDatosCompletos[[#This Row],[UsarAI]]="NO",0,INDIRECT(CONCATENATE(TablaDatosCompletos[[#This Row],[CodigoProyecto]],"!E",CELL("fila",INDIRECT(TablaDatosCompletos[[#This Row],[Referencia]]))+2)))</f>
        <v>0</v>
      </c>
      <c r="O314" s="134" t="str" cm="1">
        <f t="array" aca="1" ref="O314" ca="1">IF(INDIRECT(CONCATENATE(TablaDatosCompletos[[#This Row],[CodigoProyecto]],"!E",CELL("fila",INDIRECT(TablaDatosCompletos[[#This Row],[Referencia]]))+6))=0,"",INDIRECT(CONCATENATE(TablaDatosCompletos[[#This Row],[CodigoProyecto]],"!E",CELL("fila",INDIRECT(TablaDatosCompletos[[#This Row],[Referencia]]))+6)))</f>
        <v>RCO32</v>
      </c>
      <c r="P314" s="134" t="str" cm="1">
        <f t="array" aca="1" ref="P314" ca="1">IF(INDIRECT(CONCATENATE(TablaDatosCompletos[[#This Row],[CodigoProyecto]],"!F",CELL("fila",INDIRECT(TablaDatosCompletos[[#This Row],[Referencia]]))+6))=0,"",INDIRECT(CONCATENATE(TablaDatosCompletos[[#This Row],[CodigoProyecto]],"!F",CELL("fila",INDIRECT(TablaDatosCompletos[[#This Row],[Referencia]]))+6)))</f>
        <v>RCO 32: Capacidad nueva o mejorada para el
tratamiento de aguas residuales</v>
      </c>
      <c r="Q314" s="134" cm="1">
        <f t="array" aca="1" ref="Q314" ca="1">IF(TablaDatosCompletos[[#This Row],[UsarAI]]="NO",0,INDIRECT(CONCATENATE(TablaDatosCompletos[[#This Row],[CodigoProyecto]],"!H",CELL("fila",INDIRECT(TablaDatosCompletos[[#This Row],[Referencia]]))+6)))</f>
        <v>0</v>
      </c>
      <c r="R314" s="134" t="str" cm="1">
        <f t="array" aca="1" ref="R314" ca="1">IF(INDIRECT(CONCATENATE(TablaDatosCompletos[[#This Row],[CodigoProyecto]],"!G",CELL("fila",INDIRECT(TablaDatosCompletos[[#This Row],[Referencia]]))+6))=0,"",INDIRECT(CONCATENATE(TablaDatosCompletos[[#This Row],[CodigoProyecto]],"!G",CELL("fila",INDIRECT(TablaDatosCompletos[[#This Row],[Referencia]]))+6)))</f>
        <v>RCO32: Equivalente de población</v>
      </c>
      <c r="S314" s="137" t="str" cm="1">
        <f t="array" aca="1" ref="S314" ca="1">IF(INDIRECT(CONCATENATE(TablaDatosCompletos[[#This Row],[CodigoProyecto]],"!E",CELL("fila",INDIRECT(TablaDatosCompletos[[#This Row],[Referencia]]))+7))=0,"",INDIRECT(CONCATENATE(TablaDatosCompletos[[#This Row],[CodigoProyecto]],"!E",CELL("fila",INDIRECT(TablaDatosCompletos[[#This Row],[Referencia]]))+7)))</f>
        <v>RCR42</v>
      </c>
      <c r="T314" s="135" t="str" cm="1">
        <f t="array" aca="1" ref="T314" ca="1">IF(INDIRECT(CONCATENATE(TablaDatosCompletos[[#This Row],[CodigoProyecto]],"!F",CELL("fila",INDIRECT(TablaDatosCompletos[[#This Row],[Referencia]]))+7))=0,"",INDIRECT(CONCATENATE(TablaDatosCompletos[[#This Row],[CodigoProyecto]],"!F",CELL("fila",INDIRECT(TablaDatosCompletos[[#This Row],[Referencia]]))+7)))</f>
        <v>RCR 42: Población conectada, como mínimo,
a una planta secundaria de tratamiento de
aguas residuales</v>
      </c>
      <c r="U314" s="135" cm="1">
        <f t="array" aca="1" ref="U314" ca="1">IF(TablaDatosCompletos[[#This Row],[UsarAI]]="NO",0,INDIRECT(CONCATENATE(TablaDatosCompletos[[#This Row],[CodigoProyecto]],"!H",CELL("fila",INDIRECT(TablaDatosCompletos[[#This Row],[Referencia]]))+7)))</f>
        <v>0</v>
      </c>
      <c r="V314" s="135" t="str" cm="1">
        <f t="array" aca="1" ref="V314" ca="1">IF(INDIRECT(CONCATENATE(TablaDatosCompletos[[#This Row],[CodigoProyecto]],"!G",CELL("fila",INDIRECT(TablaDatosCompletos[[#This Row],[Referencia]]))+7))=0,"",INDIRECT(CONCATENATE(TablaDatosCompletos[[#This Row],[CodigoProyecto]],"!G",CELL("fila",INDIRECT(TablaDatosCompletos[[#This Row],[Referencia]]))+7)))</f>
        <v>RCR 42:  Personas</v>
      </c>
    </row>
    <row r="315" spans="1:22" ht="101.5" x14ac:dyDescent="0.35">
      <c r="A315" s="128">
        <f>DatosGenerales!$D$7</f>
        <v>0</v>
      </c>
      <c r="B315" s="128">
        <f>DatosGenerales!$D$11</f>
        <v>0</v>
      </c>
      <c r="C315" s="128" cm="1">
        <f t="array" aca="1" ref="C315" ca="1">INDIRECT(CONCATENATE(TablaDatosCompletos[[#This Row],[CodigoProyecto]],"!$E$3"))</f>
        <v>0</v>
      </c>
      <c r="D315" s="128" t="str">
        <f ca="1">IF(TablaDatosCompletos[[#This Row],[Proyecto]]=0,"NO","SI")</f>
        <v>NO</v>
      </c>
      <c r="E315" s="129" t="s">
        <v>22</v>
      </c>
      <c r="F315" s="130" t="s">
        <v>227</v>
      </c>
      <c r="G315" s="131" t="s">
        <v>74</v>
      </c>
      <c r="H315" s="132" t="s">
        <v>49</v>
      </c>
      <c r="I315" s="133" t="s">
        <v>50</v>
      </c>
      <c r="J315" s="129" t="s">
        <v>117</v>
      </c>
      <c r="K315" s="134" t="s">
        <v>118</v>
      </c>
      <c r="L315" s="134" t="s">
        <v>672</v>
      </c>
      <c r="M315" s="135" t="str" cm="1">
        <f t="array" aca="1" ref="M315" ca="1">IF(INDIRECT(CONCATENATE(TablaDatosCompletos[[#This Row],[CodigoProyecto]],"!B",CELL("fila",INDIRECT(TablaDatosCompletos[[#This Row],[Referencia]]))))="Incluir","SI","NO")</f>
        <v>NO</v>
      </c>
      <c r="N315" s="136" cm="1">
        <f t="array" aca="1" ref="N315" ca="1">IF(TablaDatosCompletos[[#This Row],[UsarAI]]="NO",0,INDIRECT(CONCATENATE(TablaDatosCompletos[[#This Row],[CodigoProyecto]],"!E",CELL("fila",INDIRECT(TablaDatosCompletos[[#This Row],[Referencia]]))+2)))</f>
        <v>0</v>
      </c>
      <c r="O315" s="134" t="str" cm="1">
        <f t="array" aca="1" ref="O315" ca="1">IF(INDIRECT(CONCATENATE(TablaDatosCompletos[[#This Row],[CodigoProyecto]],"!E",CELL("fila",INDIRECT(TablaDatosCompletos[[#This Row],[Referencia]]))+6))=0,"",INDIRECT(CONCATENATE(TablaDatosCompletos[[#This Row],[CodigoProyecto]],"!E",CELL("fila",INDIRECT(TablaDatosCompletos[[#This Row],[Referencia]]))+6)))</f>
        <v>RCO31</v>
      </c>
      <c r="P315" s="134" t="str" cm="1">
        <f t="array" aca="1" ref="P315" ca="1">IF(INDIRECT(CONCATENATE(TablaDatosCompletos[[#This Row],[CodigoProyecto]],"!F",CELL("fila",INDIRECT(TablaDatosCompletos[[#This Row],[Referencia]]))+6))=0,"",INDIRECT(CONCATENATE(TablaDatosCompletos[[#This Row],[CodigoProyecto]],"!F",CELL("fila",INDIRECT(TablaDatosCompletos[[#This Row],[Referencia]]))+6)))</f>
        <v>RCO31 Longitud de tuberías nuevas o mejoradas para la red pública de recogida de aguas residuales</v>
      </c>
      <c r="Q315" s="134" cm="1">
        <f t="array" aca="1" ref="Q315" ca="1">IF(TablaDatosCompletos[[#This Row],[UsarAI]]="NO",0,INDIRECT(CONCATENATE(TablaDatosCompletos[[#This Row],[CodigoProyecto]],"!H",CELL("fila",INDIRECT(TablaDatosCompletos[[#This Row],[Referencia]]))+6)))</f>
        <v>0</v>
      </c>
      <c r="R315" s="134" t="str" cm="1">
        <f t="array" aca="1" ref="R315" ca="1">IF(INDIRECT(CONCATENATE(TablaDatosCompletos[[#This Row],[CodigoProyecto]],"!G",CELL("fila",INDIRECT(TablaDatosCompletos[[#This Row],[Referencia]]))+6))=0,"",INDIRECT(CONCATENATE(TablaDatosCompletos[[#This Row],[CodigoProyecto]],"!G",CELL("fila",INDIRECT(TablaDatosCompletos[[#This Row],[Referencia]]))+6)))</f>
        <v>RCO31: Km</v>
      </c>
      <c r="S315" s="137" t="str" cm="1">
        <f t="array" aca="1" ref="S315" ca="1">IF(INDIRECT(CONCATENATE(TablaDatosCompletos[[#This Row],[CodigoProyecto]],"!E",CELL("fila",INDIRECT(TablaDatosCompletos[[#This Row],[Referencia]]))+7))=0,"",INDIRECT(CONCATENATE(TablaDatosCompletos[[#This Row],[CodigoProyecto]],"!E",CELL("fila",INDIRECT(TablaDatosCompletos[[#This Row],[Referencia]]))+7)))</f>
        <v>RCR42</v>
      </c>
      <c r="T315" s="135" t="str" cm="1">
        <f t="array" aca="1" ref="T315" ca="1">IF(INDIRECT(CONCATENATE(TablaDatosCompletos[[#This Row],[CodigoProyecto]],"!F",CELL("fila",INDIRECT(TablaDatosCompletos[[#This Row],[Referencia]]))+7))=0,"",INDIRECT(CONCATENATE(TablaDatosCompletos[[#This Row],[CodigoProyecto]],"!F",CELL("fila",INDIRECT(TablaDatosCompletos[[#This Row],[Referencia]]))+7)))</f>
        <v>RCR 42: Población conectada, como mínimo,
a una planta secundaria de tratamiento de
aguas residuales</v>
      </c>
      <c r="U315" s="135" cm="1">
        <f t="array" aca="1" ref="U315" ca="1">IF(TablaDatosCompletos[[#This Row],[UsarAI]]="NO",0,INDIRECT(CONCATENATE(TablaDatosCompletos[[#This Row],[CodigoProyecto]],"!H",CELL("fila",INDIRECT(TablaDatosCompletos[[#This Row],[Referencia]]))+7)))</f>
        <v>0</v>
      </c>
      <c r="V315" s="135" t="str" cm="1">
        <f t="array" aca="1" ref="V315" ca="1">IF(INDIRECT(CONCATENATE(TablaDatosCompletos[[#This Row],[CodigoProyecto]],"!G",CELL("fila",INDIRECT(TablaDatosCompletos[[#This Row],[Referencia]]))+7))=0,"",INDIRECT(CONCATENATE(TablaDatosCompletos[[#This Row],[CodigoProyecto]],"!G",CELL("fila",INDIRECT(TablaDatosCompletos[[#This Row],[Referencia]]))+7)))</f>
        <v>RCR 42:  Personas</v>
      </c>
    </row>
    <row r="316" spans="1:22" ht="58" x14ac:dyDescent="0.35">
      <c r="A316" s="128">
        <f>DatosGenerales!$D$7</f>
        <v>0</v>
      </c>
      <c r="B316" s="128">
        <f>DatosGenerales!$D$11</f>
        <v>0</v>
      </c>
      <c r="C316" s="128" cm="1">
        <f t="array" aca="1" ref="C316" ca="1">INDIRECT(CONCATENATE(TablaDatosCompletos[[#This Row],[CodigoProyecto]],"!$E$3"))</f>
        <v>0</v>
      </c>
      <c r="D316" s="128" t="str">
        <f ca="1">IF(TablaDatosCompletos[[#This Row],[Proyecto]]=0,"NO","SI")</f>
        <v>NO</v>
      </c>
      <c r="E316" s="129" t="s">
        <v>22</v>
      </c>
      <c r="F316" s="130" t="s">
        <v>227</v>
      </c>
      <c r="G316" s="131" t="s">
        <v>74</v>
      </c>
      <c r="H316" s="132" t="s">
        <v>51</v>
      </c>
      <c r="I316" s="133" t="s">
        <v>52</v>
      </c>
      <c r="J316" s="129" t="s">
        <v>119</v>
      </c>
      <c r="K316" s="134" t="s">
        <v>120</v>
      </c>
      <c r="L316" s="134" t="s">
        <v>673</v>
      </c>
      <c r="M316" s="135" t="str" cm="1">
        <f t="array" aca="1" ref="M316" ca="1">IF(INDIRECT(CONCATENATE(TablaDatosCompletos[[#This Row],[CodigoProyecto]],"!B",CELL("fila",INDIRECT(TablaDatosCompletos[[#This Row],[Referencia]]))))="Incluir","SI","NO")</f>
        <v>NO</v>
      </c>
      <c r="N316" s="136" cm="1">
        <f t="array" aca="1" ref="N316" ca="1">IF(TablaDatosCompletos[[#This Row],[UsarAI]]="NO",0,INDIRECT(CONCATENATE(TablaDatosCompletos[[#This Row],[CodigoProyecto]],"!E",CELL("fila",INDIRECT(TablaDatosCompletos[[#This Row],[Referencia]]))+2)))</f>
        <v>0</v>
      </c>
      <c r="O316" s="134" t="str" cm="1">
        <f t="array" aca="1" ref="O316" ca="1">IF(INDIRECT(CONCATENATE(TablaDatosCompletos[[#This Row],[CodigoProyecto]],"!E",CELL("fila",INDIRECT(TablaDatosCompletos[[#This Row],[Referencia]]))+6))=0,"",INDIRECT(CONCATENATE(TablaDatosCompletos[[#This Row],[CodigoProyecto]],"!E",CELL("fila",INDIRECT(TablaDatosCompletos[[#This Row],[Referencia]]))+6)))</f>
        <v>RCO34</v>
      </c>
      <c r="P316" s="134" t="str" cm="1">
        <f t="array" aca="1" ref="P316" ca="1">IF(INDIRECT(CONCATENATE(TablaDatosCompletos[[#This Row],[CodigoProyecto]],"!F",CELL("fila",INDIRECT(TablaDatosCompletos[[#This Row],[Referencia]]))+6))=0,"",INDIRECT(CONCATENATE(TablaDatosCompletos[[#This Row],[CodigoProyecto]],"!F",CELL("fila",INDIRECT(TablaDatosCompletos[[#This Row],[Referencia]]))+6)))</f>
        <v>RCO 34: Capacidad adicional para el reciclaje
de residuos</v>
      </c>
      <c r="Q316" s="134" cm="1">
        <f t="array" aca="1" ref="Q316" ca="1">IF(TablaDatosCompletos[[#This Row],[UsarAI]]="NO",0,INDIRECT(CONCATENATE(TablaDatosCompletos[[#This Row],[CodigoProyecto]],"!H",CELL("fila",INDIRECT(TablaDatosCompletos[[#This Row],[Referencia]]))+6)))</f>
        <v>0</v>
      </c>
      <c r="R316" s="134" t="str" cm="1">
        <f t="array" aca="1" ref="R316" ca="1">IF(INDIRECT(CONCATENATE(TablaDatosCompletos[[#This Row],[CodigoProyecto]],"!G",CELL("fila",INDIRECT(TablaDatosCompletos[[#This Row],[Referencia]]))+6))=0,"",INDIRECT(CONCATENATE(TablaDatosCompletos[[#This Row],[CodigoProyecto]],"!G",CELL("fila",INDIRECT(TablaDatosCompletos[[#This Row],[Referencia]]))+6)))</f>
        <v>RCO 34: Toneladas/año</v>
      </c>
      <c r="S316" s="137" t="str" cm="1">
        <f t="array" aca="1" ref="S316" ca="1">IF(INDIRECT(CONCATENATE(TablaDatosCompletos[[#This Row],[CodigoProyecto]],"!E",CELL("fila",INDIRECT(TablaDatosCompletos[[#This Row],[Referencia]]))+7))=0,"",INDIRECT(CONCATENATE(TablaDatosCompletos[[#This Row],[CodigoProyecto]],"!E",CELL("fila",INDIRECT(TablaDatosCompletos[[#This Row],[Referencia]]))+7)))</f>
        <v>RCR103</v>
      </c>
      <c r="T316" s="135" t="str" cm="1">
        <f t="array" aca="1" ref="T316" ca="1">IF(INDIRECT(CONCATENATE(TablaDatosCompletos[[#This Row],[CodigoProyecto]],"!F",CELL("fila",INDIRECT(TablaDatosCompletos[[#This Row],[Referencia]]))+7))=0,"",INDIRECT(CONCATENATE(TablaDatosCompletos[[#This Row],[CodigoProyecto]],"!F",CELL("fila",INDIRECT(TablaDatosCompletos[[#This Row],[Referencia]]))+7)))</f>
        <v>RCR103 Residuos recogidos de manera selectiva</v>
      </c>
      <c r="U316" s="135" cm="1">
        <f t="array" aca="1" ref="U316" ca="1">IF(TablaDatosCompletos[[#This Row],[UsarAI]]="NO",0,INDIRECT(CONCATENATE(TablaDatosCompletos[[#This Row],[CodigoProyecto]],"!H",CELL("fila",INDIRECT(TablaDatosCompletos[[#This Row],[Referencia]]))+7)))</f>
        <v>0</v>
      </c>
      <c r="V316" s="135" t="str" cm="1">
        <f t="array" aca="1" ref="V316" ca="1">IF(INDIRECT(CONCATENATE(TablaDatosCompletos[[#This Row],[CodigoProyecto]],"!G",CELL("fila",INDIRECT(TablaDatosCompletos[[#This Row],[Referencia]]))+7))=0,"",INDIRECT(CONCATENATE(TablaDatosCompletos[[#This Row],[CodigoProyecto]],"!G",CELL("fila",INDIRECT(TablaDatosCompletos[[#This Row],[Referencia]]))+7)))</f>
        <v>RCR 103: Toneladas/ año</v>
      </c>
    </row>
    <row r="317" spans="1:22" ht="43.5" x14ac:dyDescent="0.35">
      <c r="A317" s="128">
        <f>DatosGenerales!$D$7</f>
        <v>0</v>
      </c>
      <c r="B317" s="128">
        <f>DatosGenerales!$D$11</f>
        <v>0</v>
      </c>
      <c r="C317" s="128" cm="1">
        <f t="array" aca="1" ref="C317" ca="1">INDIRECT(CONCATENATE(TablaDatosCompletos[[#This Row],[CodigoProyecto]],"!$E$3"))</f>
        <v>0</v>
      </c>
      <c r="D317" s="128" t="str">
        <f ca="1">IF(TablaDatosCompletos[[#This Row],[Proyecto]]=0,"NO","SI")</f>
        <v>NO</v>
      </c>
      <c r="E317" s="129" t="s">
        <v>22</v>
      </c>
      <c r="F317" s="130" t="s">
        <v>227</v>
      </c>
      <c r="G317" s="131" t="s">
        <v>74</v>
      </c>
      <c r="H317" s="132" t="s">
        <v>51</v>
      </c>
      <c r="I317" s="133" t="s">
        <v>52</v>
      </c>
      <c r="J317" s="129" t="s">
        <v>121</v>
      </c>
      <c r="K317" s="134" t="s">
        <v>122</v>
      </c>
      <c r="L317" s="134" t="s">
        <v>674</v>
      </c>
      <c r="M317" s="135" t="str" cm="1">
        <f t="array" aca="1" ref="M317" ca="1">IF(INDIRECT(CONCATENATE(TablaDatosCompletos[[#This Row],[CodigoProyecto]],"!B",CELL("fila",INDIRECT(TablaDatosCompletos[[#This Row],[Referencia]]))))="Incluir","SI","NO")</f>
        <v>NO</v>
      </c>
      <c r="N317" s="136" cm="1">
        <f t="array" aca="1" ref="N317" ca="1">IF(TablaDatosCompletos[[#This Row],[UsarAI]]="NO",0,INDIRECT(CONCATENATE(TablaDatosCompletos[[#This Row],[CodigoProyecto]],"!E",CELL("fila",INDIRECT(TablaDatosCompletos[[#This Row],[Referencia]]))+2)))</f>
        <v>0</v>
      </c>
      <c r="O317" s="134" t="str" cm="1">
        <f t="array" aca="1" ref="O317" ca="1">IF(INDIRECT(CONCATENATE(TablaDatosCompletos[[#This Row],[CodigoProyecto]],"!E",CELL("fila",INDIRECT(TablaDatosCompletos[[#This Row],[Referencia]]))+6))=0,"",INDIRECT(CONCATENATE(TablaDatosCompletos[[#This Row],[CodigoProyecto]],"!E",CELL("fila",INDIRECT(TablaDatosCompletos[[#This Row],[Referencia]]))+6)))</f>
        <v>RCO34</v>
      </c>
      <c r="P317" s="134" t="str" cm="1">
        <f t="array" aca="1" ref="P317" ca="1">IF(INDIRECT(CONCATENATE(TablaDatosCompletos[[#This Row],[CodigoProyecto]],"!F",CELL("fila",INDIRECT(TablaDatosCompletos[[#This Row],[Referencia]]))+6))=0,"",INDIRECT(CONCATENATE(TablaDatosCompletos[[#This Row],[CodigoProyecto]],"!F",CELL("fila",INDIRECT(TablaDatosCompletos[[#This Row],[Referencia]]))+6)))</f>
        <v>RCO 34: Capacidad adicional para el reciclaje
de residuos</v>
      </c>
      <c r="Q317" s="134" cm="1">
        <f t="array" aca="1" ref="Q317" ca="1">IF(TablaDatosCompletos[[#This Row],[UsarAI]]="NO",0,INDIRECT(CONCATENATE(TablaDatosCompletos[[#This Row],[CodigoProyecto]],"!H",CELL("fila",INDIRECT(TablaDatosCompletos[[#This Row],[Referencia]]))+6)))</f>
        <v>0</v>
      </c>
      <c r="R317" s="134" t="str" cm="1">
        <f t="array" aca="1" ref="R317" ca="1">IF(INDIRECT(CONCATENATE(TablaDatosCompletos[[#This Row],[CodigoProyecto]],"!G",CELL("fila",INDIRECT(TablaDatosCompletos[[#This Row],[Referencia]]))+6))=0,"",INDIRECT(CONCATENATE(TablaDatosCompletos[[#This Row],[CodigoProyecto]],"!G",CELL("fila",INDIRECT(TablaDatosCompletos[[#This Row],[Referencia]]))+6)))</f>
        <v>RCO 34: Toneladas/año</v>
      </c>
      <c r="S317" s="137" t="str" cm="1">
        <f t="array" aca="1" ref="S317" ca="1">IF(INDIRECT(CONCATENATE(TablaDatosCompletos[[#This Row],[CodigoProyecto]],"!E",CELL("fila",INDIRECT(TablaDatosCompletos[[#This Row],[Referencia]]))+7))=0,"",INDIRECT(CONCATENATE(TablaDatosCompletos[[#This Row],[CodigoProyecto]],"!E",CELL("fila",INDIRECT(TablaDatosCompletos[[#This Row],[Referencia]]))+7)))</f>
        <v>RCR103</v>
      </c>
      <c r="T317" s="135" t="str" cm="1">
        <f t="array" aca="1" ref="T317" ca="1">IF(INDIRECT(CONCATENATE(TablaDatosCompletos[[#This Row],[CodigoProyecto]],"!F",CELL("fila",INDIRECT(TablaDatosCompletos[[#This Row],[Referencia]]))+7))=0,"",INDIRECT(CONCATENATE(TablaDatosCompletos[[#This Row],[CodigoProyecto]],"!F",CELL("fila",INDIRECT(TablaDatosCompletos[[#This Row],[Referencia]]))+7)))</f>
        <v>RCR103 Residuos recogidos de manera selectiva</v>
      </c>
      <c r="U317" s="135" cm="1">
        <f t="array" aca="1" ref="U317" ca="1">IF(TablaDatosCompletos[[#This Row],[UsarAI]]="NO",0,INDIRECT(CONCATENATE(TablaDatosCompletos[[#This Row],[CodigoProyecto]],"!H",CELL("fila",INDIRECT(TablaDatosCompletos[[#This Row],[Referencia]]))+7)))</f>
        <v>0</v>
      </c>
      <c r="V317" s="135" t="str" cm="1">
        <f t="array" aca="1" ref="V317" ca="1">IF(INDIRECT(CONCATENATE(TablaDatosCompletos[[#This Row],[CodigoProyecto]],"!G",CELL("fila",INDIRECT(TablaDatosCompletos[[#This Row],[Referencia]]))+7))=0,"",INDIRECT(CONCATENATE(TablaDatosCompletos[[#This Row],[CodigoProyecto]],"!G",CELL("fila",INDIRECT(TablaDatosCompletos[[#This Row],[Referencia]]))+7)))</f>
        <v>RCR 103: Toneladas/ año</v>
      </c>
    </row>
    <row r="318" spans="1:22" ht="58" x14ac:dyDescent="0.35">
      <c r="A318" s="128">
        <f>DatosGenerales!$D$7</f>
        <v>0</v>
      </c>
      <c r="B318" s="128">
        <f>DatosGenerales!$D$11</f>
        <v>0</v>
      </c>
      <c r="C318" s="128" cm="1">
        <f t="array" aca="1" ref="C318" ca="1">INDIRECT(CONCATENATE(TablaDatosCompletos[[#This Row],[CodigoProyecto]],"!$E$3"))</f>
        <v>0</v>
      </c>
      <c r="D318" s="128" t="str">
        <f ca="1">IF(TablaDatosCompletos[[#This Row],[Proyecto]]=0,"NO","SI")</f>
        <v>NO</v>
      </c>
      <c r="E318" s="129" t="s">
        <v>22</v>
      </c>
      <c r="F318" s="130" t="s">
        <v>227</v>
      </c>
      <c r="G318" s="131" t="s">
        <v>74</v>
      </c>
      <c r="H318" s="132" t="s">
        <v>51</v>
      </c>
      <c r="I318" s="133" t="s">
        <v>52</v>
      </c>
      <c r="J318" s="129" t="s">
        <v>123</v>
      </c>
      <c r="K318" s="134" t="s">
        <v>124</v>
      </c>
      <c r="L318" s="134" t="s">
        <v>675</v>
      </c>
      <c r="M318" s="135" t="str" cm="1">
        <f t="array" aca="1" ref="M318" ca="1">IF(INDIRECT(CONCATENATE(TablaDatosCompletos[[#This Row],[CodigoProyecto]],"!B",CELL("fila",INDIRECT(TablaDatosCompletos[[#This Row],[Referencia]]))))="Incluir","SI","NO")</f>
        <v>NO</v>
      </c>
      <c r="N318" s="136" cm="1">
        <f t="array" aca="1" ref="N318" ca="1">IF(TablaDatosCompletos[[#This Row],[UsarAI]]="NO",0,INDIRECT(CONCATENATE(TablaDatosCompletos[[#This Row],[CodigoProyecto]],"!E",CELL("fila",INDIRECT(TablaDatosCompletos[[#This Row],[Referencia]]))+2)))</f>
        <v>0</v>
      </c>
      <c r="O318" s="134" t="str" cm="1">
        <f t="array" aca="1" ref="O318" ca="1">IF(INDIRECT(CONCATENATE(TablaDatosCompletos[[#This Row],[CodigoProyecto]],"!E",CELL("fila",INDIRECT(TablaDatosCompletos[[#This Row],[Referencia]]))+6))=0,"",INDIRECT(CONCATENATE(TablaDatosCompletos[[#This Row],[CodigoProyecto]],"!E",CELL("fila",INDIRECT(TablaDatosCompletos[[#This Row],[Referencia]]))+6)))</f>
        <v>RCO34</v>
      </c>
      <c r="P318" s="134" t="str" cm="1">
        <f t="array" aca="1" ref="P318" ca="1">IF(INDIRECT(CONCATENATE(TablaDatosCompletos[[#This Row],[CodigoProyecto]],"!F",CELL("fila",INDIRECT(TablaDatosCompletos[[#This Row],[Referencia]]))+6))=0,"",INDIRECT(CONCATENATE(TablaDatosCompletos[[#This Row],[CodigoProyecto]],"!F",CELL("fila",INDIRECT(TablaDatosCompletos[[#This Row],[Referencia]]))+6)))</f>
        <v>RCO 34: Capacidad adicional para el reciclaje
de residuos</v>
      </c>
      <c r="Q318" s="134" cm="1">
        <f t="array" aca="1" ref="Q318" ca="1">IF(TablaDatosCompletos[[#This Row],[UsarAI]]="NO",0,INDIRECT(CONCATENATE(TablaDatosCompletos[[#This Row],[CodigoProyecto]],"!H",CELL("fila",INDIRECT(TablaDatosCompletos[[#This Row],[Referencia]]))+6)))</f>
        <v>0</v>
      </c>
      <c r="R318" s="134" t="str" cm="1">
        <f t="array" aca="1" ref="R318" ca="1">IF(INDIRECT(CONCATENATE(TablaDatosCompletos[[#This Row],[CodigoProyecto]],"!G",CELL("fila",INDIRECT(TablaDatosCompletos[[#This Row],[Referencia]]))+6))=0,"",INDIRECT(CONCATENATE(TablaDatosCompletos[[#This Row],[CodigoProyecto]],"!G",CELL("fila",INDIRECT(TablaDatosCompletos[[#This Row],[Referencia]]))+6)))</f>
        <v>RCO 34: Toneladas/año</v>
      </c>
      <c r="S318" s="137" t="str" cm="1">
        <f t="array" aca="1" ref="S318" ca="1">IF(INDIRECT(CONCATENATE(TablaDatosCompletos[[#This Row],[CodigoProyecto]],"!E",CELL("fila",INDIRECT(TablaDatosCompletos[[#This Row],[Referencia]]))+7))=0,"",INDIRECT(CONCATENATE(TablaDatosCompletos[[#This Row],[CodigoProyecto]],"!E",CELL("fila",INDIRECT(TablaDatosCompletos[[#This Row],[Referencia]]))+7)))</f>
        <v>RCR103</v>
      </c>
      <c r="T318" s="135" t="str" cm="1">
        <f t="array" aca="1" ref="T318" ca="1">IF(INDIRECT(CONCATENATE(TablaDatosCompletos[[#This Row],[CodigoProyecto]],"!F",CELL("fila",INDIRECT(TablaDatosCompletos[[#This Row],[Referencia]]))+7))=0,"",INDIRECT(CONCATENATE(TablaDatosCompletos[[#This Row],[CodigoProyecto]],"!F",CELL("fila",INDIRECT(TablaDatosCompletos[[#This Row],[Referencia]]))+7)))</f>
        <v>RCR103 Residuos recogidos de manera selectiva</v>
      </c>
      <c r="U318" s="135" cm="1">
        <f t="array" aca="1" ref="U318" ca="1">IF(TablaDatosCompletos[[#This Row],[UsarAI]]="NO",0,INDIRECT(CONCATENATE(TablaDatosCompletos[[#This Row],[CodigoProyecto]],"!H",CELL("fila",INDIRECT(TablaDatosCompletos[[#This Row],[Referencia]]))+7)))</f>
        <v>0</v>
      </c>
      <c r="V318" s="135" t="str" cm="1">
        <f t="array" aca="1" ref="V318" ca="1">IF(INDIRECT(CONCATENATE(TablaDatosCompletos[[#This Row],[CodigoProyecto]],"!G",CELL("fila",INDIRECT(TablaDatosCompletos[[#This Row],[Referencia]]))+7))=0,"",INDIRECT(CONCATENATE(TablaDatosCompletos[[#This Row],[CodigoProyecto]],"!G",CELL("fila",INDIRECT(TablaDatosCompletos[[#This Row],[Referencia]]))+7)))</f>
        <v>RCR 103: Toneladas/ año</v>
      </c>
    </row>
    <row r="319" spans="1:22" ht="116" x14ac:dyDescent="0.35">
      <c r="A319" s="128">
        <f>DatosGenerales!$D$7</f>
        <v>0</v>
      </c>
      <c r="B319" s="128">
        <f>DatosGenerales!$D$11</f>
        <v>0</v>
      </c>
      <c r="C319" s="128" cm="1">
        <f t="array" aca="1" ref="C319" ca="1">INDIRECT(CONCATENATE(TablaDatosCompletos[[#This Row],[CodigoProyecto]],"!$E$3"))</f>
        <v>0</v>
      </c>
      <c r="D319" s="128" t="str">
        <f ca="1">IF(TablaDatosCompletos[[#This Row],[Proyecto]]=0,"NO","SI")</f>
        <v>NO</v>
      </c>
      <c r="E319" s="129" t="s">
        <v>22</v>
      </c>
      <c r="F319" s="130" t="s">
        <v>227</v>
      </c>
      <c r="G319" s="131" t="s">
        <v>74</v>
      </c>
      <c r="H319" s="132" t="s">
        <v>51</v>
      </c>
      <c r="I319" s="133" t="s">
        <v>52</v>
      </c>
      <c r="J319" s="129" t="s">
        <v>125</v>
      </c>
      <c r="K319" s="134" t="s">
        <v>126</v>
      </c>
      <c r="L319" s="134" t="s">
        <v>676</v>
      </c>
      <c r="M319" s="135" t="str" cm="1">
        <f t="array" aca="1" ref="M319" ca="1">IF(INDIRECT(CONCATENATE(TablaDatosCompletos[[#This Row],[CodigoProyecto]],"!B",CELL("fila",INDIRECT(TablaDatosCompletos[[#This Row],[Referencia]]))))="Incluir","SI","NO")</f>
        <v>NO</v>
      </c>
      <c r="N319" s="136" cm="1">
        <f t="array" aca="1" ref="N319" ca="1">IF(TablaDatosCompletos[[#This Row],[UsarAI]]="NO",0,INDIRECT(CONCATENATE(TablaDatosCompletos[[#This Row],[CodigoProyecto]],"!E",CELL("fila",INDIRECT(TablaDatosCompletos[[#This Row],[Referencia]]))+2)))</f>
        <v>0</v>
      </c>
      <c r="O319" s="134" t="str" cm="1">
        <f t="array" aca="1" ref="O319" ca="1">IF(INDIRECT(CONCATENATE(TablaDatosCompletos[[#This Row],[CodigoProyecto]],"!E",CELL("fila",INDIRECT(TablaDatosCompletos[[#This Row],[Referencia]]))+6))=0,"",INDIRECT(CONCATENATE(TablaDatosCompletos[[#This Row],[CodigoProyecto]],"!E",CELL("fila",INDIRECT(TablaDatosCompletos[[#This Row],[Referencia]]))+6)))</f>
        <v>RCO38</v>
      </c>
      <c r="P319" s="134" t="str" cm="1">
        <f t="array" aca="1" ref="P319" ca="1">IF(INDIRECT(CONCATENATE(TablaDatosCompletos[[#This Row],[CodigoProyecto]],"!F",CELL("fila",INDIRECT(TablaDatosCompletos[[#This Row],[Referencia]]))+6))=0,"",INDIRECT(CONCATENATE(TablaDatosCompletos[[#This Row],[CodigoProyecto]],"!F",CELL("fila",INDIRECT(TablaDatosCompletos[[#This Row],[Referencia]]))+6)))</f>
        <v>Superficie de los suelos rehabilitados
apoyados</v>
      </c>
      <c r="Q319" s="134" cm="1">
        <f t="array" aca="1" ref="Q319" ca="1">IF(TablaDatosCompletos[[#This Row],[UsarAI]]="NO",0,INDIRECT(CONCATENATE(TablaDatosCompletos[[#This Row],[CodigoProyecto]],"!H",CELL("fila",INDIRECT(TablaDatosCompletos[[#This Row],[Referencia]]))+6)))</f>
        <v>0</v>
      </c>
      <c r="R319" s="134" t="str" cm="1">
        <f t="array" aca="1" ref="R319" ca="1">IF(INDIRECT(CONCATENATE(TablaDatosCompletos[[#This Row],[CodigoProyecto]],"!G",CELL("fila",INDIRECT(TablaDatosCompletos[[#This Row],[Referencia]]))+6))=0,"",INDIRECT(CONCATENATE(TablaDatosCompletos[[#This Row],[CodigoProyecto]],"!G",CELL("fila",INDIRECT(TablaDatosCompletos[[#This Row],[Referencia]]))+6)))</f>
        <v>RCO 38: Hectáreas</v>
      </c>
      <c r="S319" s="137" t="str" cm="1">
        <f t="array" aca="1" ref="S319" ca="1">IF(INDIRECT(CONCATENATE(TablaDatosCompletos[[#This Row],[CodigoProyecto]],"!E",CELL("fila",INDIRECT(TablaDatosCompletos[[#This Row],[Referencia]]))+7))=0,"",INDIRECT(CONCATENATE(TablaDatosCompletos[[#This Row],[CodigoProyecto]],"!E",CELL("fila",INDIRECT(TablaDatosCompletos[[#This Row],[Referencia]]))+7)))</f>
        <v>RCR52</v>
      </c>
      <c r="T319" s="135" t="str" cm="1">
        <f t="array" aca="1" ref="T319" ca="1">IF(INDIRECT(CONCATENATE(TablaDatosCompletos[[#This Row],[CodigoProyecto]],"!F",CELL("fila",INDIRECT(TablaDatosCompletos[[#This Row],[Referencia]]))+7))=0,"",INDIRECT(CONCATENATE(TablaDatosCompletos[[#This Row],[CodigoProyecto]],"!F",CELL("fila",INDIRECT(TablaDatosCompletos[[#This Row],[Referencia]]))+7)))</f>
        <v>RCR 52: Suelos rehabilitados utilizados para zonas verdes, vivienda social, actividades económicas u otros usos</v>
      </c>
      <c r="U319" s="135" cm="1">
        <f t="array" aca="1" ref="U319" ca="1">IF(TablaDatosCompletos[[#This Row],[UsarAI]]="NO",0,INDIRECT(CONCATENATE(TablaDatosCompletos[[#This Row],[CodigoProyecto]],"!H",CELL("fila",INDIRECT(TablaDatosCompletos[[#This Row],[Referencia]]))+7)))</f>
        <v>0</v>
      </c>
      <c r="V319" s="135" t="str" cm="1">
        <f t="array" aca="1" ref="V319" ca="1">IF(INDIRECT(CONCATENATE(TablaDatosCompletos[[#This Row],[CodigoProyecto]],"!G",CELL("fila",INDIRECT(TablaDatosCompletos[[#This Row],[Referencia]]))+7))=0,"",INDIRECT(CONCATENATE(TablaDatosCompletos[[#This Row],[CodigoProyecto]],"!G",CELL("fila",INDIRECT(TablaDatosCompletos[[#This Row],[Referencia]]))+7)))</f>
        <v>RCR 52: Hectáreas</v>
      </c>
    </row>
    <row r="320" spans="1:22" ht="116" x14ac:dyDescent="0.35">
      <c r="A320" s="128">
        <f>DatosGenerales!$D$7</f>
        <v>0</v>
      </c>
      <c r="B320" s="128">
        <f>DatosGenerales!$D$11</f>
        <v>0</v>
      </c>
      <c r="C320" s="128" cm="1">
        <f t="array" aca="1" ref="C320" ca="1">INDIRECT(CONCATENATE(TablaDatosCompletos[[#This Row],[CodigoProyecto]],"!$E$3"))</f>
        <v>0</v>
      </c>
      <c r="D320" s="128" t="str">
        <f ca="1">IF(TablaDatosCompletos[[#This Row],[Proyecto]]=0,"NO","SI")</f>
        <v>NO</v>
      </c>
      <c r="E320" s="129" t="s">
        <v>22</v>
      </c>
      <c r="F320" s="130" t="s">
        <v>227</v>
      </c>
      <c r="G320" s="131" t="s">
        <v>74</v>
      </c>
      <c r="H320" s="132" t="s">
        <v>51</v>
      </c>
      <c r="I320" s="133" t="s">
        <v>52</v>
      </c>
      <c r="J320" s="129" t="s">
        <v>127</v>
      </c>
      <c r="K320" s="134" t="s">
        <v>128</v>
      </c>
      <c r="L320" s="134" t="s">
        <v>677</v>
      </c>
      <c r="M320" s="135" t="str" cm="1">
        <f t="array" aca="1" ref="M320" ca="1">IF(INDIRECT(CONCATENATE(TablaDatosCompletos[[#This Row],[CodigoProyecto]],"!B",CELL("fila",INDIRECT(TablaDatosCompletos[[#This Row],[Referencia]]))))="Incluir","SI","NO")</f>
        <v>NO</v>
      </c>
      <c r="N320" s="136" cm="1">
        <f t="array" aca="1" ref="N320" ca="1">IF(TablaDatosCompletos[[#This Row],[UsarAI]]="NO",0,INDIRECT(CONCATENATE(TablaDatosCompletos[[#This Row],[CodigoProyecto]],"!E",CELL("fila",INDIRECT(TablaDatosCompletos[[#This Row],[Referencia]]))+2)))</f>
        <v>0</v>
      </c>
      <c r="O320" s="134" t="str" cm="1">
        <f t="array" aca="1" ref="O320" ca="1">IF(INDIRECT(CONCATENATE(TablaDatosCompletos[[#This Row],[CodigoProyecto]],"!E",CELL("fila",INDIRECT(TablaDatosCompletos[[#This Row],[Referencia]]))+6))=0,"",INDIRECT(CONCATENATE(TablaDatosCompletos[[#This Row],[CodigoProyecto]],"!E",CELL("fila",INDIRECT(TablaDatosCompletos[[#This Row],[Referencia]]))+6)))</f>
        <v>RCO38</v>
      </c>
      <c r="P320" s="134" t="str" cm="1">
        <f t="array" aca="1" ref="P320" ca="1">IF(INDIRECT(CONCATENATE(TablaDatosCompletos[[#This Row],[CodigoProyecto]],"!F",CELL("fila",INDIRECT(TablaDatosCompletos[[#This Row],[Referencia]]))+6))=0,"",INDIRECT(CONCATENATE(TablaDatosCompletos[[#This Row],[CodigoProyecto]],"!F",CELL("fila",INDIRECT(TablaDatosCompletos[[#This Row],[Referencia]]))+6)))</f>
        <v>Superficie de los suelos rehabilitados
apoyados</v>
      </c>
      <c r="Q320" s="134" cm="1">
        <f t="array" aca="1" ref="Q320" ca="1">IF(TablaDatosCompletos[[#This Row],[UsarAI]]="NO",0,INDIRECT(CONCATENATE(TablaDatosCompletos[[#This Row],[CodigoProyecto]],"!H",CELL("fila",INDIRECT(TablaDatosCompletos[[#This Row],[Referencia]]))+6)))</f>
        <v>0</v>
      </c>
      <c r="R320" s="134" t="str" cm="1">
        <f t="array" aca="1" ref="R320" ca="1">IF(INDIRECT(CONCATENATE(TablaDatosCompletos[[#This Row],[CodigoProyecto]],"!G",CELL("fila",INDIRECT(TablaDatosCompletos[[#This Row],[Referencia]]))+6))=0,"",INDIRECT(CONCATENATE(TablaDatosCompletos[[#This Row],[CodigoProyecto]],"!G",CELL("fila",INDIRECT(TablaDatosCompletos[[#This Row],[Referencia]]))+6)))</f>
        <v>RCO 38: Hectáreas</v>
      </c>
      <c r="S320" s="137" t="str" cm="1">
        <f t="array" aca="1" ref="S320" ca="1">IF(INDIRECT(CONCATENATE(TablaDatosCompletos[[#This Row],[CodigoProyecto]],"!E",CELL("fila",INDIRECT(TablaDatosCompletos[[#This Row],[Referencia]]))+7))=0,"",INDIRECT(CONCATENATE(TablaDatosCompletos[[#This Row],[CodigoProyecto]],"!E",CELL("fila",INDIRECT(TablaDatosCompletos[[#This Row],[Referencia]]))+7)))</f>
        <v>RCR52</v>
      </c>
      <c r="T320" s="135" t="str" cm="1">
        <f t="array" aca="1" ref="T320" ca="1">IF(INDIRECT(CONCATENATE(TablaDatosCompletos[[#This Row],[CodigoProyecto]],"!F",CELL("fila",INDIRECT(TablaDatosCompletos[[#This Row],[Referencia]]))+7))=0,"",INDIRECT(CONCATENATE(TablaDatosCompletos[[#This Row],[CodigoProyecto]],"!F",CELL("fila",INDIRECT(TablaDatosCompletos[[#This Row],[Referencia]]))+7)))</f>
        <v>RCR 52: Suelos rehabilitados utilizados para zonas verdes, vivienda social, actividades económicas u otros usos</v>
      </c>
      <c r="U320" s="135" cm="1">
        <f t="array" aca="1" ref="U320" ca="1">IF(TablaDatosCompletos[[#This Row],[UsarAI]]="NO",0,INDIRECT(CONCATENATE(TablaDatosCompletos[[#This Row],[CodigoProyecto]],"!H",CELL("fila",INDIRECT(TablaDatosCompletos[[#This Row],[Referencia]]))+7)))</f>
        <v>0</v>
      </c>
      <c r="V320" s="135" t="str" cm="1">
        <f t="array" aca="1" ref="V320" ca="1">IF(INDIRECT(CONCATENATE(TablaDatosCompletos[[#This Row],[CodigoProyecto]],"!G",CELL("fila",INDIRECT(TablaDatosCompletos[[#This Row],[Referencia]]))+7))=0,"",INDIRECT(CONCATENATE(TablaDatosCompletos[[#This Row],[CodigoProyecto]],"!G",CELL("fila",INDIRECT(TablaDatosCompletos[[#This Row],[Referencia]]))+7)))</f>
        <v>RCR 52: Hectáreas</v>
      </c>
    </row>
    <row r="321" spans="1:22" ht="72.5" x14ac:dyDescent="0.35">
      <c r="A321" s="128">
        <f>DatosGenerales!$D$7</f>
        <v>0</v>
      </c>
      <c r="B321" s="128">
        <f>DatosGenerales!$D$11</f>
        <v>0</v>
      </c>
      <c r="C321" s="128" cm="1">
        <f t="array" aca="1" ref="C321" ca="1">INDIRECT(CONCATENATE(TablaDatosCompletos[[#This Row],[CodigoProyecto]],"!$E$3"))</f>
        <v>0</v>
      </c>
      <c r="D321" s="128" t="str">
        <f ca="1">IF(TablaDatosCompletos[[#This Row],[Proyecto]]=0,"NO","SI")</f>
        <v>NO</v>
      </c>
      <c r="E321" s="129" t="s">
        <v>22</v>
      </c>
      <c r="F321" s="130" t="s">
        <v>227</v>
      </c>
      <c r="G321" s="131" t="s">
        <v>74</v>
      </c>
      <c r="H321" s="132" t="s">
        <v>53</v>
      </c>
      <c r="I321" s="133" t="s">
        <v>54</v>
      </c>
      <c r="J321" s="129" t="s">
        <v>129</v>
      </c>
      <c r="K321" s="134" t="s">
        <v>130</v>
      </c>
      <c r="L321" s="134" t="s">
        <v>678</v>
      </c>
      <c r="M321" s="135" t="str" cm="1">
        <f t="array" aca="1" ref="M321" ca="1">IF(INDIRECT(CONCATENATE(TablaDatosCompletos[[#This Row],[CodigoProyecto]],"!B",CELL("fila",INDIRECT(TablaDatosCompletos[[#This Row],[Referencia]]))))="Incluir","SI","NO")</f>
        <v>NO</v>
      </c>
      <c r="N321" s="136" cm="1">
        <f t="array" aca="1" ref="N321" ca="1">IF(TablaDatosCompletos[[#This Row],[UsarAI]]="NO",0,INDIRECT(CONCATENATE(TablaDatosCompletos[[#This Row],[CodigoProyecto]],"!E",CELL("fila",INDIRECT(TablaDatosCompletos[[#This Row],[Referencia]]))+2)))</f>
        <v>0</v>
      </c>
      <c r="O321" s="134" t="str" cm="1">
        <f t="array" aca="1" ref="O321" ca="1">IF(INDIRECT(CONCATENATE(TablaDatosCompletos[[#This Row],[CodigoProyecto]],"!E",CELL("fila",INDIRECT(TablaDatosCompletos[[#This Row],[Referencia]]))+6))=0,"",INDIRECT(CONCATENATE(TablaDatosCompletos[[#This Row],[CodigoProyecto]],"!E",CELL("fila",INDIRECT(TablaDatosCompletos[[#This Row],[Referencia]]))+6)))</f>
        <v>RCO38</v>
      </c>
      <c r="P321" s="134" t="str" cm="1">
        <f t="array" aca="1" ref="P321" ca="1">IF(INDIRECT(CONCATENATE(TablaDatosCompletos[[#This Row],[CodigoProyecto]],"!F",CELL("fila",INDIRECT(TablaDatosCompletos[[#This Row],[Referencia]]))+6))=0,"",INDIRECT(CONCATENATE(TablaDatosCompletos[[#This Row],[CodigoProyecto]],"!F",CELL("fila",INDIRECT(TablaDatosCompletos[[#This Row],[Referencia]]))+6)))</f>
        <v>Superficie de los suelos rehabilitados
apoyados</v>
      </c>
      <c r="Q321" s="134" cm="1">
        <f t="array" aca="1" ref="Q321" ca="1">IF(TablaDatosCompletos[[#This Row],[UsarAI]]="NO",0,INDIRECT(CONCATENATE(TablaDatosCompletos[[#This Row],[CodigoProyecto]],"!H",CELL("fila",INDIRECT(TablaDatosCompletos[[#This Row],[Referencia]]))+6)))</f>
        <v>0</v>
      </c>
      <c r="R321" s="134" t="str" cm="1">
        <f t="array" aca="1" ref="R321" ca="1">IF(INDIRECT(CONCATENATE(TablaDatosCompletos[[#This Row],[CodigoProyecto]],"!G",CELL("fila",INDIRECT(TablaDatosCompletos[[#This Row],[Referencia]]))+6))=0,"",INDIRECT(CONCATENATE(TablaDatosCompletos[[#This Row],[CodigoProyecto]],"!G",CELL("fila",INDIRECT(TablaDatosCompletos[[#This Row],[Referencia]]))+6)))</f>
        <v>RCO 38: Hectáreas</v>
      </c>
      <c r="S321" s="137" t="str" cm="1">
        <f t="array" aca="1" ref="S321" ca="1">IF(INDIRECT(CONCATENATE(TablaDatosCompletos[[#This Row],[CodigoProyecto]],"!E",CELL("fila",INDIRECT(TablaDatosCompletos[[#This Row],[Referencia]]))+7))=0,"",INDIRECT(CONCATENATE(TablaDatosCompletos[[#This Row],[CodigoProyecto]],"!E",CELL("fila",INDIRECT(TablaDatosCompletos[[#This Row],[Referencia]]))+7)))</f>
        <v>RCR50</v>
      </c>
      <c r="T321" s="135" t="str" cm="1">
        <f t="array" aca="1" ref="T321" ca="1">IF(INDIRECT(CONCATENATE(TablaDatosCompletos[[#This Row],[CodigoProyecto]],"!F",CELL("fila",INDIRECT(TablaDatosCompletos[[#This Row],[Referencia]]))+7))=0,"",INDIRECT(CONCATENATE(TablaDatosCompletos[[#This Row],[CodigoProyecto]],"!F",CELL("fila",INDIRECT(TablaDatosCompletos[[#This Row],[Referencia]]))+7)))</f>
        <v>RCR 50: Población que se beneficia de
medidas en favor de la calidad del aire*</v>
      </c>
      <c r="U321" s="135" cm="1">
        <f t="array" aca="1" ref="U321" ca="1">IF(TablaDatosCompletos[[#This Row],[UsarAI]]="NO",0,INDIRECT(CONCATENATE(TablaDatosCompletos[[#This Row],[CodigoProyecto]],"!H",CELL("fila",INDIRECT(TablaDatosCompletos[[#This Row],[Referencia]]))+7)))</f>
        <v>0</v>
      </c>
      <c r="V321" s="135" t="str" cm="1">
        <f t="array" aca="1" ref="V321" ca="1">IF(INDIRECT(CONCATENATE(TablaDatosCompletos[[#This Row],[CodigoProyecto]],"!G",CELL("fila",INDIRECT(TablaDatosCompletos[[#This Row],[Referencia]]))+7))=0,"",INDIRECT(CONCATENATE(TablaDatosCompletos[[#This Row],[CodigoProyecto]],"!G",CELL("fila",INDIRECT(TablaDatosCompletos[[#This Row],[Referencia]]))+7)))</f>
        <v>RCR 50: Personas</v>
      </c>
    </row>
    <row r="322" spans="1:22" ht="72.5" x14ac:dyDescent="0.35">
      <c r="A322" s="128">
        <f>DatosGenerales!$D$7</f>
        <v>0</v>
      </c>
      <c r="B322" s="128">
        <f>DatosGenerales!$D$11</f>
        <v>0</v>
      </c>
      <c r="C322" s="128" cm="1">
        <f t="array" aca="1" ref="C322" ca="1">INDIRECT(CONCATENATE(TablaDatosCompletos[[#This Row],[CodigoProyecto]],"!$E$3"))</f>
        <v>0</v>
      </c>
      <c r="D322" s="128" t="str">
        <f ca="1">IF(TablaDatosCompletos[[#This Row],[Proyecto]]=0,"NO","SI")</f>
        <v>NO</v>
      </c>
      <c r="E322" s="129" t="s">
        <v>22</v>
      </c>
      <c r="F322" s="130" t="s">
        <v>227</v>
      </c>
      <c r="G322" s="131" t="s">
        <v>74</v>
      </c>
      <c r="H322" s="132" t="s">
        <v>53</v>
      </c>
      <c r="I322" s="133" t="s">
        <v>54</v>
      </c>
      <c r="J322" s="129" t="s">
        <v>131</v>
      </c>
      <c r="K322" s="134" t="s">
        <v>132</v>
      </c>
      <c r="L322" s="134" t="s">
        <v>679</v>
      </c>
      <c r="M322" s="135" t="str" cm="1">
        <f t="array" aca="1" ref="M322" ca="1">IF(INDIRECT(CONCATENATE(TablaDatosCompletos[[#This Row],[CodigoProyecto]],"!B",CELL("fila",INDIRECT(TablaDatosCompletos[[#This Row],[Referencia]]))))="Incluir","SI","NO")</f>
        <v>NO</v>
      </c>
      <c r="N322" s="136" cm="1">
        <f t="array" aca="1" ref="N322" ca="1">IF(TablaDatosCompletos[[#This Row],[UsarAI]]="NO",0,INDIRECT(CONCATENATE(TablaDatosCompletos[[#This Row],[CodigoProyecto]],"!E",CELL("fila",INDIRECT(TablaDatosCompletos[[#This Row],[Referencia]]))+2)))</f>
        <v>0</v>
      </c>
      <c r="O322" s="134" t="str" cm="1">
        <f t="array" aca="1" ref="O322" ca="1">IF(INDIRECT(CONCATENATE(TablaDatosCompletos[[#This Row],[CodigoProyecto]],"!E",CELL("fila",INDIRECT(TablaDatosCompletos[[#This Row],[Referencia]]))+6))=0,"",INDIRECT(CONCATENATE(TablaDatosCompletos[[#This Row],[CodigoProyecto]],"!E",CELL("fila",INDIRECT(TablaDatosCompletos[[#This Row],[Referencia]]))+6)))</f>
        <v>RCO38</v>
      </c>
      <c r="P322" s="134" t="str" cm="1">
        <f t="array" aca="1" ref="P322" ca="1">IF(INDIRECT(CONCATENATE(TablaDatosCompletos[[#This Row],[CodigoProyecto]],"!F",CELL("fila",INDIRECT(TablaDatosCompletos[[#This Row],[Referencia]]))+6))=0,"",INDIRECT(CONCATENATE(TablaDatosCompletos[[#This Row],[CodigoProyecto]],"!F",CELL("fila",INDIRECT(TablaDatosCompletos[[#This Row],[Referencia]]))+6)))</f>
        <v>Superficie de los suelos rehabilitados
apoyados</v>
      </c>
      <c r="Q322" s="134" cm="1">
        <f t="array" aca="1" ref="Q322" ca="1">IF(TablaDatosCompletos[[#This Row],[UsarAI]]="NO",0,INDIRECT(CONCATENATE(TablaDatosCompletos[[#This Row],[CodigoProyecto]],"!H",CELL("fila",INDIRECT(TablaDatosCompletos[[#This Row],[Referencia]]))+6)))</f>
        <v>0</v>
      </c>
      <c r="R322" s="134" t="str" cm="1">
        <f t="array" aca="1" ref="R322" ca="1">IF(INDIRECT(CONCATENATE(TablaDatosCompletos[[#This Row],[CodigoProyecto]],"!G",CELL("fila",INDIRECT(TablaDatosCompletos[[#This Row],[Referencia]]))+6))=0,"",INDIRECT(CONCATENATE(TablaDatosCompletos[[#This Row],[CodigoProyecto]],"!G",CELL("fila",INDIRECT(TablaDatosCompletos[[#This Row],[Referencia]]))+6)))</f>
        <v>RCO 38: Hectáreas</v>
      </c>
      <c r="S322" s="137" t="str" cm="1">
        <f t="array" aca="1" ref="S322" ca="1">IF(INDIRECT(CONCATENATE(TablaDatosCompletos[[#This Row],[CodigoProyecto]],"!E",CELL("fila",INDIRECT(TablaDatosCompletos[[#This Row],[Referencia]]))+7))=0,"",INDIRECT(CONCATENATE(TablaDatosCompletos[[#This Row],[CodigoProyecto]],"!E",CELL("fila",INDIRECT(TablaDatosCompletos[[#This Row],[Referencia]]))+7)))</f>
        <v>RCR95</v>
      </c>
      <c r="T322" s="135" t="str" cm="1">
        <f t="array" aca="1" ref="T322" ca="1">IF(INDIRECT(CONCATENATE(TablaDatosCompletos[[#This Row],[CodigoProyecto]],"!F",CELL("fila",INDIRECT(TablaDatosCompletos[[#This Row],[Referencia]]))+7))=0,"",INDIRECT(CONCATENATE(TablaDatosCompletos[[#This Row],[CodigoProyecto]],"!F",CELL("fila",INDIRECT(TablaDatosCompletos[[#This Row],[Referencia]]))+7)))</f>
        <v>RCR 95: Población que tiene acceso a
infraestructuras verdes nuevas o mejoradas*</v>
      </c>
      <c r="U322" s="135" cm="1">
        <f t="array" aca="1" ref="U322" ca="1">IF(TablaDatosCompletos[[#This Row],[UsarAI]]="NO",0,INDIRECT(CONCATENATE(TablaDatosCompletos[[#This Row],[CodigoProyecto]],"!H",CELL("fila",INDIRECT(TablaDatosCompletos[[#This Row],[Referencia]]))+7)))</f>
        <v>0</v>
      </c>
      <c r="V322" s="135" t="str" cm="1">
        <f t="array" aca="1" ref="V322" ca="1">IF(INDIRECT(CONCATENATE(TablaDatosCompletos[[#This Row],[CodigoProyecto]],"!G",CELL("fila",INDIRECT(TablaDatosCompletos[[#This Row],[Referencia]]))+7))=0,"",INDIRECT(CONCATENATE(TablaDatosCompletos[[#This Row],[CodigoProyecto]],"!G",CELL("fila",INDIRECT(TablaDatosCompletos[[#This Row],[Referencia]]))+7)))</f>
        <v>RCR 95: Personas</v>
      </c>
    </row>
    <row r="323" spans="1:22" ht="145" x14ac:dyDescent="0.35">
      <c r="A323" s="128">
        <f>DatosGenerales!$D$7</f>
        <v>0</v>
      </c>
      <c r="B323" s="128">
        <f>DatosGenerales!$D$11</f>
        <v>0</v>
      </c>
      <c r="C323" s="128" cm="1">
        <f t="array" aca="1" ref="C323" ca="1">INDIRECT(CONCATENATE(TablaDatosCompletos[[#This Row],[CodigoProyecto]],"!$E$3"))</f>
        <v>0</v>
      </c>
      <c r="D323" s="128" t="str">
        <f ca="1">IF(TablaDatosCompletos[[#This Row],[Proyecto]]=0,"NO","SI")</f>
        <v>NO</v>
      </c>
      <c r="E323" s="129" t="s">
        <v>22</v>
      </c>
      <c r="F323" s="130" t="s">
        <v>227</v>
      </c>
      <c r="G323" s="131" t="s">
        <v>74</v>
      </c>
      <c r="H323" s="132" t="s">
        <v>53</v>
      </c>
      <c r="I323" s="133" t="s">
        <v>54</v>
      </c>
      <c r="J323" s="129" t="s">
        <v>133</v>
      </c>
      <c r="K323" s="134" t="s">
        <v>134</v>
      </c>
      <c r="L323" s="134" t="s">
        <v>680</v>
      </c>
      <c r="M323" s="135" t="str" cm="1">
        <f t="array" aca="1" ref="M323" ca="1">IF(INDIRECT(CONCATENATE(TablaDatosCompletos[[#This Row],[CodigoProyecto]],"!B",CELL("fila",INDIRECT(TablaDatosCompletos[[#This Row],[Referencia]]))))="Incluir","SI","NO")</f>
        <v>NO</v>
      </c>
      <c r="N323" s="136" cm="1">
        <f t="array" aca="1" ref="N323" ca="1">IF(TablaDatosCompletos[[#This Row],[UsarAI]]="NO",0,INDIRECT(CONCATENATE(TablaDatosCompletos[[#This Row],[CodigoProyecto]],"!E",CELL("fila",INDIRECT(TablaDatosCompletos[[#This Row],[Referencia]]))+2)))</f>
        <v>0</v>
      </c>
      <c r="O323" s="134" t="str" cm="1">
        <f t="array" aca="1" ref="O323" ca="1">IF(INDIRECT(CONCATENATE(TablaDatosCompletos[[#This Row],[CodigoProyecto]],"!E",CELL("fila",INDIRECT(TablaDatosCompletos[[#This Row],[Referencia]]))+6))=0,"",INDIRECT(CONCATENATE(TablaDatosCompletos[[#This Row],[CodigoProyecto]],"!E",CELL("fila",INDIRECT(TablaDatosCompletos[[#This Row],[Referencia]]))+6)))</f>
        <v>RCO38</v>
      </c>
      <c r="P323" s="134" t="str" cm="1">
        <f t="array" aca="1" ref="P323" ca="1">IF(INDIRECT(CONCATENATE(TablaDatosCompletos[[#This Row],[CodigoProyecto]],"!F",CELL("fila",INDIRECT(TablaDatosCompletos[[#This Row],[Referencia]]))+6))=0,"",INDIRECT(CONCATENATE(TablaDatosCompletos[[#This Row],[CodigoProyecto]],"!F",CELL("fila",INDIRECT(TablaDatosCompletos[[#This Row],[Referencia]]))+6)))</f>
        <v>Superficie de los suelos rehabilitados
apoyados</v>
      </c>
      <c r="Q323" s="134" cm="1">
        <f t="array" aca="1" ref="Q323" ca="1">IF(TablaDatosCompletos[[#This Row],[UsarAI]]="NO",0,INDIRECT(CONCATENATE(TablaDatosCompletos[[#This Row],[CodigoProyecto]],"!H",CELL("fila",INDIRECT(TablaDatosCompletos[[#This Row],[Referencia]]))+6)))</f>
        <v>0</v>
      </c>
      <c r="R323" s="134" t="str" cm="1">
        <f t="array" aca="1" ref="R323" ca="1">IF(INDIRECT(CONCATENATE(TablaDatosCompletos[[#This Row],[CodigoProyecto]],"!G",CELL("fila",INDIRECT(TablaDatosCompletos[[#This Row],[Referencia]]))+6))=0,"",INDIRECT(CONCATENATE(TablaDatosCompletos[[#This Row],[CodigoProyecto]],"!G",CELL("fila",INDIRECT(TablaDatosCompletos[[#This Row],[Referencia]]))+6)))</f>
        <v>RCO 38: Hectáreas</v>
      </c>
      <c r="S323" s="137" t="str" cm="1">
        <f t="array" aca="1" ref="S323" ca="1">IF(INDIRECT(CONCATENATE(TablaDatosCompletos[[#This Row],[CodigoProyecto]],"!E",CELL("fila",INDIRECT(TablaDatosCompletos[[#This Row],[Referencia]]))+7))=0,"",INDIRECT(CONCATENATE(TablaDatosCompletos[[#This Row],[CodigoProyecto]],"!E",CELL("fila",INDIRECT(TablaDatosCompletos[[#This Row],[Referencia]]))+7)))</f>
        <v>RCR95</v>
      </c>
      <c r="T323" s="135" t="str" cm="1">
        <f t="array" aca="1" ref="T323" ca="1">IF(INDIRECT(CONCATENATE(TablaDatosCompletos[[#This Row],[CodigoProyecto]],"!F",CELL("fila",INDIRECT(TablaDatosCompletos[[#This Row],[Referencia]]))+7))=0,"",INDIRECT(CONCATENATE(TablaDatosCompletos[[#This Row],[CodigoProyecto]],"!F",CELL("fila",INDIRECT(TablaDatosCompletos[[#This Row],[Referencia]]))+7)))</f>
        <v>RCR 95: Población que tiene acceso a
infraestructuras verdes nuevas o mejoradas*</v>
      </c>
      <c r="U323" s="135" cm="1">
        <f t="array" aca="1" ref="U323" ca="1">IF(TablaDatosCompletos[[#This Row],[UsarAI]]="NO",0,INDIRECT(CONCATENATE(TablaDatosCompletos[[#This Row],[CodigoProyecto]],"!H",CELL("fila",INDIRECT(TablaDatosCompletos[[#This Row],[Referencia]]))+7)))</f>
        <v>0</v>
      </c>
      <c r="V323" s="135" t="str" cm="1">
        <f t="array" aca="1" ref="V323" ca="1">IF(INDIRECT(CONCATENATE(TablaDatosCompletos[[#This Row],[CodigoProyecto]],"!G",CELL("fila",INDIRECT(TablaDatosCompletos[[#This Row],[Referencia]]))+7))=0,"",INDIRECT(CONCATENATE(TablaDatosCompletos[[#This Row],[CodigoProyecto]],"!G",CELL("fila",INDIRECT(TablaDatosCompletos[[#This Row],[Referencia]]))+7)))</f>
        <v>RCR 95: Personas</v>
      </c>
    </row>
    <row r="324" spans="1:22" ht="72.5" x14ac:dyDescent="0.35">
      <c r="A324" s="128">
        <f>DatosGenerales!$D$7</f>
        <v>0</v>
      </c>
      <c r="B324" s="128">
        <f>DatosGenerales!$D$11</f>
        <v>0</v>
      </c>
      <c r="C324" s="128" cm="1">
        <f t="array" aca="1" ref="C324" ca="1">INDIRECT(CONCATENATE(TablaDatosCompletos[[#This Row],[CodigoProyecto]],"!$E$3"))</f>
        <v>0</v>
      </c>
      <c r="D324" s="128" t="str">
        <f ca="1">IF(TablaDatosCompletos[[#This Row],[Proyecto]]=0,"NO","SI")</f>
        <v>NO</v>
      </c>
      <c r="E324" s="129" t="s">
        <v>22</v>
      </c>
      <c r="F324" s="130" t="s">
        <v>258</v>
      </c>
      <c r="G324" s="131" t="s">
        <v>135</v>
      </c>
      <c r="H324" s="132" t="s">
        <v>55</v>
      </c>
      <c r="I324" s="133" t="s">
        <v>56</v>
      </c>
      <c r="J324" s="129" t="s">
        <v>136</v>
      </c>
      <c r="K324" s="134" t="s">
        <v>137</v>
      </c>
      <c r="L324" s="134" t="s">
        <v>681</v>
      </c>
      <c r="M324" s="135" t="str" cm="1">
        <f t="array" aca="1" ref="M324" ca="1">IF(INDIRECT(CONCATENATE(TablaDatosCompletos[[#This Row],[CodigoProyecto]],"!B",CELL("fila",INDIRECT(TablaDatosCompletos[[#This Row],[Referencia]]))))="Incluir","SI","NO")</f>
        <v>NO</v>
      </c>
      <c r="N324" s="136" cm="1">
        <f t="array" aca="1" ref="N324" ca="1">IF(TablaDatosCompletos[[#This Row],[UsarAI]]="NO",0,INDIRECT(CONCATENATE(TablaDatosCompletos[[#This Row],[CodigoProyecto]],"!E",CELL("fila",INDIRECT(TablaDatosCompletos[[#This Row],[Referencia]]))+2)))</f>
        <v>0</v>
      </c>
      <c r="O324" s="134" t="str" cm="1">
        <f t="array" aca="1" ref="O324" ca="1">IF(INDIRECT(CONCATENATE(TablaDatosCompletos[[#This Row],[CodigoProyecto]],"!E",CELL("fila",INDIRECT(TablaDatosCompletos[[#This Row],[Referencia]]))+6))=0,"",INDIRECT(CONCATENATE(TablaDatosCompletos[[#This Row],[CodigoProyecto]],"!E",CELL("fila",INDIRECT(TablaDatosCompletos[[#This Row],[Referencia]]))+6)))</f>
        <v>RCO65</v>
      </c>
      <c r="P324" s="134" t="str" cm="1">
        <f t="array" aca="1" ref="P324" ca="1">IF(INDIRECT(CONCATENATE(TablaDatosCompletos[[#This Row],[CodigoProyecto]],"!F",CELL("fila",INDIRECT(TablaDatosCompletos[[#This Row],[Referencia]]))+6))=0,"",INDIRECT(CONCATENATE(TablaDatosCompletos[[#This Row],[CodigoProyecto]],"!F",CELL("fila",INDIRECT(TablaDatosCompletos[[#This Row],[Referencia]]))+6)))</f>
        <v>RCO 65: Capacidad de las viviendas sociales nuevas o modernizadas</v>
      </c>
      <c r="Q324" s="134" cm="1">
        <f t="array" aca="1" ref="Q324" ca="1">IF(TablaDatosCompletos[[#This Row],[UsarAI]]="NO",0,INDIRECT(CONCATENATE(TablaDatosCompletos[[#This Row],[CodigoProyecto]],"!H",CELL("fila",INDIRECT(TablaDatosCompletos[[#This Row],[Referencia]]))+6)))</f>
        <v>0</v>
      </c>
      <c r="R324" s="134" t="str" cm="1">
        <f t="array" aca="1" ref="R324" ca="1">IF(INDIRECT(CONCATENATE(TablaDatosCompletos[[#This Row],[CodigoProyecto]],"!G",CELL("fila",INDIRECT(TablaDatosCompletos[[#This Row],[Referencia]]))+6))=0,"",INDIRECT(CONCATENATE(TablaDatosCompletos[[#This Row],[CodigoProyecto]],"!G",CELL("fila",INDIRECT(TablaDatosCompletos[[#This Row],[Referencia]]))+6)))</f>
        <v>RCO 65: Viviendas</v>
      </c>
      <c r="S324" s="137" t="str" cm="1">
        <f t="array" aca="1" ref="S324" ca="1">IF(INDIRECT(CONCATENATE(TablaDatosCompletos[[#This Row],[CodigoProyecto]],"!E",CELL("fila",INDIRECT(TablaDatosCompletos[[#This Row],[Referencia]]))+7))=0,"",INDIRECT(CONCATENATE(TablaDatosCompletos[[#This Row],[CodigoProyecto]],"!E",CELL("fila",INDIRECT(TablaDatosCompletos[[#This Row],[Referencia]]))+7)))</f>
        <v>RCR67</v>
      </c>
      <c r="T324" s="135" t="str" cm="1">
        <f t="array" aca="1" ref="T324" ca="1">IF(INDIRECT(CONCATENATE(TablaDatosCompletos[[#This Row],[CodigoProyecto]],"!F",CELL("fila",INDIRECT(TablaDatosCompletos[[#This Row],[Referencia]]))+7))=0,"",INDIRECT(CONCATENATE(TablaDatosCompletos[[#This Row],[CodigoProyecto]],"!F",CELL("fila",INDIRECT(TablaDatosCompletos[[#This Row],[Referencia]]))+7)))</f>
        <v>RCR 67:Usuarios anuales de las viviendas sociales nuevas o modernizadas</v>
      </c>
      <c r="U324" s="135" cm="1">
        <f t="array" aca="1" ref="U324" ca="1">IF(TablaDatosCompletos[[#This Row],[UsarAI]]="NO",0,INDIRECT(CONCATENATE(TablaDatosCompletos[[#This Row],[CodigoProyecto]],"!H",CELL("fila",INDIRECT(TablaDatosCompletos[[#This Row],[Referencia]]))+7)))</f>
        <v>0</v>
      </c>
      <c r="V324" s="135" t="str" cm="1">
        <f t="array" aca="1" ref="V324" ca="1">IF(INDIRECT(CONCATENATE(TablaDatosCompletos[[#This Row],[CodigoProyecto]],"!G",CELL("fila",INDIRECT(TablaDatosCompletos[[#This Row],[Referencia]]))+7))=0,"",INDIRECT(CONCATENATE(TablaDatosCompletos[[#This Row],[CodigoProyecto]],"!G",CELL("fila",INDIRECT(TablaDatosCompletos[[#This Row],[Referencia]]))+7)))</f>
        <v>RCR 67: Usuarios/año</v>
      </c>
    </row>
    <row r="325" spans="1:22" ht="130.5" x14ac:dyDescent="0.35">
      <c r="A325" s="128">
        <f>DatosGenerales!$D$7</f>
        <v>0</v>
      </c>
      <c r="B325" s="128">
        <f>DatosGenerales!$D$11</f>
        <v>0</v>
      </c>
      <c r="C325" s="128" cm="1">
        <f t="array" aca="1" ref="C325" ca="1">INDIRECT(CONCATENATE(TablaDatosCompletos[[#This Row],[CodigoProyecto]],"!$E$3"))</f>
        <v>0</v>
      </c>
      <c r="D325" s="128" t="str">
        <f ca="1">IF(TablaDatosCompletos[[#This Row],[Proyecto]]=0,"NO","SI")</f>
        <v>NO</v>
      </c>
      <c r="E325" s="129" t="s">
        <v>22</v>
      </c>
      <c r="F325" s="130" t="s">
        <v>258</v>
      </c>
      <c r="G325" s="131" t="s">
        <v>135</v>
      </c>
      <c r="H325" s="132" t="s">
        <v>55</v>
      </c>
      <c r="I325" s="136" t="s">
        <v>56</v>
      </c>
      <c r="J325" s="129" t="s">
        <v>138</v>
      </c>
      <c r="K325" s="134" t="s">
        <v>139</v>
      </c>
      <c r="L325" s="134" t="s">
        <v>682</v>
      </c>
      <c r="M325" s="135" t="str" cm="1">
        <f t="array" aca="1" ref="M325" ca="1">IF(INDIRECT(CONCATENATE(TablaDatosCompletos[[#This Row],[CodigoProyecto]],"!B",CELL("fila",INDIRECT(TablaDatosCompletos[[#This Row],[Referencia]]))))="Incluir","SI","NO")</f>
        <v>NO</v>
      </c>
      <c r="N325" s="136" cm="1">
        <f t="array" aca="1" ref="N325" ca="1">IF(TablaDatosCompletos[[#This Row],[UsarAI]]="NO",0,INDIRECT(CONCATENATE(TablaDatosCompletos[[#This Row],[CodigoProyecto]],"!E",CELL("fila",INDIRECT(TablaDatosCompletos[[#This Row],[Referencia]]))+2)))</f>
        <v>0</v>
      </c>
      <c r="O325" s="134" t="str" cm="1">
        <f t="array" aca="1" ref="O325" ca="1">IF(INDIRECT(CONCATENATE(TablaDatosCompletos[[#This Row],[CodigoProyecto]],"!E",CELL("fila",INDIRECT(TablaDatosCompletos[[#This Row],[Referencia]]))+6))=0,"",INDIRECT(CONCATENATE(TablaDatosCompletos[[#This Row],[CodigoProyecto]],"!E",CELL("fila",INDIRECT(TablaDatosCompletos[[#This Row],[Referencia]]))+6)))</f>
        <v>RCO113</v>
      </c>
      <c r="P325" s="134" t="str" cm="1">
        <f t="array" aca="1" ref="P325" ca="1">IF(INDIRECT(CONCATENATE(TablaDatosCompletos[[#This Row],[CodigoProyecto]],"!F",CELL("fila",INDIRECT(TablaDatosCompletos[[#This Row],[Referencia]]))+6))=0,"",INDIRECT(CONCATENATE(TablaDatosCompletos[[#This Row],[CodigoProyecto]],"!F",CELL("fila",INDIRECT(TablaDatosCompletos[[#This Row],[Referencia]]))+6)))</f>
        <v>RCO 113: Población cubierta por proyectos
en el marco de la inclusión socioeconómica
de las comunidades marginadas, las familias
con bajos ingresos y los colectivos menos
favorecidos*</v>
      </c>
      <c r="Q325" s="134" cm="1">
        <f t="array" aca="1" ref="Q325" ca="1">IF(TablaDatosCompletos[[#This Row],[UsarAI]]="NO",0,INDIRECT(CONCATENATE(TablaDatosCompletos[[#This Row],[CodigoProyecto]],"!H",CELL("fila",INDIRECT(TablaDatosCompletos[[#This Row],[Referencia]]))+6)))</f>
        <v>0</v>
      </c>
      <c r="R325" s="134" t="str" cm="1">
        <f t="array" aca="1" ref="R325" ca="1">IF(INDIRECT(CONCATENATE(TablaDatosCompletos[[#This Row],[CodigoProyecto]],"!G",CELL("fila",INDIRECT(TablaDatosCompletos[[#This Row],[Referencia]]))+6))=0,"",INDIRECT(CONCATENATE(TablaDatosCompletos[[#This Row],[CodigoProyecto]],"!G",CELL("fila",INDIRECT(TablaDatosCompletos[[#This Row],[Referencia]]))+6)))</f>
        <v>RCO 113:Personas</v>
      </c>
      <c r="S325" s="137" t="str" cm="1">
        <f t="array" aca="1" ref="S325" ca="1">IF(INDIRECT(CONCATENATE(TablaDatosCompletos[[#This Row],[CodigoProyecto]],"!E",CELL("fila",INDIRECT(TablaDatosCompletos[[#This Row],[Referencia]]))+7))=0,"",INDIRECT(CONCATENATE(TablaDatosCompletos[[#This Row],[CodigoProyecto]],"!E",CELL("fila",INDIRECT(TablaDatosCompletos[[#This Row],[Referencia]]))+7)))</f>
        <v>ESR113</v>
      </c>
      <c r="T325" s="135" t="str" cm="1">
        <f t="array" aca="1" ref="T325" ca="1">IF(INDIRECT(CONCATENATE(TablaDatosCompletos[[#This Row],[CodigoProyecto]],"!F",CELL("fila",INDIRECT(TablaDatosCompletos[[#This Row],[Referencia]]))+7))=0,"",INDIRECT(CONCATENATE(TablaDatosCompletos[[#This Row],[CodigoProyecto]],"!F",CELL("fila",INDIRECT(TablaDatosCompletos[[#This Row],[Referencia]]))+7)))</f>
        <v xml:space="preserve">ESR113: Número de personas beneficiarias de actuaciones de inclusión social </v>
      </c>
      <c r="U325" s="135" cm="1">
        <f t="array" aca="1" ref="U325" ca="1">IF(TablaDatosCompletos[[#This Row],[UsarAI]]="NO",0,INDIRECT(CONCATENATE(TablaDatosCompletos[[#This Row],[CodigoProyecto]],"!H",CELL("fila",INDIRECT(TablaDatosCompletos[[#This Row],[Referencia]]))+7)))</f>
        <v>0</v>
      </c>
      <c r="V325" s="135" t="str" cm="1">
        <f t="array" aca="1" ref="V325" ca="1">IF(INDIRECT(CONCATENATE(TablaDatosCompletos[[#This Row],[CodigoProyecto]],"!G",CELL("fila",INDIRECT(TablaDatosCompletos[[#This Row],[Referencia]]))+7))=0,"",INDIRECT(CONCATENATE(TablaDatosCompletos[[#This Row],[CodigoProyecto]],"!G",CELL("fila",INDIRECT(TablaDatosCompletos[[#This Row],[Referencia]]))+7)))</f>
        <v>ESR113:Personas</v>
      </c>
    </row>
    <row r="326" spans="1:22" ht="130.5" x14ac:dyDescent="0.35">
      <c r="A326" s="128">
        <f>DatosGenerales!$D$7</f>
        <v>0</v>
      </c>
      <c r="B326" s="128">
        <f>DatosGenerales!$D$11</f>
        <v>0</v>
      </c>
      <c r="C326" s="128" cm="1">
        <f t="array" aca="1" ref="C326" ca="1">INDIRECT(CONCATENATE(TablaDatosCompletos[[#This Row],[CodigoProyecto]],"!$E$3"))</f>
        <v>0</v>
      </c>
      <c r="D326" s="128" t="str">
        <f ca="1">IF(TablaDatosCompletos[[#This Row],[Proyecto]]=0,"NO","SI")</f>
        <v>NO</v>
      </c>
      <c r="E326" s="129" t="s">
        <v>22</v>
      </c>
      <c r="F326" s="130" t="s">
        <v>258</v>
      </c>
      <c r="G326" s="131" t="s">
        <v>135</v>
      </c>
      <c r="H326" s="132" t="s">
        <v>55</v>
      </c>
      <c r="I326" s="136" t="s">
        <v>56</v>
      </c>
      <c r="J326" s="129" t="s">
        <v>140</v>
      </c>
      <c r="K326" s="134" t="s">
        <v>141</v>
      </c>
      <c r="L326" s="134" t="s">
        <v>683</v>
      </c>
      <c r="M326" s="135" t="str" cm="1">
        <f t="array" aca="1" ref="M326" ca="1">IF(INDIRECT(CONCATENATE(TablaDatosCompletos[[#This Row],[CodigoProyecto]],"!B",CELL("fila",INDIRECT(TablaDatosCompletos[[#This Row],[Referencia]]))))="Incluir","SI","NO")</f>
        <v>NO</v>
      </c>
      <c r="N326" s="136" cm="1">
        <f t="array" aca="1" ref="N326" ca="1">IF(TablaDatosCompletos[[#This Row],[UsarAI]]="NO",0,INDIRECT(CONCATENATE(TablaDatosCompletos[[#This Row],[CodigoProyecto]],"!E",CELL("fila",INDIRECT(TablaDatosCompletos[[#This Row],[Referencia]]))+2)))</f>
        <v>0</v>
      </c>
      <c r="O326" s="134" t="str" cm="1">
        <f t="array" aca="1" ref="O326" ca="1">IF(INDIRECT(CONCATENATE(TablaDatosCompletos[[#This Row],[CodigoProyecto]],"!E",CELL("fila",INDIRECT(TablaDatosCompletos[[#This Row],[Referencia]]))+6))=0,"",INDIRECT(CONCATENATE(TablaDatosCompletos[[#This Row],[CodigoProyecto]],"!E",CELL("fila",INDIRECT(TablaDatosCompletos[[#This Row],[Referencia]]))+6)))</f>
        <v>RCO113</v>
      </c>
      <c r="P326" s="134" t="str" cm="1">
        <f t="array" aca="1" ref="P326" ca="1">IF(INDIRECT(CONCATENATE(TablaDatosCompletos[[#This Row],[CodigoProyecto]],"!F",CELL("fila",INDIRECT(TablaDatosCompletos[[#This Row],[Referencia]]))+6))=0,"",INDIRECT(CONCATENATE(TablaDatosCompletos[[#This Row],[CodigoProyecto]],"!F",CELL("fila",INDIRECT(TablaDatosCompletos[[#This Row],[Referencia]]))+6)))</f>
        <v>RCO 113: Población cubierta por proyectos
en el marco de la inclusión socioeconómica
de las comunidades marginadas, las familias
con bajos ingresos y los colectivos menos
favorecidos*</v>
      </c>
      <c r="Q326" s="134" cm="1">
        <f t="array" aca="1" ref="Q326" ca="1">IF(TablaDatosCompletos[[#This Row],[UsarAI]]="NO",0,INDIRECT(CONCATENATE(TablaDatosCompletos[[#This Row],[CodigoProyecto]],"!H",CELL("fila",INDIRECT(TablaDatosCompletos[[#This Row],[Referencia]]))+6)))</f>
        <v>0</v>
      </c>
      <c r="R326" s="134" t="str" cm="1">
        <f t="array" aca="1" ref="R326" ca="1">IF(INDIRECT(CONCATENATE(TablaDatosCompletos[[#This Row],[CodigoProyecto]],"!G",CELL("fila",INDIRECT(TablaDatosCompletos[[#This Row],[Referencia]]))+6))=0,"",INDIRECT(CONCATENATE(TablaDatosCompletos[[#This Row],[CodigoProyecto]],"!G",CELL("fila",INDIRECT(TablaDatosCompletos[[#This Row],[Referencia]]))+6)))</f>
        <v>RCO 113:Personas</v>
      </c>
      <c r="S326" s="137" t="str" cm="1">
        <f t="array" aca="1" ref="S326" ca="1">IF(INDIRECT(CONCATENATE(TablaDatosCompletos[[#This Row],[CodigoProyecto]],"!E",CELL("fila",INDIRECT(TablaDatosCompletos[[#This Row],[Referencia]]))+7))=0,"",INDIRECT(CONCATENATE(TablaDatosCompletos[[#This Row],[CodigoProyecto]],"!E",CELL("fila",INDIRECT(TablaDatosCompletos[[#This Row],[Referencia]]))+7)))</f>
        <v>ESR113</v>
      </c>
      <c r="T326" s="135" t="str" cm="1">
        <f t="array" aca="1" ref="T326" ca="1">IF(INDIRECT(CONCATENATE(TablaDatosCompletos[[#This Row],[CodigoProyecto]],"!F",CELL("fila",INDIRECT(TablaDatosCompletos[[#This Row],[Referencia]]))+7))=0,"",INDIRECT(CONCATENATE(TablaDatosCompletos[[#This Row],[CodigoProyecto]],"!F",CELL("fila",INDIRECT(TablaDatosCompletos[[#This Row],[Referencia]]))+7)))</f>
        <v xml:space="preserve">ESR113: Número de personas beneficiarias de actuaciones de inclusión social </v>
      </c>
      <c r="U326" s="135" cm="1">
        <f t="array" aca="1" ref="U326" ca="1">IF(TablaDatosCompletos[[#This Row],[UsarAI]]="NO",0,INDIRECT(CONCATENATE(TablaDatosCompletos[[#This Row],[CodigoProyecto]],"!H",CELL("fila",INDIRECT(TablaDatosCompletos[[#This Row],[Referencia]]))+7)))</f>
        <v>0</v>
      </c>
      <c r="V326" s="135" t="str" cm="1">
        <f t="array" aca="1" ref="V326" ca="1">IF(INDIRECT(CONCATENATE(TablaDatosCompletos[[#This Row],[CodigoProyecto]],"!G",CELL("fila",INDIRECT(TablaDatosCompletos[[#This Row],[Referencia]]))+7))=0,"",INDIRECT(CONCATENATE(TablaDatosCompletos[[#This Row],[CodigoProyecto]],"!G",CELL("fila",INDIRECT(TablaDatosCompletos[[#This Row],[Referencia]]))+7)))</f>
        <v>ESR113:Personas</v>
      </c>
    </row>
    <row r="327" spans="1:22" ht="72.5" x14ac:dyDescent="0.35">
      <c r="A327" s="128">
        <f>DatosGenerales!$D$7</f>
        <v>0</v>
      </c>
      <c r="B327" s="128">
        <f>DatosGenerales!$D$11</f>
        <v>0</v>
      </c>
      <c r="C327" s="128" cm="1">
        <f t="array" aca="1" ref="C327" ca="1">INDIRECT(CONCATENATE(TablaDatosCompletos[[#This Row],[CodigoProyecto]],"!$E$3"))</f>
        <v>0</v>
      </c>
      <c r="D327" s="128" t="str">
        <f ca="1">IF(TablaDatosCompletos[[#This Row],[Proyecto]]=0,"NO","SI")</f>
        <v>NO</v>
      </c>
      <c r="E327" s="129" t="s">
        <v>22</v>
      </c>
      <c r="F327" s="130" t="s">
        <v>262</v>
      </c>
      <c r="G327" s="131" t="s">
        <v>142</v>
      </c>
      <c r="H327" s="132" t="s">
        <v>57</v>
      </c>
      <c r="I327" s="136" t="s">
        <v>58</v>
      </c>
      <c r="J327" s="129" t="s">
        <v>143</v>
      </c>
      <c r="K327" s="134" t="s">
        <v>144</v>
      </c>
      <c r="L327" s="134" t="s">
        <v>684</v>
      </c>
      <c r="M327" s="135" t="str" cm="1">
        <f t="array" aca="1" ref="M327" ca="1">IF(INDIRECT(CONCATENATE(TablaDatosCompletos[[#This Row],[CodigoProyecto]],"!B",CELL("fila",INDIRECT(TablaDatosCompletos[[#This Row],[Referencia]]))))="Incluir","SI","NO")</f>
        <v>NO</v>
      </c>
      <c r="N327" s="136" cm="1">
        <f t="array" aca="1" ref="N327" ca="1">IF(TablaDatosCompletos[[#This Row],[UsarAI]]="NO",0,INDIRECT(CONCATENATE(TablaDatosCompletos[[#This Row],[CodigoProyecto]],"!E",CELL("fila",INDIRECT(TablaDatosCompletos[[#This Row],[Referencia]]))+2)))</f>
        <v>0</v>
      </c>
      <c r="O327" s="134" t="str" cm="1">
        <f t="array" aca="1" ref="O327" ca="1">IF(INDIRECT(CONCATENATE(TablaDatosCompletos[[#This Row],[CodigoProyecto]],"!E",CELL("fila",INDIRECT(TablaDatosCompletos[[#This Row],[Referencia]]))+6))=0,"",INDIRECT(CONCATENATE(TablaDatosCompletos[[#This Row],[CodigoProyecto]],"!E",CELL("fila",INDIRECT(TablaDatosCompletos[[#This Row],[Referencia]]))+6)))</f>
        <v>RCO77</v>
      </c>
      <c r="P327" s="134" t="str" cm="1">
        <f t="array" aca="1" ref="P327" ca="1">IF(INDIRECT(CONCATENATE(TablaDatosCompletos[[#This Row],[CodigoProyecto]],"!F",CELL("fila",INDIRECT(TablaDatosCompletos[[#This Row],[Referencia]]))+6))=0,"",INDIRECT(CONCATENATE(TablaDatosCompletos[[#This Row],[CodigoProyecto]],"!F",CELL("fila",INDIRECT(TablaDatosCompletos[[#This Row],[Referencia]]))+6)))</f>
        <v>RCO 77: Número de infraestructuras
culturales y turísticas apoyadas*</v>
      </c>
      <c r="Q327" s="134" cm="1">
        <f t="array" aca="1" ref="Q327" ca="1">IF(TablaDatosCompletos[[#This Row],[UsarAI]]="NO",0,INDIRECT(CONCATENATE(TablaDatosCompletos[[#This Row],[CodigoProyecto]],"!H",CELL("fila",INDIRECT(TablaDatosCompletos[[#This Row],[Referencia]]))+6)))</f>
        <v>0</v>
      </c>
      <c r="R327" s="134" t="str" cm="1">
        <f t="array" aca="1" ref="R327" ca="1">IF(INDIRECT(CONCATENATE(TablaDatosCompletos[[#This Row],[CodigoProyecto]],"!G",CELL("fila",INDIRECT(TablaDatosCompletos[[#This Row],[Referencia]]))+6))=0,"",INDIRECT(CONCATENATE(TablaDatosCompletos[[#This Row],[CodigoProyecto]],"!G",CELL("fila",INDIRECT(TablaDatosCompletos[[#This Row],[Referencia]]))+6)))</f>
        <v>RCO 77:Sitios culturales y turísticos</v>
      </c>
      <c r="S327" s="137" t="str" cm="1">
        <f t="array" aca="1" ref="S327" ca="1">IF(INDIRECT(CONCATENATE(TablaDatosCompletos[[#This Row],[CodigoProyecto]],"!E",CELL("fila",INDIRECT(TablaDatosCompletos[[#This Row],[Referencia]]))+7))=0,"",INDIRECT(CONCATENATE(TablaDatosCompletos[[#This Row],[CodigoProyecto]],"!E",CELL("fila",INDIRECT(TablaDatosCompletos[[#This Row],[Referencia]]))+7)))</f>
        <v>RCR77</v>
      </c>
      <c r="T327" s="135" t="str" cm="1">
        <f t="array" aca="1" ref="T327" ca="1">IF(INDIRECT(CONCATENATE(TablaDatosCompletos[[#This Row],[CodigoProyecto]],"!F",CELL("fila",INDIRECT(TablaDatosCompletos[[#This Row],[Referencia]]))+7))=0,"",INDIRECT(CONCATENATE(TablaDatosCompletos[[#This Row],[CodigoProyecto]],"!F",CELL("fila",INDIRECT(TablaDatosCompletos[[#This Row],[Referencia]]))+7)))</f>
        <v>RCR 77: Visitantes de instalaciones culturales
y turísticas apoyadas*</v>
      </c>
      <c r="U327" s="135" cm="1">
        <f t="array" aca="1" ref="U327" ca="1">IF(TablaDatosCompletos[[#This Row],[UsarAI]]="NO",0,INDIRECT(CONCATENATE(TablaDatosCompletos[[#This Row],[CodigoProyecto]],"!H",CELL("fila",INDIRECT(TablaDatosCompletos[[#This Row],[Referencia]]))+7)))</f>
        <v>0</v>
      </c>
      <c r="V327" s="135" t="str" cm="1">
        <f t="array" aca="1" ref="V327" ca="1">IF(INDIRECT(CONCATENATE(TablaDatosCompletos[[#This Row],[CodigoProyecto]],"!G",CELL("fila",INDIRECT(TablaDatosCompletos[[#This Row],[Referencia]]))+7))=0,"",INDIRECT(CONCATENATE(TablaDatosCompletos[[#This Row],[CodigoProyecto]],"!G",CELL("fila",INDIRECT(TablaDatosCompletos[[#This Row],[Referencia]]))+7)))</f>
        <v>Visitantes / año</v>
      </c>
    </row>
    <row r="328" spans="1:22" ht="72.5" x14ac:dyDescent="0.35">
      <c r="A328" s="128">
        <f>DatosGenerales!$D$7</f>
        <v>0</v>
      </c>
      <c r="B328" s="128">
        <f>DatosGenerales!$D$11</f>
        <v>0</v>
      </c>
      <c r="C328" s="128" cm="1">
        <f t="array" aca="1" ref="C328" ca="1">INDIRECT(CONCATENATE(TablaDatosCompletos[[#This Row],[CodigoProyecto]],"!$E$3"))</f>
        <v>0</v>
      </c>
      <c r="D328" s="128" t="str">
        <f ca="1">IF(TablaDatosCompletos[[#This Row],[Proyecto]]=0,"NO","SI")</f>
        <v>NO</v>
      </c>
      <c r="E328" s="129" t="s">
        <v>22</v>
      </c>
      <c r="F328" s="130" t="s">
        <v>262</v>
      </c>
      <c r="G328" s="131" t="s">
        <v>142</v>
      </c>
      <c r="H328" s="132" t="s">
        <v>57</v>
      </c>
      <c r="I328" s="136" t="s">
        <v>58</v>
      </c>
      <c r="J328" s="129" t="s">
        <v>145</v>
      </c>
      <c r="K328" s="134" t="s">
        <v>146</v>
      </c>
      <c r="L328" s="134" t="s">
        <v>685</v>
      </c>
      <c r="M328" s="135" t="str" cm="1">
        <f t="array" aca="1" ref="M328" ca="1">IF(INDIRECT(CONCATENATE(TablaDatosCompletos[[#This Row],[CodigoProyecto]],"!B",CELL("fila",INDIRECT(TablaDatosCompletos[[#This Row],[Referencia]]))))="Incluir","SI","NO")</f>
        <v>NO</v>
      </c>
      <c r="N328" s="136" cm="1">
        <f t="array" aca="1" ref="N328" ca="1">IF(TablaDatosCompletos[[#This Row],[UsarAI]]="NO",0,INDIRECT(CONCATENATE(TablaDatosCompletos[[#This Row],[CodigoProyecto]],"!E",CELL("fila",INDIRECT(TablaDatosCompletos[[#This Row],[Referencia]]))+2)))</f>
        <v>0</v>
      </c>
      <c r="O328" s="134" t="str" cm="1">
        <f t="array" aca="1" ref="O328" ca="1">IF(INDIRECT(CONCATENATE(TablaDatosCompletos[[#This Row],[CodigoProyecto]],"!E",CELL("fila",INDIRECT(TablaDatosCompletos[[#This Row],[Referencia]]))+6))=0,"",INDIRECT(CONCATENATE(TablaDatosCompletos[[#This Row],[CodigoProyecto]],"!E",CELL("fila",INDIRECT(TablaDatosCompletos[[#This Row],[Referencia]]))+6)))</f>
        <v>RCO77</v>
      </c>
      <c r="P328" s="134" t="str" cm="1">
        <f t="array" aca="1" ref="P328" ca="1">IF(INDIRECT(CONCATENATE(TablaDatosCompletos[[#This Row],[CodigoProyecto]],"!F",CELL("fila",INDIRECT(TablaDatosCompletos[[#This Row],[Referencia]]))+6))=0,"",INDIRECT(CONCATENATE(TablaDatosCompletos[[#This Row],[CodigoProyecto]],"!F",CELL("fila",INDIRECT(TablaDatosCompletos[[#This Row],[Referencia]]))+6)))</f>
        <v>RCO 77: Número de infraestructuras
culturales y turísticas apoyadas*</v>
      </c>
      <c r="Q328" s="134" cm="1">
        <f t="array" aca="1" ref="Q328" ca="1">IF(TablaDatosCompletos[[#This Row],[UsarAI]]="NO",0,INDIRECT(CONCATENATE(TablaDatosCompletos[[#This Row],[CodigoProyecto]],"!H",CELL("fila",INDIRECT(TablaDatosCompletos[[#This Row],[Referencia]]))+6)))</f>
        <v>0</v>
      </c>
      <c r="R328" s="134" t="str" cm="1">
        <f t="array" aca="1" ref="R328" ca="1">IF(INDIRECT(CONCATENATE(TablaDatosCompletos[[#This Row],[CodigoProyecto]],"!G",CELL("fila",INDIRECT(TablaDatosCompletos[[#This Row],[Referencia]]))+6))=0,"",INDIRECT(CONCATENATE(TablaDatosCompletos[[#This Row],[CodigoProyecto]],"!G",CELL("fila",INDIRECT(TablaDatosCompletos[[#This Row],[Referencia]]))+6)))</f>
        <v>RCO 77:Sitios culturales y turísticos</v>
      </c>
      <c r="S328" s="137" t="str" cm="1">
        <f t="array" aca="1" ref="S328" ca="1">IF(INDIRECT(CONCATENATE(TablaDatosCompletos[[#This Row],[CodigoProyecto]],"!E",CELL("fila",INDIRECT(TablaDatosCompletos[[#This Row],[Referencia]]))+7))=0,"",INDIRECT(CONCATENATE(TablaDatosCompletos[[#This Row],[CodigoProyecto]],"!E",CELL("fila",INDIRECT(TablaDatosCompletos[[#This Row],[Referencia]]))+7)))</f>
        <v>RCR77</v>
      </c>
      <c r="T328" s="128" t="str" cm="1">
        <f t="array" aca="1" ref="T328" ca="1">IF(INDIRECT(CONCATENATE(TablaDatosCompletos[[#This Row],[CodigoProyecto]],"!F",CELL("fila",INDIRECT(TablaDatosCompletos[[#This Row],[Referencia]]))+7))=0,"",INDIRECT(CONCATENATE(TablaDatosCompletos[[#This Row],[CodigoProyecto]],"!F",CELL("fila",INDIRECT(TablaDatosCompletos[[#This Row],[Referencia]]))+7)))</f>
        <v>RCR 77: Visitantes de instalaciones culturales
y turísticas apoyadas*</v>
      </c>
      <c r="U328" s="135" cm="1">
        <f t="array" aca="1" ref="U328" ca="1">IF(TablaDatosCompletos[[#This Row],[UsarAI]]="NO",0,INDIRECT(CONCATENATE(TablaDatosCompletos[[#This Row],[CodigoProyecto]],"!H",CELL("fila",INDIRECT(TablaDatosCompletos[[#This Row],[Referencia]]))+7)))</f>
        <v>0</v>
      </c>
      <c r="V328" s="128" t="str" cm="1">
        <f t="array" aca="1" ref="V328" ca="1">IF(INDIRECT(CONCATENATE(TablaDatosCompletos[[#This Row],[CodigoProyecto]],"!G",CELL("fila",INDIRECT(TablaDatosCompletos[[#This Row],[Referencia]]))+7))=0,"",INDIRECT(CONCATENATE(TablaDatosCompletos[[#This Row],[CodigoProyecto]],"!G",CELL("fila",INDIRECT(TablaDatosCompletos[[#This Row],[Referencia]]))+7)))</f>
        <v>Visitantes / año</v>
      </c>
    </row>
    <row r="329" spans="1:22" ht="72.5" x14ac:dyDescent="0.35">
      <c r="A329" s="128">
        <f>DatosGenerales!$D$7</f>
        <v>0</v>
      </c>
      <c r="B329" s="128">
        <f>DatosGenerales!$D$11</f>
        <v>0</v>
      </c>
      <c r="C329" s="128" cm="1">
        <f t="array" aca="1" ref="C329" ca="1">INDIRECT(CONCATENATE(TablaDatosCompletos[[#This Row],[CodigoProyecto]],"!$E$3"))</f>
        <v>0</v>
      </c>
      <c r="D329" s="128" t="str">
        <f ca="1">IF(TablaDatosCompletos[[#This Row],[Proyecto]]=0,"NO","SI")</f>
        <v>NO</v>
      </c>
      <c r="E329" s="129" t="s">
        <v>22</v>
      </c>
      <c r="F329" s="130" t="s">
        <v>262</v>
      </c>
      <c r="G329" s="131" t="s">
        <v>142</v>
      </c>
      <c r="H329" s="132" t="s">
        <v>57</v>
      </c>
      <c r="I329" s="136" t="s">
        <v>58</v>
      </c>
      <c r="J329" s="129" t="s">
        <v>147</v>
      </c>
      <c r="K329" s="134" t="s">
        <v>148</v>
      </c>
      <c r="L329" s="134" t="s">
        <v>686</v>
      </c>
      <c r="M329" s="135" t="str" cm="1">
        <f t="array" aca="1" ref="M329" ca="1">IF(INDIRECT(CONCATENATE(TablaDatosCompletos[[#This Row],[CodigoProyecto]],"!B",CELL("fila",INDIRECT(TablaDatosCompletos[[#This Row],[Referencia]]))))="Incluir","SI","NO")</f>
        <v>NO</v>
      </c>
      <c r="N329" s="136" cm="1">
        <f t="array" aca="1" ref="N329" ca="1">IF(TablaDatosCompletos[[#This Row],[UsarAI]]="NO",0,INDIRECT(CONCATENATE(TablaDatosCompletos[[#This Row],[CodigoProyecto]],"!E",CELL("fila",INDIRECT(TablaDatosCompletos[[#This Row],[Referencia]]))+2)))</f>
        <v>0</v>
      </c>
      <c r="O329" s="134" t="str" cm="1">
        <f t="array" aca="1" ref="O329" ca="1">IF(INDIRECT(CONCATENATE(TablaDatosCompletos[[#This Row],[CodigoProyecto]],"!E",CELL("fila",INDIRECT(TablaDatosCompletos[[#This Row],[Referencia]]))+6))=0,"",INDIRECT(CONCATENATE(TablaDatosCompletos[[#This Row],[CodigoProyecto]],"!E",CELL("fila",INDIRECT(TablaDatosCompletos[[#This Row],[Referencia]]))+6)))</f>
        <v>RCO114</v>
      </c>
      <c r="P329" s="134" t="str" cm="1">
        <f t="array" aca="1" ref="P329" ca="1">IF(INDIRECT(CONCATENATE(TablaDatosCompletos[[#This Row],[CodigoProyecto]],"!F",CELL("fila",INDIRECT(TablaDatosCompletos[[#This Row],[Referencia]]))+6))=0,"",INDIRECT(CONCATENATE(TablaDatosCompletos[[#This Row],[CodigoProyecto]],"!F",CELL("fila",INDIRECT(TablaDatosCompletos[[#This Row],[Referencia]]))+6)))</f>
        <v>RCO 114: Espacios abiertos creados o rehabilitados en zonas urbanas</v>
      </c>
      <c r="Q329" s="134" cm="1">
        <f t="array" aca="1" ref="Q329" ca="1">IF(TablaDatosCompletos[[#This Row],[UsarAI]]="NO",0,INDIRECT(CONCATENATE(TablaDatosCompletos[[#This Row],[CodigoProyecto]],"!H",CELL("fila",INDIRECT(TablaDatosCompletos[[#This Row],[Referencia]]))+6)))</f>
        <v>0</v>
      </c>
      <c r="R329" s="134" t="str" cm="1">
        <f t="array" aca="1" ref="R329" ca="1">IF(INDIRECT(CONCATENATE(TablaDatosCompletos[[#This Row],[CodigoProyecto]],"!G",CELL("fila",INDIRECT(TablaDatosCompletos[[#This Row],[Referencia]]))+6))=0,"",INDIRECT(CONCATENATE(TablaDatosCompletos[[#This Row],[CodigoProyecto]],"!G",CELL("fila",INDIRECT(TablaDatosCompletos[[#This Row],[Referencia]]))+6)))</f>
        <v>RCO 114: Metros cuadrados</v>
      </c>
      <c r="S329" s="137" t="str" cm="1">
        <f t="array" aca="1" ref="S329" ca="1">IF(INDIRECT(CONCATENATE(TablaDatosCompletos[[#This Row],[CodigoProyecto]],"!E",CELL("fila",INDIRECT(TablaDatosCompletos[[#This Row],[Referencia]]))+7))=0,"",INDIRECT(CONCATENATE(TablaDatosCompletos[[#This Row],[CodigoProyecto]],"!E",CELL("fila",INDIRECT(TablaDatosCompletos[[#This Row],[Referencia]]))+7)))</f>
        <v>RCR77</v>
      </c>
      <c r="T329" s="128" t="str" cm="1">
        <f t="array" aca="1" ref="T329" ca="1">IF(INDIRECT(CONCATENATE(TablaDatosCompletos[[#This Row],[CodigoProyecto]],"!F",CELL("fila",INDIRECT(TablaDatosCompletos[[#This Row],[Referencia]]))+7))=0,"",INDIRECT(CONCATENATE(TablaDatosCompletos[[#This Row],[CodigoProyecto]],"!F",CELL("fila",INDIRECT(TablaDatosCompletos[[#This Row],[Referencia]]))+7)))</f>
        <v>RCR 77: Visitantes de instalaciones culturales
y turísticas apoyadas*</v>
      </c>
      <c r="U329" s="135" cm="1">
        <f t="array" aca="1" ref="U329" ca="1">IF(TablaDatosCompletos[[#This Row],[UsarAI]]="NO",0,INDIRECT(CONCATENATE(TablaDatosCompletos[[#This Row],[CodigoProyecto]],"!H",CELL("fila",INDIRECT(TablaDatosCompletos[[#This Row],[Referencia]]))+7)))</f>
        <v>0</v>
      </c>
      <c r="V329" s="128" t="str" cm="1">
        <f t="array" aca="1" ref="V329" ca="1">IF(INDIRECT(CONCATENATE(TablaDatosCompletos[[#This Row],[CodigoProyecto]],"!G",CELL("fila",INDIRECT(TablaDatosCompletos[[#This Row],[Referencia]]))+7))=0,"",INDIRECT(CONCATENATE(TablaDatosCompletos[[#This Row],[CodigoProyecto]],"!G",CELL("fila",INDIRECT(TablaDatosCompletos[[#This Row],[Referencia]]))+7)))</f>
        <v>Visitantes / año</v>
      </c>
    </row>
    <row r="330" spans="1:22" ht="72.5" x14ac:dyDescent="0.35">
      <c r="A330" s="128">
        <f>DatosGenerales!$D$7</f>
        <v>0</v>
      </c>
      <c r="B330" s="128">
        <f>DatosGenerales!$D$11</f>
        <v>0</v>
      </c>
      <c r="C330" s="128" cm="1">
        <f t="array" aca="1" ref="C330" ca="1">INDIRECT(CONCATENATE(TablaDatosCompletos[[#This Row],[CodigoProyecto]],"!$E$3"))</f>
        <v>0</v>
      </c>
      <c r="D330" s="128" t="str">
        <f ca="1">IF(TablaDatosCompletos[[#This Row],[Proyecto]]=0,"NO","SI")</f>
        <v>NO</v>
      </c>
      <c r="E330" s="129" t="s">
        <v>22</v>
      </c>
      <c r="F330" s="130" t="s">
        <v>262</v>
      </c>
      <c r="G330" s="131" t="s">
        <v>142</v>
      </c>
      <c r="H330" s="132" t="s">
        <v>57</v>
      </c>
      <c r="I330" s="136" t="s">
        <v>58</v>
      </c>
      <c r="J330" s="129" t="s">
        <v>149</v>
      </c>
      <c r="K330" s="134" t="s">
        <v>150</v>
      </c>
      <c r="L330" s="134" t="s">
        <v>687</v>
      </c>
      <c r="M330" s="135" t="str" cm="1">
        <f t="array" aca="1" ref="M330" ca="1">IF(INDIRECT(CONCATENATE(TablaDatosCompletos[[#This Row],[CodigoProyecto]],"!B",CELL("fila",INDIRECT(TablaDatosCompletos[[#This Row],[Referencia]]))))="Incluir","SI","NO")</f>
        <v>NO</v>
      </c>
      <c r="N330" s="136" cm="1">
        <f t="array" aca="1" ref="N330" ca="1">IF(TablaDatosCompletos[[#This Row],[UsarAI]]="NO",0,INDIRECT(CONCATENATE(TablaDatosCompletos[[#This Row],[CodigoProyecto]],"!E",CELL("fila",INDIRECT(TablaDatosCompletos[[#This Row],[Referencia]]))+2)))</f>
        <v>0</v>
      </c>
      <c r="O330" s="134" t="str" cm="1">
        <f t="array" aca="1" ref="O330" ca="1">IF(INDIRECT(CONCATENATE(TablaDatosCompletos[[#This Row],[CodigoProyecto]],"!E",CELL("fila",INDIRECT(TablaDatosCompletos[[#This Row],[Referencia]]))+6))=0,"",INDIRECT(CONCATENATE(TablaDatosCompletos[[#This Row],[CodigoProyecto]],"!E",CELL("fila",INDIRECT(TablaDatosCompletos[[#This Row],[Referencia]]))+6)))</f>
        <v>RCO77</v>
      </c>
      <c r="P330" s="134" t="str" cm="1">
        <f t="array" aca="1" ref="P330" ca="1">IF(INDIRECT(CONCATENATE(TablaDatosCompletos[[#This Row],[CodigoProyecto]],"!F",CELL("fila",INDIRECT(TablaDatosCompletos[[#This Row],[Referencia]]))+6))=0,"",INDIRECT(CONCATENATE(TablaDatosCompletos[[#This Row],[CodigoProyecto]],"!F",CELL("fila",INDIRECT(TablaDatosCompletos[[#This Row],[Referencia]]))+6)))</f>
        <v>RCO 77: Número de infraestructuras
culturales y turísticas apoyadas*</v>
      </c>
      <c r="Q330" s="134" cm="1">
        <f t="array" aca="1" ref="Q330" ca="1">IF(TablaDatosCompletos[[#This Row],[UsarAI]]="NO",0,INDIRECT(CONCATENATE(TablaDatosCompletos[[#This Row],[CodigoProyecto]],"!H",CELL("fila",INDIRECT(TablaDatosCompletos[[#This Row],[Referencia]]))+6)))</f>
        <v>0</v>
      </c>
      <c r="R330" s="134" t="str" cm="1">
        <f t="array" aca="1" ref="R330" ca="1">IF(INDIRECT(CONCATENATE(TablaDatosCompletos[[#This Row],[CodigoProyecto]],"!G",CELL("fila",INDIRECT(TablaDatosCompletos[[#This Row],[Referencia]]))+6))=0,"",INDIRECT(CONCATENATE(TablaDatosCompletos[[#This Row],[CodigoProyecto]],"!G",CELL("fila",INDIRECT(TablaDatosCompletos[[#This Row],[Referencia]]))+6)))</f>
        <v>RCO 77:Sitios culturales y turísticos</v>
      </c>
      <c r="S330" s="137" t="str" cm="1">
        <f t="array" aca="1" ref="S330" ca="1">IF(INDIRECT(CONCATENATE(TablaDatosCompletos[[#This Row],[CodigoProyecto]],"!E",CELL("fila",INDIRECT(TablaDatosCompletos[[#This Row],[Referencia]]))+7))=0,"",INDIRECT(CONCATENATE(TablaDatosCompletos[[#This Row],[CodigoProyecto]],"!E",CELL("fila",INDIRECT(TablaDatosCompletos[[#This Row],[Referencia]]))+7)))</f>
        <v>RCR77</v>
      </c>
      <c r="T330" s="128" t="str" cm="1">
        <f t="array" aca="1" ref="T330" ca="1">IF(INDIRECT(CONCATENATE(TablaDatosCompletos[[#This Row],[CodigoProyecto]],"!F",CELL("fila",INDIRECT(TablaDatosCompletos[[#This Row],[Referencia]]))+7))=0,"",INDIRECT(CONCATENATE(TablaDatosCompletos[[#This Row],[CodigoProyecto]],"!F",CELL("fila",INDIRECT(TablaDatosCompletos[[#This Row],[Referencia]]))+7)))</f>
        <v>RCR 77: Visitantes de instalaciones culturales
y turísticas apoyadas*</v>
      </c>
      <c r="U330" s="135" cm="1">
        <f t="array" aca="1" ref="U330" ca="1">IF(TablaDatosCompletos[[#This Row],[UsarAI]]="NO",0,INDIRECT(CONCATENATE(TablaDatosCompletos[[#This Row],[CodigoProyecto]],"!H",CELL("fila",INDIRECT(TablaDatosCompletos[[#This Row],[Referencia]]))+7)))</f>
        <v>0</v>
      </c>
      <c r="V330" s="128" t="str" cm="1">
        <f t="array" aca="1" ref="V330" ca="1">IF(INDIRECT(CONCATENATE(TablaDatosCompletos[[#This Row],[CodigoProyecto]],"!G",CELL("fila",INDIRECT(TablaDatosCompletos[[#This Row],[Referencia]]))+7))=0,"",INDIRECT(CONCATENATE(TablaDatosCompletos[[#This Row],[CodigoProyecto]],"!G",CELL("fila",INDIRECT(TablaDatosCompletos[[#This Row],[Referencia]]))+7)))</f>
        <v>Visitantes / año</v>
      </c>
    </row>
    <row r="331" spans="1:22" ht="87" x14ac:dyDescent="0.35">
      <c r="A331" s="17">
        <f>DatosGenerales!$D$7</f>
        <v>0</v>
      </c>
      <c r="B331" s="17">
        <f>DatosGenerales!$D$11</f>
        <v>0</v>
      </c>
      <c r="C331" s="17" cm="1">
        <f t="array" aca="1" ref="C331" ca="1">INDIRECT(CONCATENATE(TablaDatosCompletos[[#This Row],[CodigoProyecto]],"!$E$3"))</f>
        <v>0</v>
      </c>
      <c r="D331" s="17" t="str">
        <f ca="1">IF(TablaDatosCompletos[[#This Row],[Proyecto]]=0,"NO","SI")</f>
        <v>NO</v>
      </c>
      <c r="E331" s="17" t="s">
        <v>24</v>
      </c>
      <c r="F331" s="17" t="s">
        <v>221</v>
      </c>
      <c r="G331" s="20" t="s">
        <v>222</v>
      </c>
      <c r="H331" s="20" t="s">
        <v>37</v>
      </c>
      <c r="I331" s="19" t="s">
        <v>38</v>
      </c>
      <c r="J331" s="17" t="s">
        <v>65</v>
      </c>
      <c r="K331" s="18" t="s">
        <v>66</v>
      </c>
      <c r="L331" s="18" t="s">
        <v>688</v>
      </c>
      <c r="M331" s="18" t="str" cm="1">
        <f t="array" aca="1" ref="M331" ca="1">IF(INDIRECT(CONCATENATE(TablaDatosCompletos[[#This Row],[CodigoProyecto]],"!B",CELL("fila",INDIRECT(TablaDatosCompletos[[#This Row],[Referencia]]))))="Incluir","SI","NO")</f>
        <v>NO</v>
      </c>
      <c r="N331" s="40" cm="1">
        <f t="array" aca="1" ref="N331" ca="1">IF(TablaDatosCompletos[[#This Row],[UsarAI]]="NO",0,INDIRECT(CONCATENATE(TablaDatosCompletos[[#This Row],[CodigoProyecto]],"!E",CELL("fila",INDIRECT(TablaDatosCompletos[[#This Row],[Referencia]]))+2)))</f>
        <v>0</v>
      </c>
      <c r="O331" s="18" t="str" cm="1">
        <f t="array" aca="1" ref="O331" ca="1">IF(INDIRECT(CONCATENATE(TablaDatosCompletos[[#This Row],[CodigoProyecto]],"!E",CELL("fila",INDIRECT(TablaDatosCompletos[[#This Row],[Referencia]]))+6))=0,"",INDIRECT(CONCATENATE(TablaDatosCompletos[[#This Row],[CodigoProyecto]],"!E",CELL("fila",INDIRECT(TablaDatosCompletos[[#This Row],[Referencia]]))+6)))</f>
        <v>RCO14</v>
      </c>
      <c r="P331" s="18" t="str" cm="1">
        <f t="array" aca="1" ref="P331" ca="1">IF(INDIRECT(CONCATENATE(TablaDatosCompletos[[#This Row],[CodigoProyecto]],"!F",CELL("fila",INDIRECT(TablaDatosCompletos[[#This Row],[Referencia]]))+6))=0,"",INDIRECT(CONCATENATE(TablaDatosCompletos[[#This Row],[CodigoProyecto]],"!F",CELL("fila",INDIRECT(TablaDatosCompletos[[#This Row],[Referencia]]))+6)))</f>
        <v>Centros públicos apoyados para desarrollar servicios, productos y procesos digitales</v>
      </c>
      <c r="Q331" s="18" cm="1">
        <f t="array" aca="1" ref="Q331" ca="1">IF(TablaDatosCompletos[[#This Row],[UsarAI]]="NO",0,INDIRECT(CONCATENATE(TablaDatosCompletos[[#This Row],[CodigoProyecto]],"!H",CELL("fila",INDIRECT(TablaDatosCompletos[[#This Row],[Referencia]]))+6)))</f>
        <v>0</v>
      </c>
      <c r="R331" s="18" t="str" cm="1">
        <f t="array" aca="1" ref="R331" ca="1">IF(INDIRECT(CONCATENATE(TablaDatosCompletos[[#This Row],[CodigoProyecto]],"!G",CELL("fila",INDIRECT(TablaDatosCompletos[[#This Row],[Referencia]]))+6))=0,"",INDIRECT(CONCATENATE(TablaDatosCompletos[[#This Row],[CodigoProyecto]],"!G",CELL("fila",INDIRECT(TablaDatosCompletos[[#This Row],[Referencia]]))+6)))</f>
        <v xml:space="preserve">Centros públicos </v>
      </c>
      <c r="S331" s="125" t="str" cm="1">
        <f t="array" aca="1" ref="S331" ca="1">IF(INDIRECT(CONCATENATE(TablaDatosCompletos[[#This Row],[CodigoProyecto]],"!E",CELL("fila",INDIRECT(TablaDatosCompletos[[#This Row],[Referencia]]))+7))=0,"",INDIRECT(CONCATENATE(TablaDatosCompletos[[#This Row],[CodigoProyecto]],"!E",CELL("fila",INDIRECT(TablaDatosCompletos[[#This Row],[Referencia]]))+7)))</f>
        <v>RCR11</v>
      </c>
      <c r="T331" s="126" t="str" cm="1">
        <f t="array" aca="1" ref="T331" ca="1">IF(INDIRECT(CONCATENATE(TablaDatosCompletos[[#This Row],[CodigoProyecto]],"!F",CELL("fila",INDIRECT(TablaDatosCompletos[[#This Row],[Referencia]]))+7))=0,"",INDIRECT(CONCATENATE(TablaDatosCompletos[[#This Row],[CodigoProyecto]],"!F",CELL("fila",INDIRECT(TablaDatosCompletos[[#This Row],[Referencia]]))+7)))</f>
        <v>RCR 11: Usuarios de servicios, productos y
procesos digitales públicos nuevos y
mejorados*</v>
      </c>
      <c r="U331" s="127" cm="1">
        <f t="array" aca="1" ref="U331" ca="1">IF(TablaDatosCompletos[[#This Row],[UsarAI]]="NO",0,INDIRECT(CONCATENATE(TablaDatosCompletos[[#This Row],[CodigoProyecto]],"!H",CELL("fila",INDIRECT(TablaDatosCompletos[[#This Row],[Referencia]]))+7)))</f>
        <v>0</v>
      </c>
      <c r="V331" s="126" t="str" cm="1">
        <f t="array" aca="1" ref="V331" ca="1">IF(INDIRECT(CONCATENATE(TablaDatosCompletos[[#This Row],[CodigoProyecto]],"!G",CELL("fila",INDIRECT(TablaDatosCompletos[[#This Row],[Referencia]]))+7))=0,"",INDIRECT(CONCATENATE(TablaDatosCompletos[[#This Row],[CodigoProyecto]],"!G",CELL("fila",INDIRECT(TablaDatosCompletos[[#This Row],[Referencia]]))+7)))</f>
        <v>Usuarios / año</v>
      </c>
    </row>
    <row r="332" spans="1:22" ht="87" x14ac:dyDescent="0.35">
      <c r="A332" s="17">
        <f>DatosGenerales!$D$7</f>
        <v>0</v>
      </c>
      <c r="B332" s="17">
        <f>DatosGenerales!$D$11</f>
        <v>0</v>
      </c>
      <c r="C332" s="17" cm="1">
        <f t="array" aca="1" ref="C332" ca="1">INDIRECT(CONCATENATE(TablaDatosCompletos[[#This Row],[CodigoProyecto]],"!$E$3"))</f>
        <v>0</v>
      </c>
      <c r="D332" s="17" t="str">
        <f ca="1">IF(TablaDatosCompletos[[#This Row],[Proyecto]]=0,"NO","SI")</f>
        <v>NO</v>
      </c>
      <c r="E332" s="17" t="s">
        <v>24</v>
      </c>
      <c r="F332" s="17" t="s">
        <v>221</v>
      </c>
      <c r="G332" s="20" t="s">
        <v>222</v>
      </c>
      <c r="H332" s="20" t="s">
        <v>37</v>
      </c>
      <c r="I332" s="19" t="s">
        <v>38</v>
      </c>
      <c r="J332" s="17" t="s">
        <v>68</v>
      </c>
      <c r="K332" s="18" t="s">
        <v>69</v>
      </c>
      <c r="L332" s="18" t="s">
        <v>689</v>
      </c>
      <c r="M332" s="18" t="str" cm="1">
        <f t="array" aca="1" ref="M332" ca="1">IF(INDIRECT(CONCATENATE(TablaDatosCompletos[[#This Row],[CodigoProyecto]],"!B",CELL("fila",INDIRECT(TablaDatosCompletos[[#This Row],[Referencia]]))))="Incluir","SI","NO")</f>
        <v>NO</v>
      </c>
      <c r="N332" s="40" cm="1">
        <f t="array" aca="1" ref="N332" ca="1">IF(TablaDatosCompletos[[#This Row],[UsarAI]]="NO",0,INDIRECT(CONCATENATE(TablaDatosCompletos[[#This Row],[CodigoProyecto]],"!E",CELL("fila",INDIRECT(TablaDatosCompletos[[#This Row],[Referencia]]))+2)))</f>
        <v>0</v>
      </c>
      <c r="O332" s="18" t="str" cm="1">
        <f t="array" aca="1" ref="O332" ca="1">IF(INDIRECT(CONCATENATE(TablaDatosCompletos[[#This Row],[CodigoProyecto]],"!E",CELL("fila",INDIRECT(TablaDatosCompletos[[#This Row],[Referencia]]))+6))=0,"",INDIRECT(CONCATENATE(TablaDatosCompletos[[#This Row],[CodigoProyecto]],"!E",CELL("fila",INDIRECT(TablaDatosCompletos[[#This Row],[Referencia]]))+6)))</f>
        <v>RCO14</v>
      </c>
      <c r="P332" s="18" t="str" cm="1">
        <f t="array" aca="1" ref="P332" ca="1">IF(INDIRECT(CONCATENATE(TablaDatosCompletos[[#This Row],[CodigoProyecto]],"!F",CELL("fila",INDIRECT(TablaDatosCompletos[[#This Row],[Referencia]]))+6))=0,"",INDIRECT(CONCATENATE(TablaDatosCompletos[[#This Row],[CodigoProyecto]],"!F",CELL("fila",INDIRECT(TablaDatosCompletos[[#This Row],[Referencia]]))+6)))</f>
        <v>Centros públicos apoyados para desarrollar servicios, productos y procesos digitales</v>
      </c>
      <c r="Q332" s="18" cm="1">
        <f t="array" aca="1" ref="Q332" ca="1">IF(TablaDatosCompletos[[#This Row],[UsarAI]]="NO",0,INDIRECT(CONCATENATE(TablaDatosCompletos[[#This Row],[CodigoProyecto]],"!H",CELL("fila",INDIRECT(TablaDatosCompletos[[#This Row],[Referencia]]))+6)))</f>
        <v>0</v>
      </c>
      <c r="R332" s="18" t="str" cm="1">
        <f t="array" aca="1" ref="R332" ca="1">IF(INDIRECT(CONCATENATE(TablaDatosCompletos[[#This Row],[CodigoProyecto]],"!G",CELL("fila",INDIRECT(TablaDatosCompletos[[#This Row],[Referencia]]))+6))=0,"",INDIRECT(CONCATENATE(TablaDatosCompletos[[#This Row],[CodigoProyecto]],"!G",CELL("fila",INDIRECT(TablaDatosCompletos[[#This Row],[Referencia]]))+6)))</f>
        <v xml:space="preserve">Centros públicos </v>
      </c>
      <c r="S332" s="125" t="str" cm="1">
        <f t="array" aca="1" ref="S332" ca="1">IF(INDIRECT(CONCATENATE(TablaDatosCompletos[[#This Row],[CodigoProyecto]],"!E",CELL("fila",INDIRECT(TablaDatosCompletos[[#This Row],[Referencia]]))+7))=0,"",INDIRECT(CONCATENATE(TablaDatosCompletos[[#This Row],[CodigoProyecto]],"!E",CELL("fila",INDIRECT(TablaDatosCompletos[[#This Row],[Referencia]]))+7)))</f>
        <v>RCR11</v>
      </c>
      <c r="T332" s="126" t="str" cm="1">
        <f t="array" aca="1" ref="T332" ca="1">IF(INDIRECT(CONCATENATE(TablaDatosCompletos[[#This Row],[CodigoProyecto]],"!F",CELL("fila",INDIRECT(TablaDatosCompletos[[#This Row],[Referencia]]))+7))=0,"",INDIRECT(CONCATENATE(TablaDatosCompletos[[#This Row],[CodigoProyecto]],"!F",CELL("fila",INDIRECT(TablaDatosCompletos[[#This Row],[Referencia]]))+7)))</f>
        <v>RCR 11: Usuarios de servicios, productos y
procesos digitales públicos nuevos y
mejorados*</v>
      </c>
      <c r="U332" s="127" cm="1">
        <f t="array" aca="1" ref="U332" ca="1">IF(TablaDatosCompletos[[#This Row],[UsarAI]]="NO",0,INDIRECT(CONCATENATE(TablaDatosCompletos[[#This Row],[CodigoProyecto]],"!H",CELL("fila",INDIRECT(TablaDatosCompletos[[#This Row],[Referencia]]))+7)))</f>
        <v>0</v>
      </c>
      <c r="V332" s="126" t="str" cm="1">
        <f t="array" aca="1" ref="V332" ca="1">IF(INDIRECT(CONCATENATE(TablaDatosCompletos[[#This Row],[CodigoProyecto]],"!G",CELL("fila",INDIRECT(TablaDatosCompletos[[#This Row],[Referencia]]))+7))=0,"",INDIRECT(CONCATENATE(TablaDatosCompletos[[#This Row],[CodigoProyecto]],"!G",CELL("fila",INDIRECT(TablaDatosCompletos[[#This Row],[Referencia]]))+7)))</f>
        <v>Usuarios / año</v>
      </c>
    </row>
    <row r="333" spans="1:22" ht="130.5" x14ac:dyDescent="0.35">
      <c r="A333" s="17">
        <f>DatosGenerales!$D$7</f>
        <v>0</v>
      </c>
      <c r="B333" s="17">
        <f>DatosGenerales!$D$11</f>
        <v>0</v>
      </c>
      <c r="C333" s="17" cm="1">
        <f t="array" aca="1" ref="C333" ca="1">INDIRECT(CONCATENATE(TablaDatosCompletos[[#This Row],[CodigoProyecto]],"!$E$3"))</f>
        <v>0</v>
      </c>
      <c r="D333" s="17" t="str">
        <f ca="1">IF(TablaDatosCompletos[[#This Row],[Proyecto]]=0,"NO","SI")</f>
        <v>NO</v>
      </c>
      <c r="E333" s="17" t="s">
        <v>24</v>
      </c>
      <c r="F333" s="17" t="s">
        <v>221</v>
      </c>
      <c r="G333" s="20" t="s">
        <v>222</v>
      </c>
      <c r="H333" s="20" t="s">
        <v>39</v>
      </c>
      <c r="I333" s="19" t="s">
        <v>40</v>
      </c>
      <c r="J333" s="17" t="s">
        <v>70</v>
      </c>
      <c r="K333" s="18" t="s">
        <v>71</v>
      </c>
      <c r="L333" s="18" t="s">
        <v>690</v>
      </c>
      <c r="M333" s="18" t="str" cm="1">
        <f t="array" aca="1" ref="M333" ca="1">IF(INDIRECT(CONCATENATE(TablaDatosCompletos[[#This Row],[CodigoProyecto]],"!B",CELL("fila",INDIRECT(TablaDatosCompletos[[#This Row],[Referencia]]))))="Incluir","SI","NO")</f>
        <v>NO</v>
      </c>
      <c r="N333" s="40" cm="1">
        <f t="array" aca="1" ref="N333" ca="1">IF(TablaDatosCompletos[[#This Row],[UsarAI]]="NO",0,INDIRECT(CONCATENATE(TablaDatosCompletos[[#This Row],[CodigoProyecto]],"!E",CELL("fila",INDIRECT(TablaDatosCompletos[[#This Row],[Referencia]]))+2)))</f>
        <v>0</v>
      </c>
      <c r="O333" s="18" t="str" cm="1">
        <f t="array" aca="1" ref="O333" ca="1">IF(INDIRECT(CONCATENATE(TablaDatosCompletos[[#This Row],[CodigoProyecto]],"!E",CELL("fila",INDIRECT(TablaDatosCompletos[[#This Row],[Referencia]]))+6))=0,"",INDIRECT(CONCATENATE(TablaDatosCompletos[[#This Row],[CodigoProyecto]],"!E",CELL("fila",INDIRECT(TablaDatosCompletos[[#This Row],[Referencia]]))+6)))</f>
        <v>RCO01</v>
      </c>
      <c r="P333" s="18" t="str" cm="1">
        <f t="array" aca="1" ref="P333" ca="1">IF(INDIRECT(CONCATENATE(TablaDatosCompletos[[#This Row],[CodigoProyecto]],"!F",CELL("fila",INDIRECT(TablaDatosCompletos[[#This Row],[Referencia]]))+6))=0,"",INDIRECT(CONCATENATE(TablaDatosCompletos[[#This Row],[CodigoProyecto]],"!F",CELL("fila",INDIRECT(TablaDatosCompletos[[#This Row],[Referencia]]))+6)))</f>
        <v>Empresas apoyadas (de las cuales: microempresas,pequeñas, medianas, grandes)</v>
      </c>
      <c r="Q333" s="18" cm="1">
        <f t="array" aca="1" ref="Q333" ca="1">IF(TablaDatosCompletos[[#This Row],[UsarAI]]="NO",0,INDIRECT(CONCATENATE(TablaDatosCompletos[[#This Row],[CodigoProyecto]],"!H",CELL("fila",INDIRECT(TablaDatosCompletos[[#This Row],[Referencia]]))+6)))</f>
        <v>0</v>
      </c>
      <c r="R333" s="18" t="str" cm="1">
        <f t="array" aca="1" ref="R333" ca="1">IF(INDIRECT(CONCATENATE(TablaDatosCompletos[[#This Row],[CodigoProyecto]],"!G",CELL("fila",INDIRECT(TablaDatosCompletos[[#This Row],[Referencia]]))+6))=0,"",INDIRECT(CONCATENATE(TablaDatosCompletos[[#This Row],[CodigoProyecto]],"!G",CELL("fila",INDIRECT(TablaDatosCompletos[[#This Row],[Referencia]]))+6)))</f>
        <v>Empresas</v>
      </c>
      <c r="S333" s="125" t="str" cm="1">
        <f t="array" aca="1" ref="S333" ca="1">IF(INDIRECT(CONCATENATE(TablaDatosCompletos[[#This Row],[CodigoProyecto]],"!E",CELL("fila",INDIRECT(TablaDatosCompletos[[#This Row],[Referencia]]))+7))=0,"",INDIRECT(CONCATENATE(TablaDatosCompletos[[#This Row],[CodigoProyecto]],"!E",CELL("fila",INDIRECT(TablaDatosCompletos[[#This Row],[Referencia]]))+7)))</f>
        <v>RCR19</v>
      </c>
      <c r="T333" s="126" t="str" cm="1">
        <f t="array" aca="1" ref="T333" ca="1">IF(INDIRECT(CONCATENATE(TablaDatosCompletos[[#This Row],[CodigoProyecto]],"!F",CELL("fila",INDIRECT(TablaDatosCompletos[[#This Row],[Referencia]]))+7))=0,"",INDIRECT(CONCATENATE(TablaDatosCompletos[[#This Row],[CodigoProyecto]],"!F",CELL("fila",INDIRECT(TablaDatosCompletos[[#This Row],[Referencia]]))+7)))</f>
        <v>RCR 19:Empresas con mayor volumen de negocios</v>
      </c>
      <c r="U333" s="127" cm="1">
        <f t="array" aca="1" ref="U333" ca="1">IF(TablaDatosCompletos[[#This Row],[UsarAI]]="NO",0,INDIRECT(CONCATENATE(TablaDatosCompletos[[#This Row],[CodigoProyecto]],"!H",CELL("fila",INDIRECT(TablaDatosCompletos[[#This Row],[Referencia]]))+7)))</f>
        <v>0</v>
      </c>
      <c r="V333" s="126" t="str" cm="1">
        <f t="array" aca="1" ref="V333" ca="1">IF(INDIRECT(CONCATENATE(TablaDatosCompletos[[#This Row],[CodigoProyecto]],"!G",CELL("fila",INDIRECT(TablaDatosCompletos[[#This Row],[Referencia]]))+7))=0,"",INDIRECT(CONCATENATE(TablaDatosCompletos[[#This Row],[CodigoProyecto]],"!G",CELL("fila",INDIRECT(TablaDatosCompletos[[#This Row],[Referencia]]))+7)))</f>
        <v>Empresas</v>
      </c>
    </row>
    <row r="334" spans="1:22" ht="58" x14ac:dyDescent="0.35">
      <c r="A334" s="17">
        <f>DatosGenerales!$D$7</f>
        <v>0</v>
      </c>
      <c r="B334" s="17">
        <f>DatosGenerales!$D$11</f>
        <v>0</v>
      </c>
      <c r="C334" s="17" cm="1">
        <f t="array" aca="1" ref="C334" ca="1">INDIRECT(CONCATENATE(TablaDatosCompletos[[#This Row],[CodigoProyecto]],"!$E$3"))</f>
        <v>0</v>
      </c>
      <c r="D334" s="17" t="str">
        <f ca="1">IF(TablaDatosCompletos[[#This Row],[Proyecto]]=0,"NO","SI")</f>
        <v>NO</v>
      </c>
      <c r="E334" s="17" t="s">
        <v>24</v>
      </c>
      <c r="F334" s="17" t="s">
        <v>221</v>
      </c>
      <c r="G334" s="20" t="s">
        <v>222</v>
      </c>
      <c r="H334" s="20" t="s">
        <v>39</v>
      </c>
      <c r="I334" s="19" t="s">
        <v>40</v>
      </c>
      <c r="J334" s="17" t="s">
        <v>72</v>
      </c>
      <c r="K334" s="18" t="s">
        <v>73</v>
      </c>
      <c r="L334" s="18" t="s">
        <v>691</v>
      </c>
      <c r="M334" s="18" t="str" cm="1">
        <f t="array" aca="1" ref="M334" ca="1">IF(INDIRECT(CONCATENATE(TablaDatosCompletos[[#This Row],[CodigoProyecto]],"!B",CELL("fila",INDIRECT(TablaDatosCompletos[[#This Row],[Referencia]]))))="Incluir","SI","NO")</f>
        <v>NO</v>
      </c>
      <c r="N334" s="40" cm="1">
        <f t="array" aca="1" ref="N334" ca="1">IF(TablaDatosCompletos[[#This Row],[UsarAI]]="NO",0,INDIRECT(CONCATENATE(TablaDatosCompletos[[#This Row],[CodigoProyecto]],"!E",CELL("fila",INDIRECT(TablaDatosCompletos[[#This Row],[Referencia]]))+2)))</f>
        <v>0</v>
      </c>
      <c r="O334" s="18" t="str" cm="1">
        <f t="array" aca="1" ref="O334" ca="1">IF(INDIRECT(CONCATENATE(TablaDatosCompletos[[#This Row],[CodigoProyecto]],"!E",CELL("fila",INDIRECT(TablaDatosCompletos[[#This Row],[Referencia]]))+6))=0,"",INDIRECT(CONCATENATE(TablaDatosCompletos[[#This Row],[CodigoProyecto]],"!E",CELL("fila",INDIRECT(TablaDatosCompletos[[#This Row],[Referencia]]))+6)))</f>
        <v>RCO01</v>
      </c>
      <c r="P334" s="18" t="str" cm="1">
        <f t="array" aca="1" ref="P334" ca="1">IF(INDIRECT(CONCATENATE(TablaDatosCompletos[[#This Row],[CodigoProyecto]],"!F",CELL("fila",INDIRECT(TablaDatosCompletos[[#This Row],[Referencia]]))+6))=0,"",INDIRECT(CONCATENATE(TablaDatosCompletos[[#This Row],[CodigoProyecto]],"!F",CELL("fila",INDIRECT(TablaDatosCompletos[[#This Row],[Referencia]]))+6)))</f>
        <v>Empresas apoyadas (de las cuales: microempresas,pequeñas, medianas, grandes)</v>
      </c>
      <c r="Q334" s="18" cm="1">
        <f t="array" aca="1" ref="Q334" ca="1">IF(TablaDatosCompletos[[#This Row],[UsarAI]]="NO",0,INDIRECT(CONCATENATE(TablaDatosCompletos[[#This Row],[CodigoProyecto]],"!H",CELL("fila",INDIRECT(TablaDatosCompletos[[#This Row],[Referencia]]))+6)))</f>
        <v>0</v>
      </c>
      <c r="R334" s="18" t="str" cm="1">
        <f t="array" aca="1" ref="R334" ca="1">IF(INDIRECT(CONCATENATE(TablaDatosCompletos[[#This Row],[CodigoProyecto]],"!G",CELL("fila",INDIRECT(TablaDatosCompletos[[#This Row],[Referencia]]))+6))=0,"",INDIRECT(CONCATENATE(TablaDatosCompletos[[#This Row],[CodigoProyecto]],"!G",CELL("fila",INDIRECT(TablaDatosCompletos[[#This Row],[Referencia]]))+6)))</f>
        <v>Empresas</v>
      </c>
      <c r="S334" s="125" t="str" cm="1">
        <f t="array" aca="1" ref="S334" ca="1">IF(INDIRECT(CONCATENATE(TablaDatosCompletos[[#This Row],[CodigoProyecto]],"!E",CELL("fila",INDIRECT(TablaDatosCompletos[[#This Row],[Referencia]]))+7))=0,"",INDIRECT(CONCATENATE(TablaDatosCompletos[[#This Row],[CodigoProyecto]],"!E",CELL("fila",INDIRECT(TablaDatosCompletos[[#This Row],[Referencia]]))+7)))</f>
        <v>RCR19</v>
      </c>
      <c r="T334" s="126" t="str" cm="1">
        <f t="array" aca="1" ref="T334" ca="1">IF(INDIRECT(CONCATENATE(TablaDatosCompletos[[#This Row],[CodigoProyecto]],"!F",CELL("fila",INDIRECT(TablaDatosCompletos[[#This Row],[Referencia]]))+7))=0,"",INDIRECT(CONCATENATE(TablaDatosCompletos[[#This Row],[CodigoProyecto]],"!F",CELL("fila",INDIRECT(TablaDatosCompletos[[#This Row],[Referencia]]))+7)))</f>
        <v>RCR 19:Empresas con mayor volumen de negocios</v>
      </c>
      <c r="U334" s="127" cm="1">
        <f t="array" aca="1" ref="U334" ca="1">IF(TablaDatosCompletos[[#This Row],[UsarAI]]="NO",0,INDIRECT(CONCATENATE(TablaDatosCompletos[[#This Row],[CodigoProyecto]],"!H",CELL("fila",INDIRECT(TablaDatosCompletos[[#This Row],[Referencia]]))+7)))</f>
        <v>0</v>
      </c>
      <c r="V334" s="126" t="str" cm="1">
        <f t="array" aca="1" ref="V334" ca="1">IF(INDIRECT(CONCATENATE(TablaDatosCompletos[[#This Row],[CodigoProyecto]],"!G",CELL("fila",INDIRECT(TablaDatosCompletos[[#This Row],[Referencia]]))+7))=0,"",INDIRECT(CONCATENATE(TablaDatosCompletos[[#This Row],[CodigoProyecto]],"!G",CELL("fila",INDIRECT(TablaDatosCompletos[[#This Row],[Referencia]]))+7)))</f>
        <v>Empresas</v>
      </c>
    </row>
    <row r="335" spans="1:22" ht="87" x14ac:dyDescent="0.35">
      <c r="A335" s="17">
        <f>DatosGenerales!$D$7</f>
        <v>0</v>
      </c>
      <c r="B335" s="17">
        <f>DatosGenerales!$D$11</f>
        <v>0</v>
      </c>
      <c r="C335" s="17" cm="1">
        <f t="array" aca="1" ref="C335" ca="1">INDIRECT(CONCATENATE(TablaDatosCompletos[[#This Row],[CodigoProyecto]],"!$E$3"))</f>
        <v>0</v>
      </c>
      <c r="D335" s="17" t="str">
        <f ca="1">IF(TablaDatosCompletos[[#This Row],[Proyecto]]=0,"NO","SI")</f>
        <v>NO</v>
      </c>
      <c r="E335" s="17" t="s">
        <v>24</v>
      </c>
      <c r="F335" s="17" t="s">
        <v>227</v>
      </c>
      <c r="G335" s="20" t="s">
        <v>74</v>
      </c>
      <c r="H335" s="20" t="s">
        <v>41</v>
      </c>
      <c r="I335" s="19" t="s">
        <v>42</v>
      </c>
      <c r="J335" s="17" t="s">
        <v>75</v>
      </c>
      <c r="K335" s="18" t="s">
        <v>76</v>
      </c>
      <c r="L335" s="18" t="s">
        <v>692</v>
      </c>
      <c r="M335" s="18" t="str" cm="1">
        <f t="array" aca="1" ref="M335" ca="1">IF(INDIRECT(CONCATENATE(TablaDatosCompletos[[#This Row],[CodigoProyecto]],"!B",CELL("fila",INDIRECT(TablaDatosCompletos[[#This Row],[Referencia]]))))="Incluir","SI","NO")</f>
        <v>NO</v>
      </c>
      <c r="N335" s="40" cm="1">
        <f t="array" aca="1" ref="N335" ca="1">IF(TablaDatosCompletos[[#This Row],[UsarAI]]="NO",0,INDIRECT(CONCATENATE(TablaDatosCompletos[[#This Row],[CodigoProyecto]],"!E",CELL("fila",INDIRECT(TablaDatosCompletos[[#This Row],[Referencia]]))+2)))</f>
        <v>0</v>
      </c>
      <c r="O335" s="18" t="str" cm="1">
        <f t="array" aca="1" ref="O335" ca="1">IF(INDIRECT(CONCATENATE(TablaDatosCompletos[[#This Row],[CodigoProyecto]],"!E",CELL("fila",INDIRECT(TablaDatosCompletos[[#This Row],[Referencia]]))+6))=0,"",INDIRECT(CONCATENATE(TablaDatosCompletos[[#This Row],[CodigoProyecto]],"!E",CELL("fila",INDIRECT(TablaDatosCompletos[[#This Row],[Referencia]]))+6)))</f>
        <v>RCO19</v>
      </c>
      <c r="P335" s="18" t="str" cm="1">
        <f t="array" aca="1" ref="P335" ca="1">IF(INDIRECT(CONCATENATE(TablaDatosCompletos[[#This Row],[CodigoProyecto]],"!F",CELL("fila",INDIRECT(TablaDatosCompletos[[#This Row],[Referencia]]))+6))=0,"",INDIRECT(CONCATENATE(TablaDatosCompletos[[#This Row],[CodigoProyecto]],"!F",CELL("fila",INDIRECT(TablaDatosCompletos[[#This Row],[Referencia]]))+6)))</f>
        <v>Edificios públicos con rendimiento
energético mejorado</v>
      </c>
      <c r="Q335" s="18" cm="1">
        <f t="array" aca="1" ref="Q335" ca="1">IF(TablaDatosCompletos[[#This Row],[UsarAI]]="NO",0,INDIRECT(CONCATENATE(TablaDatosCompletos[[#This Row],[CodigoProyecto]],"!H",CELL("fila",INDIRECT(TablaDatosCompletos[[#This Row],[Referencia]]))+6)))</f>
        <v>0</v>
      </c>
      <c r="R335" s="18" t="str" cm="1">
        <f t="array" aca="1" ref="R335" ca="1">IF(INDIRECT(CONCATENATE(TablaDatosCompletos[[#This Row],[CodigoProyecto]],"!G",CELL("fila",INDIRECT(TablaDatosCompletos[[#This Row],[Referencia]]))+6))=0,"",INDIRECT(CONCATENATE(TablaDatosCompletos[[#This Row],[CodigoProyecto]],"!G",CELL("fila",INDIRECT(TablaDatosCompletos[[#This Row],[Referencia]]))+6)))</f>
        <v>Metros cuadrados (m2)</v>
      </c>
      <c r="S335" s="125" t="str" cm="1">
        <f t="array" aca="1" ref="S335" ca="1">IF(INDIRECT(CONCATENATE(TablaDatosCompletos[[#This Row],[CodigoProyecto]],"!E",CELL("fila",INDIRECT(TablaDatosCompletos[[#This Row],[Referencia]]))+7))=0,"",INDIRECT(CONCATENATE(TablaDatosCompletos[[#This Row],[CodigoProyecto]],"!E",CELL("fila",INDIRECT(TablaDatosCompletos[[#This Row],[Referencia]]))+7)))</f>
        <v>RCR26</v>
      </c>
      <c r="T335" s="126" t="str" cm="1">
        <f t="array" aca="1" ref="T335" ca="1">IF(INDIRECT(CONCATENATE(TablaDatosCompletos[[#This Row],[CodigoProyecto]],"!F",CELL("fila",INDIRECT(TablaDatosCompletos[[#This Row],[Referencia]]))+7))=0,"",INDIRECT(CONCATENATE(TablaDatosCompletos[[#This Row],[CodigoProyecto]],"!F",CELL("fila",INDIRECT(TablaDatosCompletos[[#This Row],[Referencia]]))+7)))</f>
        <v>RCR 26: Consumo anual primario de energía
(del cual: viviendas, edificios públicos, empresas, otros)</v>
      </c>
      <c r="U335" s="127" cm="1">
        <f t="array" aca="1" ref="U335" ca="1">IF(TablaDatosCompletos[[#This Row],[UsarAI]]="NO",0,INDIRECT(CONCATENATE(TablaDatosCompletos[[#This Row],[CodigoProyecto]],"!H",CELL("fila",INDIRECT(TablaDatosCompletos[[#This Row],[Referencia]]))+7)))</f>
        <v>0</v>
      </c>
      <c r="V335" s="126" t="str" cm="1">
        <f t="array" aca="1" ref="V335" ca="1">IF(INDIRECT(CONCATENATE(TablaDatosCompletos[[#This Row],[CodigoProyecto]],"!G",CELL("fila",INDIRECT(TablaDatosCompletos[[#This Row],[Referencia]]))+7))=0,"",INDIRECT(CONCATENATE(TablaDatosCompletos[[#This Row],[CodigoProyecto]],"!G",CELL("fila",INDIRECT(TablaDatosCompletos[[#This Row],[Referencia]]))+7)))</f>
        <v>MWh/año</v>
      </c>
    </row>
    <row r="336" spans="1:22" ht="101.5" x14ac:dyDescent="0.35">
      <c r="A336" s="17">
        <f>DatosGenerales!$D$7</f>
        <v>0</v>
      </c>
      <c r="B336" s="17">
        <f>DatosGenerales!$D$11</f>
        <v>0</v>
      </c>
      <c r="C336" s="17" cm="1">
        <f t="array" aca="1" ref="C336" ca="1">INDIRECT(CONCATENATE(TablaDatosCompletos[[#This Row],[CodigoProyecto]],"!$E$3"))</f>
        <v>0</v>
      </c>
      <c r="D336" s="17" t="str">
        <f ca="1">IF(TablaDatosCompletos[[#This Row],[Proyecto]]=0,"NO","SI")</f>
        <v>NO</v>
      </c>
      <c r="E336" s="17" t="s">
        <v>24</v>
      </c>
      <c r="F336" s="17" t="s">
        <v>227</v>
      </c>
      <c r="G336" s="20" t="s">
        <v>74</v>
      </c>
      <c r="H336" s="20" t="s">
        <v>41</v>
      </c>
      <c r="I336" s="19" t="s">
        <v>42</v>
      </c>
      <c r="J336" s="17" t="s">
        <v>77</v>
      </c>
      <c r="K336" s="18" t="s">
        <v>78</v>
      </c>
      <c r="L336" s="18" t="s">
        <v>693</v>
      </c>
      <c r="M336" s="18" t="str" cm="1">
        <f t="array" aca="1" ref="M336" ca="1">IF(INDIRECT(CONCATENATE(TablaDatosCompletos[[#This Row],[CodigoProyecto]],"!B",CELL("fila",INDIRECT(TablaDatosCompletos[[#This Row],[Referencia]]))))="Incluir","SI","NO")</f>
        <v>NO</v>
      </c>
      <c r="N336" s="40" cm="1">
        <f t="array" aca="1" ref="N336" ca="1">IF(TablaDatosCompletos[[#This Row],[UsarAI]]="NO",0,INDIRECT(CONCATENATE(TablaDatosCompletos[[#This Row],[CodigoProyecto]],"!E",CELL("fila",INDIRECT(TablaDatosCompletos[[#This Row],[Referencia]]))+2)))</f>
        <v>0</v>
      </c>
      <c r="O336" s="18" t="str" cm="1">
        <f t="array" aca="1" ref="O336" ca="1">IF(INDIRECT(CONCATENATE(TablaDatosCompletos[[#This Row],[CodigoProyecto]],"!E",CELL("fila",INDIRECT(TablaDatosCompletos[[#This Row],[Referencia]]))+6))=0,"",INDIRECT(CONCATENATE(TablaDatosCompletos[[#This Row],[CodigoProyecto]],"!E",CELL("fila",INDIRECT(TablaDatosCompletos[[#This Row],[Referencia]]))+6)))</f>
        <v>RCO19</v>
      </c>
      <c r="P336" s="18" t="str" cm="1">
        <f t="array" aca="1" ref="P336" ca="1">IF(INDIRECT(CONCATENATE(TablaDatosCompletos[[#This Row],[CodigoProyecto]],"!F",CELL("fila",INDIRECT(TablaDatosCompletos[[#This Row],[Referencia]]))+6))=0,"",INDIRECT(CONCATENATE(TablaDatosCompletos[[#This Row],[CodigoProyecto]],"!F",CELL("fila",INDIRECT(TablaDatosCompletos[[#This Row],[Referencia]]))+6)))</f>
        <v>Edificios públicos con rendimiento
energético mejorado</v>
      </c>
      <c r="Q336" s="18" cm="1">
        <f t="array" aca="1" ref="Q336" ca="1">IF(TablaDatosCompletos[[#This Row],[UsarAI]]="NO",0,INDIRECT(CONCATENATE(TablaDatosCompletos[[#This Row],[CodigoProyecto]],"!H",CELL("fila",INDIRECT(TablaDatosCompletos[[#This Row],[Referencia]]))+6)))</f>
        <v>0</v>
      </c>
      <c r="R336" s="18" t="str" cm="1">
        <f t="array" aca="1" ref="R336" ca="1">IF(INDIRECT(CONCATENATE(TablaDatosCompletos[[#This Row],[CodigoProyecto]],"!G",CELL("fila",INDIRECT(TablaDatosCompletos[[#This Row],[Referencia]]))+6))=0,"",INDIRECT(CONCATENATE(TablaDatosCompletos[[#This Row],[CodigoProyecto]],"!G",CELL("fila",INDIRECT(TablaDatosCompletos[[#This Row],[Referencia]]))+6)))</f>
        <v>Metros cuadrados (m2)</v>
      </c>
      <c r="S336" s="125" t="str" cm="1">
        <f t="array" aca="1" ref="S336" ca="1">IF(INDIRECT(CONCATENATE(TablaDatosCompletos[[#This Row],[CodigoProyecto]],"!E",CELL("fila",INDIRECT(TablaDatosCompletos[[#This Row],[Referencia]]))+7))=0,"",INDIRECT(CONCATENATE(TablaDatosCompletos[[#This Row],[CodigoProyecto]],"!E",CELL("fila",INDIRECT(TablaDatosCompletos[[#This Row],[Referencia]]))+7)))</f>
        <v>RCR26</v>
      </c>
      <c r="T336" s="126" t="str" cm="1">
        <f t="array" aca="1" ref="T336" ca="1">IF(INDIRECT(CONCATENATE(TablaDatosCompletos[[#This Row],[CodigoProyecto]],"!F",CELL("fila",INDIRECT(TablaDatosCompletos[[#This Row],[Referencia]]))+7))=0,"",INDIRECT(CONCATENATE(TablaDatosCompletos[[#This Row],[CodigoProyecto]],"!F",CELL("fila",INDIRECT(TablaDatosCompletos[[#This Row],[Referencia]]))+7)))</f>
        <v>RCR 26: Consumo anual primario de energía
(del cual: viviendas, edificios públicos, empresas, otros)</v>
      </c>
      <c r="U336" s="127" cm="1">
        <f t="array" aca="1" ref="U336" ca="1">IF(TablaDatosCompletos[[#This Row],[UsarAI]]="NO",0,INDIRECT(CONCATENATE(TablaDatosCompletos[[#This Row],[CodigoProyecto]],"!H",CELL("fila",INDIRECT(TablaDatosCompletos[[#This Row],[Referencia]]))+7)))</f>
        <v>0</v>
      </c>
      <c r="V336" s="126" t="str" cm="1">
        <f t="array" aca="1" ref="V336" ca="1">IF(INDIRECT(CONCATENATE(TablaDatosCompletos[[#This Row],[CodigoProyecto]],"!G",CELL("fila",INDIRECT(TablaDatosCompletos[[#This Row],[Referencia]]))+7))=0,"",INDIRECT(CONCATENATE(TablaDatosCompletos[[#This Row],[CodigoProyecto]],"!G",CELL("fila",INDIRECT(TablaDatosCompletos[[#This Row],[Referencia]]))+7)))</f>
        <v>MWh/año</v>
      </c>
    </row>
    <row r="337" spans="1:22" ht="72.5" x14ac:dyDescent="0.35">
      <c r="A337" s="17">
        <f>DatosGenerales!$D$7</f>
        <v>0</v>
      </c>
      <c r="B337" s="17">
        <f>DatosGenerales!$D$11</f>
        <v>0</v>
      </c>
      <c r="C337" s="17" cm="1">
        <f t="array" aca="1" ref="C337" ca="1">INDIRECT(CONCATENATE(TablaDatosCompletos[[#This Row],[CodigoProyecto]],"!$E$3"))</f>
        <v>0</v>
      </c>
      <c r="D337" s="17" t="str">
        <f ca="1">IF(TablaDatosCompletos[[#This Row],[Proyecto]]=0,"NO","SI")</f>
        <v>NO</v>
      </c>
      <c r="E337" s="17" t="s">
        <v>24</v>
      </c>
      <c r="F337" s="17" t="s">
        <v>227</v>
      </c>
      <c r="G337" s="20" t="s">
        <v>74</v>
      </c>
      <c r="H337" s="20" t="s">
        <v>43</v>
      </c>
      <c r="I337" s="19" t="s">
        <v>44</v>
      </c>
      <c r="J337" s="17" t="s">
        <v>79</v>
      </c>
      <c r="K337" s="18" t="s">
        <v>80</v>
      </c>
      <c r="L337" s="18" t="s">
        <v>694</v>
      </c>
      <c r="M337" s="18" t="str" cm="1">
        <f t="array" aca="1" ref="M337" ca="1">IF(INDIRECT(CONCATENATE(TablaDatosCompletos[[#This Row],[CodigoProyecto]],"!B",CELL("fila",INDIRECT(TablaDatosCompletos[[#This Row],[Referencia]]))))="Incluir","SI","NO")</f>
        <v>NO</v>
      </c>
      <c r="N337" s="40" cm="1">
        <f t="array" aca="1" ref="N337" ca="1">IF(TablaDatosCompletos[[#This Row],[UsarAI]]="NO",0,INDIRECT(CONCATENATE(TablaDatosCompletos[[#This Row],[CodigoProyecto]],"!E",CELL("fila",INDIRECT(TablaDatosCompletos[[#This Row],[Referencia]]))+2)))</f>
        <v>0</v>
      </c>
      <c r="O337" s="18" t="str" cm="1">
        <f t="array" aca="1" ref="O337" ca="1">IF(INDIRECT(CONCATENATE(TablaDatosCompletos[[#This Row],[CodigoProyecto]],"!E",CELL("fila",INDIRECT(TablaDatosCompletos[[#This Row],[Referencia]]))+6))=0,"",INDIRECT(CONCATENATE(TablaDatosCompletos[[#This Row],[CodigoProyecto]],"!E",CELL("fila",INDIRECT(TablaDatosCompletos[[#This Row],[Referencia]]))+6)))</f>
        <v>RCO22</v>
      </c>
      <c r="P337" s="18" t="str" cm="1">
        <f t="array" aca="1" ref="P337" ca="1">IF(INDIRECT(CONCATENATE(TablaDatosCompletos[[#This Row],[CodigoProyecto]],"!F",CELL("fila",INDIRECT(TablaDatosCompletos[[#This Row],[Referencia]]))+6))=0,"",INDIRECT(CONCATENATE(TablaDatosCompletos[[#This Row],[CodigoProyecto]],"!F",CELL("fila",INDIRECT(TablaDatosCompletos[[#This Row],[Referencia]]))+6)))</f>
        <v>Capacidad de producción adicional
de energía renovable (de la cual: electricidad,
térmica)*</v>
      </c>
      <c r="Q337" s="18" cm="1">
        <f t="array" aca="1" ref="Q337" ca="1">IF(TablaDatosCompletos[[#This Row],[UsarAI]]="NO",0,INDIRECT(CONCATENATE(TablaDatosCompletos[[#This Row],[CodigoProyecto]],"!H",CELL("fila",INDIRECT(TablaDatosCompletos[[#This Row],[Referencia]]))+6)))</f>
        <v>0</v>
      </c>
      <c r="R337" s="18" t="str" cm="1">
        <f t="array" aca="1" ref="R337" ca="1">IF(INDIRECT(CONCATENATE(TablaDatosCompletos[[#This Row],[CodigoProyecto]],"!G",CELL("fila",INDIRECT(TablaDatosCompletos[[#This Row],[Referencia]]))+6))=0,"",INDIRECT(CONCATENATE(TablaDatosCompletos[[#This Row],[CodigoProyecto]],"!G",CELL("fila",INDIRECT(TablaDatosCompletos[[#This Row],[Referencia]]))+6)))</f>
        <v>KW  </v>
      </c>
      <c r="S337" s="125" t="str" cm="1">
        <f t="array" aca="1" ref="S337" ca="1">IF(INDIRECT(CONCATENATE(TablaDatosCompletos[[#This Row],[CodigoProyecto]],"!E",CELL("fila",INDIRECT(TablaDatosCompletos[[#This Row],[Referencia]]))+7))=0,"",INDIRECT(CONCATENATE(TablaDatosCompletos[[#This Row],[CodigoProyecto]],"!E",CELL("fila",INDIRECT(TablaDatosCompletos[[#This Row],[Referencia]]))+7)))</f>
        <v>RCR32</v>
      </c>
      <c r="T337" s="126" t="str" cm="1">
        <f t="array" aca="1" ref="T337" ca="1">IF(INDIRECT(CONCATENATE(TablaDatosCompletos[[#This Row],[CodigoProyecto]],"!F",CELL("fila",INDIRECT(TablaDatosCompletos[[#This Row],[Referencia]]))+7))=0,"",INDIRECT(CONCATENATE(TablaDatosCompletos[[#This Row],[CodigoProyecto]],"!F",CELL("fila",INDIRECT(TablaDatosCompletos[[#This Row],[Referencia]]))+7)))</f>
        <v>RCR 32: Capacidad operativa adicional instalada para energía renovable*</v>
      </c>
      <c r="U337" s="127" cm="1">
        <f t="array" aca="1" ref="U337" ca="1">IF(TablaDatosCompletos[[#This Row],[UsarAI]]="NO",0,INDIRECT(CONCATENATE(TablaDatosCompletos[[#This Row],[CodigoProyecto]],"!H",CELL("fila",INDIRECT(TablaDatosCompletos[[#This Row],[Referencia]]))+7)))</f>
        <v>0</v>
      </c>
      <c r="V337" s="126" t="str" cm="1">
        <f t="array" aca="1" ref="V337" ca="1">IF(INDIRECT(CONCATENATE(TablaDatosCompletos[[#This Row],[CodigoProyecto]],"!G",CELL("fila",INDIRECT(TablaDatosCompletos[[#This Row],[Referencia]]))+7))=0,"",INDIRECT(CONCATENATE(TablaDatosCompletos[[#This Row],[CodigoProyecto]],"!G",CELL("fila",INDIRECT(TablaDatosCompletos[[#This Row],[Referencia]]))+7)))</f>
        <v>MW</v>
      </c>
    </row>
    <row r="338" spans="1:22" ht="72.5" x14ac:dyDescent="0.35">
      <c r="A338" s="17">
        <f>DatosGenerales!$D$7</f>
        <v>0</v>
      </c>
      <c r="B338" s="17">
        <f>DatosGenerales!$D$11</f>
        <v>0</v>
      </c>
      <c r="C338" s="17" cm="1">
        <f t="array" aca="1" ref="C338" ca="1">INDIRECT(CONCATENATE(TablaDatosCompletos[[#This Row],[CodigoProyecto]],"!$E$3"))</f>
        <v>0</v>
      </c>
      <c r="D338" s="17" t="str">
        <f ca="1">IF(TablaDatosCompletos[[#This Row],[Proyecto]]=0,"NO","SI")</f>
        <v>NO</v>
      </c>
      <c r="E338" s="17" t="s">
        <v>24</v>
      </c>
      <c r="F338" s="17" t="s">
        <v>227</v>
      </c>
      <c r="G338" s="20" t="s">
        <v>74</v>
      </c>
      <c r="H338" s="20" t="s">
        <v>43</v>
      </c>
      <c r="I338" s="19" t="s">
        <v>44</v>
      </c>
      <c r="J338" s="17" t="s">
        <v>81</v>
      </c>
      <c r="K338" s="18" t="s">
        <v>82</v>
      </c>
      <c r="L338" s="18" t="s">
        <v>695</v>
      </c>
      <c r="M338" s="18" t="str" cm="1">
        <f t="array" aca="1" ref="M338" ca="1">IF(INDIRECT(CONCATENATE(TablaDatosCompletos[[#This Row],[CodigoProyecto]],"!B",CELL("fila",INDIRECT(TablaDatosCompletos[[#This Row],[Referencia]]))))="Incluir","SI","NO")</f>
        <v>NO</v>
      </c>
      <c r="N338" s="40" cm="1">
        <f t="array" aca="1" ref="N338" ca="1">IF(TablaDatosCompletos[[#This Row],[UsarAI]]="NO",0,INDIRECT(CONCATENATE(TablaDatosCompletos[[#This Row],[CodigoProyecto]],"!E",CELL("fila",INDIRECT(TablaDatosCompletos[[#This Row],[Referencia]]))+2)))</f>
        <v>0</v>
      </c>
      <c r="O338" s="18" t="str" cm="1">
        <f t="array" aca="1" ref="O338" ca="1">IF(INDIRECT(CONCATENATE(TablaDatosCompletos[[#This Row],[CodigoProyecto]],"!E",CELL("fila",INDIRECT(TablaDatosCompletos[[#This Row],[Referencia]]))+6))=0,"",INDIRECT(CONCATENATE(TablaDatosCompletos[[#This Row],[CodigoProyecto]],"!E",CELL("fila",INDIRECT(TablaDatosCompletos[[#This Row],[Referencia]]))+6)))</f>
        <v>RCO22</v>
      </c>
      <c r="P338" s="18" t="str" cm="1">
        <f t="array" aca="1" ref="P338" ca="1">IF(INDIRECT(CONCATENATE(TablaDatosCompletos[[#This Row],[CodigoProyecto]],"!F",CELL("fila",INDIRECT(TablaDatosCompletos[[#This Row],[Referencia]]))+6))=0,"",INDIRECT(CONCATENATE(TablaDatosCompletos[[#This Row],[CodigoProyecto]],"!F",CELL("fila",INDIRECT(TablaDatosCompletos[[#This Row],[Referencia]]))+6)))</f>
        <v>Capacidad de producción adicional
de energía renovable (de la cual: electricidad,
térmica)*</v>
      </c>
      <c r="Q338" s="18" cm="1">
        <f t="array" aca="1" ref="Q338" ca="1">IF(TablaDatosCompletos[[#This Row],[UsarAI]]="NO",0,INDIRECT(CONCATENATE(TablaDatosCompletos[[#This Row],[CodigoProyecto]],"!H",CELL("fila",INDIRECT(TablaDatosCompletos[[#This Row],[Referencia]]))+6)))</f>
        <v>0</v>
      </c>
      <c r="R338" s="18" t="str" cm="1">
        <f t="array" aca="1" ref="R338" ca="1">IF(INDIRECT(CONCATENATE(TablaDatosCompletos[[#This Row],[CodigoProyecto]],"!G",CELL("fila",INDIRECT(TablaDatosCompletos[[#This Row],[Referencia]]))+6))=0,"",INDIRECT(CONCATENATE(TablaDatosCompletos[[#This Row],[CodigoProyecto]],"!G",CELL("fila",INDIRECT(TablaDatosCompletos[[#This Row],[Referencia]]))+6)))</f>
        <v>KW  </v>
      </c>
      <c r="S338" s="125" t="str" cm="1">
        <f t="array" aca="1" ref="S338" ca="1">IF(INDIRECT(CONCATENATE(TablaDatosCompletos[[#This Row],[CodigoProyecto]],"!E",CELL("fila",INDIRECT(TablaDatosCompletos[[#This Row],[Referencia]]))+7))=0,"",INDIRECT(CONCATENATE(TablaDatosCompletos[[#This Row],[CodigoProyecto]],"!E",CELL("fila",INDIRECT(TablaDatosCompletos[[#This Row],[Referencia]]))+7)))</f>
        <v>RCR32</v>
      </c>
      <c r="T338" s="126" t="str" cm="1">
        <f t="array" aca="1" ref="T338" ca="1">IF(INDIRECT(CONCATENATE(TablaDatosCompletos[[#This Row],[CodigoProyecto]],"!F",CELL("fila",INDIRECT(TablaDatosCompletos[[#This Row],[Referencia]]))+7))=0,"",INDIRECT(CONCATENATE(TablaDatosCompletos[[#This Row],[CodigoProyecto]],"!F",CELL("fila",INDIRECT(TablaDatosCompletos[[#This Row],[Referencia]]))+7)))</f>
        <v>RCR 32: Capacidad operativa adicional instalada para energía renovable*</v>
      </c>
      <c r="U338" s="127" cm="1">
        <f t="array" aca="1" ref="U338" ca="1">IF(TablaDatosCompletos[[#This Row],[UsarAI]]="NO",0,INDIRECT(CONCATENATE(TablaDatosCompletos[[#This Row],[CodigoProyecto]],"!H",CELL("fila",INDIRECT(TablaDatosCompletos[[#This Row],[Referencia]]))+7)))</f>
        <v>0</v>
      </c>
      <c r="V338" s="126" t="str" cm="1">
        <f t="array" aca="1" ref="V338" ca="1">IF(INDIRECT(CONCATENATE(TablaDatosCompletos[[#This Row],[CodigoProyecto]],"!G",CELL("fila",INDIRECT(TablaDatosCompletos[[#This Row],[Referencia]]))+7))=0,"",INDIRECT(CONCATENATE(TablaDatosCompletos[[#This Row],[CodigoProyecto]],"!G",CELL("fila",INDIRECT(TablaDatosCompletos[[#This Row],[Referencia]]))+7)))</f>
        <v>MW</v>
      </c>
    </row>
    <row r="339" spans="1:22" ht="72.5" x14ac:dyDescent="0.35">
      <c r="A339" s="17">
        <f>DatosGenerales!$D$7</f>
        <v>0</v>
      </c>
      <c r="B339" s="17">
        <f>DatosGenerales!$D$11</f>
        <v>0</v>
      </c>
      <c r="C339" s="17" cm="1">
        <f t="array" aca="1" ref="C339" ca="1">INDIRECT(CONCATENATE(TablaDatosCompletos[[#This Row],[CodigoProyecto]],"!$E$3"))</f>
        <v>0</v>
      </c>
      <c r="D339" s="17" t="str">
        <f ca="1">IF(TablaDatosCompletos[[#This Row],[Proyecto]]=0,"NO","SI")</f>
        <v>NO</v>
      </c>
      <c r="E339" s="17" t="s">
        <v>24</v>
      </c>
      <c r="F339" s="17" t="s">
        <v>227</v>
      </c>
      <c r="G339" s="20" t="s">
        <v>74</v>
      </c>
      <c r="H339" s="20" t="s">
        <v>43</v>
      </c>
      <c r="I339" s="19" t="s">
        <v>44</v>
      </c>
      <c r="J339" s="17" t="s">
        <v>83</v>
      </c>
      <c r="K339" s="18" t="s">
        <v>84</v>
      </c>
      <c r="L339" s="18" t="s">
        <v>696</v>
      </c>
      <c r="M339" s="18" t="str" cm="1">
        <f t="array" aca="1" ref="M339" ca="1">IF(INDIRECT(CONCATENATE(TablaDatosCompletos[[#This Row],[CodigoProyecto]],"!B",CELL("fila",INDIRECT(TablaDatosCompletos[[#This Row],[Referencia]]))))="Incluir","SI","NO")</f>
        <v>NO</v>
      </c>
      <c r="N339" s="40" cm="1">
        <f t="array" aca="1" ref="N339" ca="1">IF(TablaDatosCompletos[[#This Row],[UsarAI]]="NO",0,INDIRECT(CONCATENATE(TablaDatosCompletos[[#This Row],[CodigoProyecto]],"!E",CELL("fila",INDIRECT(TablaDatosCompletos[[#This Row],[Referencia]]))+2)))</f>
        <v>0</v>
      </c>
      <c r="O339" s="18" t="str" cm="1">
        <f t="array" aca="1" ref="O339" ca="1">IF(INDIRECT(CONCATENATE(TablaDatosCompletos[[#This Row],[CodigoProyecto]],"!E",CELL("fila",INDIRECT(TablaDatosCompletos[[#This Row],[Referencia]]))+6))=0,"",INDIRECT(CONCATENATE(TablaDatosCompletos[[#This Row],[CodigoProyecto]],"!E",CELL("fila",INDIRECT(TablaDatosCompletos[[#This Row],[Referencia]]))+6)))</f>
        <v>RCO22</v>
      </c>
      <c r="P339" s="18" t="str" cm="1">
        <f t="array" aca="1" ref="P339" ca="1">IF(INDIRECT(CONCATENATE(TablaDatosCompletos[[#This Row],[CodigoProyecto]],"!F",CELL("fila",INDIRECT(TablaDatosCompletos[[#This Row],[Referencia]]))+6))=0,"",INDIRECT(CONCATENATE(TablaDatosCompletos[[#This Row],[CodigoProyecto]],"!F",CELL("fila",INDIRECT(TablaDatosCompletos[[#This Row],[Referencia]]))+6)))</f>
        <v>Capacidad de producción adicional
de energía renovable (de la cual: electricidad,
térmica)*</v>
      </c>
      <c r="Q339" s="18" cm="1">
        <f t="array" aca="1" ref="Q339" ca="1">IF(TablaDatosCompletos[[#This Row],[UsarAI]]="NO",0,INDIRECT(CONCATENATE(TablaDatosCompletos[[#This Row],[CodigoProyecto]],"!H",CELL("fila",INDIRECT(TablaDatosCompletos[[#This Row],[Referencia]]))+6)))</f>
        <v>0</v>
      </c>
      <c r="R339" s="18" t="str" cm="1">
        <f t="array" aca="1" ref="R339" ca="1">IF(INDIRECT(CONCATENATE(TablaDatosCompletos[[#This Row],[CodigoProyecto]],"!G",CELL("fila",INDIRECT(TablaDatosCompletos[[#This Row],[Referencia]]))+6))=0,"",INDIRECT(CONCATENATE(TablaDatosCompletos[[#This Row],[CodigoProyecto]],"!G",CELL("fila",INDIRECT(TablaDatosCompletos[[#This Row],[Referencia]]))+6)))</f>
        <v>KW  </v>
      </c>
      <c r="S339" s="125" t="str" cm="1">
        <f t="array" aca="1" ref="S339" ca="1">IF(INDIRECT(CONCATENATE(TablaDatosCompletos[[#This Row],[CodigoProyecto]],"!E",CELL("fila",INDIRECT(TablaDatosCompletos[[#This Row],[Referencia]]))+7))=0,"",INDIRECT(CONCATENATE(TablaDatosCompletos[[#This Row],[CodigoProyecto]],"!E",CELL("fila",INDIRECT(TablaDatosCompletos[[#This Row],[Referencia]]))+7)))</f>
        <v>RCR32</v>
      </c>
      <c r="T339" s="126" t="str" cm="1">
        <f t="array" aca="1" ref="T339" ca="1">IF(INDIRECT(CONCATENATE(TablaDatosCompletos[[#This Row],[CodigoProyecto]],"!F",CELL("fila",INDIRECT(TablaDatosCompletos[[#This Row],[Referencia]]))+7))=0,"",INDIRECT(CONCATENATE(TablaDatosCompletos[[#This Row],[CodigoProyecto]],"!F",CELL("fila",INDIRECT(TablaDatosCompletos[[#This Row],[Referencia]]))+7)))</f>
        <v>RCR 32: Capacidad operativa adicional instalada para energía renovable*</v>
      </c>
      <c r="U339" s="127" cm="1">
        <f t="array" aca="1" ref="U339" ca="1">IF(TablaDatosCompletos[[#This Row],[UsarAI]]="NO",0,INDIRECT(CONCATENATE(TablaDatosCompletos[[#This Row],[CodigoProyecto]],"!H",CELL("fila",INDIRECT(TablaDatosCompletos[[#This Row],[Referencia]]))+7)))</f>
        <v>0</v>
      </c>
      <c r="V339" s="126" t="str" cm="1">
        <f t="array" aca="1" ref="V339" ca="1">IF(INDIRECT(CONCATENATE(TablaDatosCompletos[[#This Row],[CodigoProyecto]],"!G",CELL("fila",INDIRECT(TablaDatosCompletos[[#This Row],[Referencia]]))+7))=0,"",INDIRECT(CONCATENATE(TablaDatosCompletos[[#This Row],[CodigoProyecto]],"!G",CELL("fila",INDIRECT(TablaDatosCompletos[[#This Row],[Referencia]]))+7)))</f>
        <v>MW</v>
      </c>
    </row>
    <row r="340" spans="1:22" ht="72.5" x14ac:dyDescent="0.35">
      <c r="A340" s="17">
        <f>DatosGenerales!$D$7</f>
        <v>0</v>
      </c>
      <c r="B340" s="17">
        <f>DatosGenerales!$D$11</f>
        <v>0</v>
      </c>
      <c r="C340" s="17" cm="1">
        <f t="array" aca="1" ref="C340" ca="1">INDIRECT(CONCATENATE(TablaDatosCompletos[[#This Row],[CodigoProyecto]],"!$E$3"))</f>
        <v>0</v>
      </c>
      <c r="D340" s="17" t="str">
        <f ca="1">IF(TablaDatosCompletos[[#This Row],[Proyecto]]=0,"NO","SI")</f>
        <v>NO</v>
      </c>
      <c r="E340" s="17" t="s">
        <v>24</v>
      </c>
      <c r="F340" s="17" t="s">
        <v>227</v>
      </c>
      <c r="G340" s="20" t="s">
        <v>74</v>
      </c>
      <c r="H340" s="20" t="s">
        <v>43</v>
      </c>
      <c r="I340" s="19" t="s">
        <v>44</v>
      </c>
      <c r="J340" s="17" t="s">
        <v>85</v>
      </c>
      <c r="K340" s="18" t="s">
        <v>86</v>
      </c>
      <c r="L340" s="18" t="s">
        <v>697</v>
      </c>
      <c r="M340" s="18" t="str" cm="1">
        <f t="array" aca="1" ref="M340" ca="1">IF(INDIRECT(CONCATENATE(TablaDatosCompletos[[#This Row],[CodigoProyecto]],"!B",CELL("fila",INDIRECT(TablaDatosCompletos[[#This Row],[Referencia]]))))="Incluir","SI","NO")</f>
        <v>NO</v>
      </c>
      <c r="N340" s="40" cm="1">
        <f t="array" aca="1" ref="N340" ca="1">IF(TablaDatosCompletos[[#This Row],[UsarAI]]="NO",0,INDIRECT(CONCATENATE(TablaDatosCompletos[[#This Row],[CodigoProyecto]],"!E",CELL("fila",INDIRECT(TablaDatosCompletos[[#This Row],[Referencia]]))+2)))</f>
        <v>0</v>
      </c>
      <c r="O340" s="18" t="str" cm="1">
        <f t="array" aca="1" ref="O340" ca="1">IF(INDIRECT(CONCATENATE(TablaDatosCompletos[[#This Row],[CodigoProyecto]],"!E",CELL("fila",INDIRECT(TablaDatosCompletos[[#This Row],[Referencia]]))+6))=0,"",INDIRECT(CONCATENATE(TablaDatosCompletos[[#This Row],[CodigoProyecto]],"!E",CELL("fila",INDIRECT(TablaDatosCompletos[[#This Row],[Referencia]]))+6)))</f>
        <v>RCO22</v>
      </c>
      <c r="P340" s="18" t="str" cm="1">
        <f t="array" aca="1" ref="P340" ca="1">IF(INDIRECT(CONCATENATE(TablaDatosCompletos[[#This Row],[CodigoProyecto]],"!F",CELL("fila",INDIRECT(TablaDatosCompletos[[#This Row],[Referencia]]))+6))=0,"",INDIRECT(CONCATENATE(TablaDatosCompletos[[#This Row],[CodigoProyecto]],"!F",CELL("fila",INDIRECT(TablaDatosCompletos[[#This Row],[Referencia]]))+6)))</f>
        <v>Capacidad de producción adicional
de energía renovable (de la cual: electricidad,
térmica)*</v>
      </c>
      <c r="Q340" s="18" cm="1">
        <f t="array" aca="1" ref="Q340" ca="1">IF(TablaDatosCompletos[[#This Row],[UsarAI]]="NO",0,INDIRECT(CONCATENATE(TablaDatosCompletos[[#This Row],[CodigoProyecto]],"!H",CELL("fila",INDIRECT(TablaDatosCompletos[[#This Row],[Referencia]]))+6)))</f>
        <v>0</v>
      </c>
      <c r="R340" s="18" t="str" cm="1">
        <f t="array" aca="1" ref="R340" ca="1">IF(INDIRECT(CONCATENATE(TablaDatosCompletos[[#This Row],[CodigoProyecto]],"!G",CELL("fila",INDIRECT(TablaDatosCompletos[[#This Row],[Referencia]]))+6))=0,"",INDIRECT(CONCATENATE(TablaDatosCompletos[[#This Row],[CodigoProyecto]],"!G",CELL("fila",INDIRECT(TablaDatosCompletos[[#This Row],[Referencia]]))+6)))</f>
        <v>KW  </v>
      </c>
      <c r="S340" s="125" t="str" cm="1">
        <f t="array" aca="1" ref="S340" ca="1">IF(INDIRECT(CONCATENATE(TablaDatosCompletos[[#This Row],[CodigoProyecto]],"!E",CELL("fila",INDIRECT(TablaDatosCompletos[[#This Row],[Referencia]]))+7))=0,"",INDIRECT(CONCATENATE(TablaDatosCompletos[[#This Row],[CodigoProyecto]],"!E",CELL("fila",INDIRECT(TablaDatosCompletos[[#This Row],[Referencia]]))+7)))</f>
        <v>RCR32</v>
      </c>
      <c r="T340" s="126" t="str" cm="1">
        <f t="array" aca="1" ref="T340" ca="1">IF(INDIRECT(CONCATENATE(TablaDatosCompletos[[#This Row],[CodigoProyecto]],"!F",CELL("fila",INDIRECT(TablaDatosCompletos[[#This Row],[Referencia]]))+7))=0,"",INDIRECT(CONCATENATE(TablaDatosCompletos[[#This Row],[CodigoProyecto]],"!F",CELL("fila",INDIRECT(TablaDatosCompletos[[#This Row],[Referencia]]))+7)))</f>
        <v>RCR 32: Capacidad operativa adicional instalada para energía renovable*</v>
      </c>
      <c r="U340" s="127" cm="1">
        <f t="array" aca="1" ref="U340" ca="1">IF(TablaDatosCompletos[[#This Row],[UsarAI]]="NO",0,INDIRECT(CONCATENATE(TablaDatosCompletos[[#This Row],[CodigoProyecto]],"!H",CELL("fila",INDIRECT(TablaDatosCompletos[[#This Row],[Referencia]]))+7)))</f>
        <v>0</v>
      </c>
      <c r="V340" s="126" t="str" cm="1">
        <f t="array" aca="1" ref="V340" ca="1">IF(INDIRECT(CONCATENATE(TablaDatosCompletos[[#This Row],[CodigoProyecto]],"!G",CELL("fila",INDIRECT(TablaDatosCompletos[[#This Row],[Referencia]]))+7))=0,"",INDIRECT(CONCATENATE(TablaDatosCompletos[[#This Row],[CodigoProyecto]],"!G",CELL("fila",INDIRECT(TablaDatosCompletos[[#This Row],[Referencia]]))+7)))</f>
        <v>MW</v>
      </c>
    </row>
    <row r="341" spans="1:22" ht="72.5" x14ac:dyDescent="0.35">
      <c r="A341" s="17">
        <f>DatosGenerales!$D$7</f>
        <v>0</v>
      </c>
      <c r="B341" s="17">
        <f>DatosGenerales!$D$11</f>
        <v>0</v>
      </c>
      <c r="C341" s="17" cm="1">
        <f t="array" aca="1" ref="C341" ca="1">INDIRECT(CONCATENATE(TablaDatosCompletos[[#This Row],[CodigoProyecto]],"!$E$3"))</f>
        <v>0</v>
      </c>
      <c r="D341" s="17" t="str">
        <f ca="1">IF(TablaDatosCompletos[[#This Row],[Proyecto]]=0,"NO","SI")</f>
        <v>NO</v>
      </c>
      <c r="E341" s="17" t="s">
        <v>24</v>
      </c>
      <c r="F341" s="17" t="s">
        <v>227</v>
      </c>
      <c r="G341" s="20" t="s">
        <v>74</v>
      </c>
      <c r="H341" s="20" t="s">
        <v>43</v>
      </c>
      <c r="I341" s="19" t="s">
        <v>44</v>
      </c>
      <c r="J341" s="17" t="s">
        <v>87</v>
      </c>
      <c r="K341" s="18" t="s">
        <v>88</v>
      </c>
      <c r="L341" s="18" t="s">
        <v>698</v>
      </c>
      <c r="M341" s="18" t="str" cm="1">
        <f t="array" aca="1" ref="M341" ca="1">IF(INDIRECT(CONCATENATE(TablaDatosCompletos[[#This Row],[CodigoProyecto]],"!B",CELL("fila",INDIRECT(TablaDatosCompletos[[#This Row],[Referencia]]))))="Incluir","SI","NO")</f>
        <v>NO</v>
      </c>
      <c r="N341" s="40" cm="1">
        <f t="array" aca="1" ref="N341" ca="1">IF(TablaDatosCompletos[[#This Row],[UsarAI]]="NO",0,INDIRECT(CONCATENATE(TablaDatosCompletos[[#This Row],[CodigoProyecto]],"!E",CELL("fila",INDIRECT(TablaDatosCompletos[[#This Row],[Referencia]]))+2)))</f>
        <v>0</v>
      </c>
      <c r="O341" s="18" t="str" cm="1">
        <f t="array" aca="1" ref="O341" ca="1">IF(INDIRECT(CONCATENATE(TablaDatosCompletos[[#This Row],[CodigoProyecto]],"!E",CELL("fila",INDIRECT(TablaDatosCompletos[[#This Row],[Referencia]]))+6))=0,"",INDIRECT(CONCATENATE(TablaDatosCompletos[[#This Row],[CodigoProyecto]],"!E",CELL("fila",INDIRECT(TablaDatosCompletos[[#This Row],[Referencia]]))+6)))</f>
        <v>RCO22</v>
      </c>
      <c r="P341" s="18" t="str" cm="1">
        <f t="array" aca="1" ref="P341" ca="1">IF(INDIRECT(CONCATENATE(TablaDatosCompletos[[#This Row],[CodigoProyecto]],"!F",CELL("fila",INDIRECT(TablaDatosCompletos[[#This Row],[Referencia]]))+6))=0,"",INDIRECT(CONCATENATE(TablaDatosCompletos[[#This Row],[CodigoProyecto]],"!F",CELL("fila",INDIRECT(TablaDatosCompletos[[#This Row],[Referencia]]))+6)))</f>
        <v>Capacidad de producción adicional
de energía renovable (de la cual: electricidad,
térmica)*</v>
      </c>
      <c r="Q341" s="18" cm="1">
        <f t="array" aca="1" ref="Q341" ca="1">IF(TablaDatosCompletos[[#This Row],[UsarAI]]="NO",0,INDIRECT(CONCATENATE(TablaDatosCompletos[[#This Row],[CodigoProyecto]],"!H",CELL("fila",INDIRECT(TablaDatosCompletos[[#This Row],[Referencia]]))+6)))</f>
        <v>0</v>
      </c>
      <c r="R341" s="18" t="str" cm="1">
        <f t="array" aca="1" ref="R341" ca="1">IF(INDIRECT(CONCATENATE(TablaDatosCompletos[[#This Row],[CodigoProyecto]],"!G",CELL("fila",INDIRECT(TablaDatosCompletos[[#This Row],[Referencia]]))+6))=0,"",INDIRECT(CONCATENATE(TablaDatosCompletos[[#This Row],[CodigoProyecto]],"!G",CELL("fila",INDIRECT(TablaDatosCompletos[[#This Row],[Referencia]]))+6)))</f>
        <v>KW  </v>
      </c>
      <c r="S341" s="125" t="str" cm="1">
        <f t="array" aca="1" ref="S341" ca="1">IF(INDIRECT(CONCATENATE(TablaDatosCompletos[[#This Row],[CodigoProyecto]],"!E",CELL("fila",INDIRECT(TablaDatosCompletos[[#This Row],[Referencia]]))+7))=0,"",INDIRECT(CONCATENATE(TablaDatosCompletos[[#This Row],[CodigoProyecto]],"!E",CELL("fila",INDIRECT(TablaDatosCompletos[[#This Row],[Referencia]]))+7)))</f>
        <v>RCR32</v>
      </c>
      <c r="T341" s="126" t="str" cm="1">
        <f t="array" aca="1" ref="T341" ca="1">IF(INDIRECT(CONCATENATE(TablaDatosCompletos[[#This Row],[CodigoProyecto]],"!F",CELL("fila",INDIRECT(TablaDatosCompletos[[#This Row],[Referencia]]))+7))=0,"",INDIRECT(CONCATENATE(TablaDatosCompletos[[#This Row],[CodigoProyecto]],"!F",CELL("fila",INDIRECT(TablaDatosCompletos[[#This Row],[Referencia]]))+7)))</f>
        <v>RCR 32: Capacidad operativa adicional instalada para energía renovable*</v>
      </c>
      <c r="U341" s="127" cm="1">
        <f t="array" aca="1" ref="U341" ca="1">IF(TablaDatosCompletos[[#This Row],[UsarAI]]="NO",0,INDIRECT(CONCATENATE(TablaDatosCompletos[[#This Row],[CodigoProyecto]],"!H",CELL("fila",INDIRECT(TablaDatosCompletos[[#This Row],[Referencia]]))+7)))</f>
        <v>0</v>
      </c>
      <c r="V341" s="126" t="str" cm="1">
        <f t="array" aca="1" ref="V341" ca="1">IF(INDIRECT(CONCATENATE(TablaDatosCompletos[[#This Row],[CodigoProyecto]],"!G",CELL("fila",INDIRECT(TablaDatosCompletos[[#This Row],[Referencia]]))+7))=0,"",INDIRECT(CONCATENATE(TablaDatosCompletos[[#This Row],[CodigoProyecto]],"!G",CELL("fila",INDIRECT(TablaDatosCompletos[[#This Row],[Referencia]]))+7)))</f>
        <v>MW</v>
      </c>
    </row>
    <row r="342" spans="1:22" ht="72.5" x14ac:dyDescent="0.35">
      <c r="A342" s="17">
        <f>DatosGenerales!$D$7</f>
        <v>0</v>
      </c>
      <c r="B342" s="17">
        <f>DatosGenerales!$D$11</f>
        <v>0</v>
      </c>
      <c r="C342" s="17" cm="1">
        <f t="array" aca="1" ref="C342" ca="1">INDIRECT(CONCATENATE(TablaDatosCompletos[[#This Row],[CodigoProyecto]],"!$E$3"))</f>
        <v>0</v>
      </c>
      <c r="D342" s="17" t="str">
        <f ca="1">IF(TablaDatosCompletos[[#This Row],[Proyecto]]=0,"NO","SI")</f>
        <v>NO</v>
      </c>
      <c r="E342" s="17" t="s">
        <v>24</v>
      </c>
      <c r="F342" s="17" t="s">
        <v>227</v>
      </c>
      <c r="G342" s="20" t="s">
        <v>74</v>
      </c>
      <c r="H342" s="20" t="s">
        <v>43</v>
      </c>
      <c r="I342" s="19" t="s">
        <v>44</v>
      </c>
      <c r="J342" s="17" t="s">
        <v>89</v>
      </c>
      <c r="K342" s="18" t="s">
        <v>90</v>
      </c>
      <c r="L342" s="18" t="s">
        <v>699</v>
      </c>
      <c r="M342" s="18" t="str" cm="1">
        <f t="array" aca="1" ref="M342" ca="1">IF(INDIRECT(CONCATENATE(TablaDatosCompletos[[#This Row],[CodigoProyecto]],"!B",CELL("fila",INDIRECT(TablaDatosCompletos[[#This Row],[Referencia]]))))="Incluir","SI","NO")</f>
        <v>NO</v>
      </c>
      <c r="N342" s="40" cm="1">
        <f t="array" aca="1" ref="N342" ca="1">IF(TablaDatosCompletos[[#This Row],[UsarAI]]="NO",0,INDIRECT(CONCATENATE(TablaDatosCompletos[[#This Row],[CodigoProyecto]],"!E",CELL("fila",INDIRECT(TablaDatosCompletos[[#This Row],[Referencia]]))+2)))</f>
        <v>0</v>
      </c>
      <c r="O342" s="18" t="str" cm="1">
        <f t="array" aca="1" ref="O342" ca="1">IF(INDIRECT(CONCATENATE(TablaDatosCompletos[[#This Row],[CodigoProyecto]],"!E",CELL("fila",INDIRECT(TablaDatosCompletos[[#This Row],[Referencia]]))+6))=0,"",INDIRECT(CONCATENATE(TablaDatosCompletos[[#This Row],[CodigoProyecto]],"!E",CELL("fila",INDIRECT(TablaDatosCompletos[[#This Row],[Referencia]]))+6)))</f>
        <v>RCO22</v>
      </c>
      <c r="P342" s="18" t="str" cm="1">
        <f t="array" aca="1" ref="P342" ca="1">IF(INDIRECT(CONCATENATE(TablaDatosCompletos[[#This Row],[CodigoProyecto]],"!F",CELL("fila",INDIRECT(TablaDatosCompletos[[#This Row],[Referencia]]))+6))=0,"",INDIRECT(CONCATENATE(TablaDatosCompletos[[#This Row],[CodigoProyecto]],"!F",CELL("fila",INDIRECT(TablaDatosCompletos[[#This Row],[Referencia]]))+6)))</f>
        <v>Capacidad de producción adicional
de energía renovable (de la cual: electricidad,
térmica)*</v>
      </c>
      <c r="Q342" s="18" cm="1">
        <f t="array" aca="1" ref="Q342" ca="1">IF(TablaDatosCompletos[[#This Row],[UsarAI]]="NO",0,INDIRECT(CONCATENATE(TablaDatosCompletos[[#This Row],[CodigoProyecto]],"!H",CELL("fila",INDIRECT(TablaDatosCompletos[[#This Row],[Referencia]]))+6)))</f>
        <v>0</v>
      </c>
      <c r="R342" s="18" t="str" cm="1">
        <f t="array" aca="1" ref="R342" ca="1">IF(INDIRECT(CONCATENATE(TablaDatosCompletos[[#This Row],[CodigoProyecto]],"!G",CELL("fila",INDIRECT(TablaDatosCompletos[[#This Row],[Referencia]]))+6))=0,"",INDIRECT(CONCATENATE(TablaDatosCompletos[[#This Row],[CodigoProyecto]],"!G",CELL("fila",INDIRECT(TablaDatosCompletos[[#This Row],[Referencia]]))+6)))</f>
        <v>KW  </v>
      </c>
      <c r="S342" s="125" t="str" cm="1">
        <f t="array" aca="1" ref="S342" ca="1">IF(INDIRECT(CONCATENATE(TablaDatosCompletos[[#This Row],[CodigoProyecto]],"!E",CELL("fila",INDIRECT(TablaDatosCompletos[[#This Row],[Referencia]]))+7))=0,"",INDIRECT(CONCATENATE(TablaDatosCompletos[[#This Row],[CodigoProyecto]],"!E",CELL("fila",INDIRECT(TablaDatosCompletos[[#This Row],[Referencia]]))+7)))</f>
        <v>RCR32</v>
      </c>
      <c r="T342" s="126" t="str" cm="1">
        <f t="array" aca="1" ref="T342" ca="1">IF(INDIRECT(CONCATENATE(TablaDatosCompletos[[#This Row],[CodigoProyecto]],"!F",CELL("fila",INDIRECT(TablaDatosCompletos[[#This Row],[Referencia]]))+7))=0,"",INDIRECT(CONCATENATE(TablaDatosCompletos[[#This Row],[CodigoProyecto]],"!F",CELL("fila",INDIRECT(TablaDatosCompletos[[#This Row],[Referencia]]))+7)))</f>
        <v>RCR 32: Capacidad operativa adicional instalada para energía renovable*</v>
      </c>
      <c r="U342" s="127" cm="1">
        <f t="array" aca="1" ref="U342" ca="1">IF(TablaDatosCompletos[[#This Row],[UsarAI]]="NO",0,INDIRECT(CONCATENATE(TablaDatosCompletos[[#This Row],[CodigoProyecto]],"!H",CELL("fila",INDIRECT(TablaDatosCompletos[[#This Row],[Referencia]]))+7)))</f>
        <v>0</v>
      </c>
      <c r="V342" s="126" t="str" cm="1">
        <f t="array" aca="1" ref="V342" ca="1">IF(INDIRECT(CONCATENATE(TablaDatosCompletos[[#This Row],[CodigoProyecto]],"!G",CELL("fila",INDIRECT(TablaDatosCompletos[[#This Row],[Referencia]]))+7))=0,"",INDIRECT(CONCATENATE(TablaDatosCompletos[[#This Row],[CodigoProyecto]],"!G",CELL("fila",INDIRECT(TablaDatosCompletos[[#This Row],[Referencia]]))+7)))</f>
        <v>MW</v>
      </c>
    </row>
    <row r="343" spans="1:22" ht="72.5" x14ac:dyDescent="0.35">
      <c r="A343" s="17">
        <f>DatosGenerales!$D$7</f>
        <v>0</v>
      </c>
      <c r="B343" s="17">
        <f>DatosGenerales!$D$11</f>
        <v>0</v>
      </c>
      <c r="C343" s="17" cm="1">
        <f t="array" aca="1" ref="C343" ca="1">INDIRECT(CONCATENATE(TablaDatosCompletos[[#This Row],[CodigoProyecto]],"!$E$3"))</f>
        <v>0</v>
      </c>
      <c r="D343" s="17" t="str">
        <f ca="1">IF(TablaDatosCompletos[[#This Row],[Proyecto]]=0,"NO","SI")</f>
        <v>NO</v>
      </c>
      <c r="E343" s="17" t="s">
        <v>24</v>
      </c>
      <c r="F343" s="17" t="s">
        <v>227</v>
      </c>
      <c r="G343" s="20" t="s">
        <v>74</v>
      </c>
      <c r="H343" s="20" t="s">
        <v>43</v>
      </c>
      <c r="I343" s="19" t="s">
        <v>44</v>
      </c>
      <c r="J343" s="17" t="s">
        <v>91</v>
      </c>
      <c r="K343" s="18" t="s">
        <v>92</v>
      </c>
      <c r="L343" s="18" t="s">
        <v>700</v>
      </c>
      <c r="M343" s="18" t="str" cm="1">
        <f t="array" aca="1" ref="M343" ca="1">IF(INDIRECT(CONCATENATE(TablaDatosCompletos[[#This Row],[CodigoProyecto]],"!B",CELL("fila",INDIRECT(TablaDatosCompletos[[#This Row],[Referencia]]))))="Incluir","SI","NO")</f>
        <v>NO</v>
      </c>
      <c r="N343" s="40" cm="1">
        <f t="array" aca="1" ref="N343" ca="1">IF(TablaDatosCompletos[[#This Row],[UsarAI]]="NO",0,INDIRECT(CONCATENATE(TablaDatosCompletos[[#This Row],[CodigoProyecto]],"!E",CELL("fila",INDIRECT(TablaDatosCompletos[[#This Row],[Referencia]]))+2)))</f>
        <v>0</v>
      </c>
      <c r="O343" s="18" t="str" cm="1">
        <f t="array" aca="1" ref="O343" ca="1">IF(INDIRECT(CONCATENATE(TablaDatosCompletos[[#This Row],[CodigoProyecto]],"!E",CELL("fila",INDIRECT(TablaDatosCompletos[[#This Row],[Referencia]]))+6))=0,"",INDIRECT(CONCATENATE(TablaDatosCompletos[[#This Row],[CodigoProyecto]],"!E",CELL("fila",INDIRECT(TablaDatosCompletos[[#This Row],[Referencia]]))+6)))</f>
        <v>RCO22</v>
      </c>
      <c r="P343" s="18" t="str" cm="1">
        <f t="array" aca="1" ref="P343" ca="1">IF(INDIRECT(CONCATENATE(TablaDatosCompletos[[#This Row],[CodigoProyecto]],"!F",CELL("fila",INDIRECT(TablaDatosCompletos[[#This Row],[Referencia]]))+6))=0,"",INDIRECT(CONCATENATE(TablaDatosCompletos[[#This Row],[CodigoProyecto]],"!F",CELL("fila",INDIRECT(TablaDatosCompletos[[#This Row],[Referencia]]))+6)))</f>
        <v>Capacidad de producción adicional
de energía renovable (de la cual: electricidad,
térmica)*</v>
      </c>
      <c r="Q343" s="18" cm="1">
        <f t="array" aca="1" ref="Q343" ca="1">IF(TablaDatosCompletos[[#This Row],[UsarAI]]="NO",0,INDIRECT(CONCATENATE(TablaDatosCompletos[[#This Row],[CodigoProyecto]],"!H",CELL("fila",INDIRECT(TablaDatosCompletos[[#This Row],[Referencia]]))+6)))</f>
        <v>0</v>
      </c>
      <c r="R343" s="18" t="str" cm="1">
        <f t="array" aca="1" ref="R343" ca="1">IF(INDIRECT(CONCATENATE(TablaDatosCompletos[[#This Row],[CodigoProyecto]],"!G",CELL("fila",INDIRECT(TablaDatosCompletos[[#This Row],[Referencia]]))+6))=0,"",INDIRECT(CONCATENATE(TablaDatosCompletos[[#This Row],[CodigoProyecto]],"!G",CELL("fila",INDIRECT(TablaDatosCompletos[[#This Row],[Referencia]]))+6)))</f>
        <v>KW  </v>
      </c>
      <c r="S343" s="125" t="str" cm="1">
        <f t="array" aca="1" ref="S343" ca="1">IF(INDIRECT(CONCATENATE(TablaDatosCompletos[[#This Row],[CodigoProyecto]],"!E",CELL("fila",INDIRECT(TablaDatosCompletos[[#This Row],[Referencia]]))+7))=0,"",INDIRECT(CONCATENATE(TablaDatosCompletos[[#This Row],[CodigoProyecto]],"!E",CELL("fila",INDIRECT(TablaDatosCompletos[[#This Row],[Referencia]]))+7)))</f>
        <v>RCR32</v>
      </c>
      <c r="T343" s="126" t="str" cm="1">
        <f t="array" aca="1" ref="T343" ca="1">IF(INDIRECT(CONCATENATE(TablaDatosCompletos[[#This Row],[CodigoProyecto]],"!F",CELL("fila",INDIRECT(TablaDatosCompletos[[#This Row],[Referencia]]))+7))=0,"",INDIRECT(CONCATENATE(TablaDatosCompletos[[#This Row],[CodigoProyecto]],"!F",CELL("fila",INDIRECT(TablaDatosCompletos[[#This Row],[Referencia]]))+7)))</f>
        <v>RCR 32: Capacidad operativa adicional instalada para energía renovable*</v>
      </c>
      <c r="U343" s="127" cm="1">
        <f t="array" aca="1" ref="U343" ca="1">IF(TablaDatosCompletos[[#This Row],[UsarAI]]="NO",0,INDIRECT(CONCATENATE(TablaDatosCompletos[[#This Row],[CodigoProyecto]],"!H",CELL("fila",INDIRECT(TablaDatosCompletos[[#This Row],[Referencia]]))+7)))</f>
        <v>0</v>
      </c>
      <c r="V343" s="126" t="str" cm="1">
        <f t="array" aca="1" ref="V343" ca="1">IF(INDIRECT(CONCATENATE(TablaDatosCompletos[[#This Row],[CodigoProyecto]],"!G",CELL("fila",INDIRECT(TablaDatosCompletos[[#This Row],[Referencia]]))+7))=0,"",INDIRECT(CONCATENATE(TablaDatosCompletos[[#This Row],[CodigoProyecto]],"!G",CELL("fila",INDIRECT(TablaDatosCompletos[[#This Row],[Referencia]]))+7)))</f>
        <v>MW</v>
      </c>
    </row>
    <row r="344" spans="1:22" ht="72.5" x14ac:dyDescent="0.35">
      <c r="A344" s="17">
        <f>DatosGenerales!$D$7</f>
        <v>0</v>
      </c>
      <c r="B344" s="17">
        <f>DatosGenerales!$D$11</f>
        <v>0</v>
      </c>
      <c r="C344" s="17" cm="1">
        <f t="array" aca="1" ref="C344" ca="1">INDIRECT(CONCATENATE(TablaDatosCompletos[[#This Row],[CodigoProyecto]],"!$E$3"))</f>
        <v>0</v>
      </c>
      <c r="D344" s="17" t="str">
        <f ca="1">IF(TablaDatosCompletos[[#This Row],[Proyecto]]=0,"NO","SI")</f>
        <v>NO</v>
      </c>
      <c r="E344" s="17" t="s">
        <v>24</v>
      </c>
      <c r="F344" s="17" t="s">
        <v>227</v>
      </c>
      <c r="G344" s="20" t="s">
        <v>74</v>
      </c>
      <c r="H344" s="20" t="s">
        <v>45</v>
      </c>
      <c r="I344" s="19" t="s">
        <v>46</v>
      </c>
      <c r="J344" s="17" t="s">
        <v>93</v>
      </c>
      <c r="K344" s="18" t="s">
        <v>94</v>
      </c>
      <c r="L344" s="18" t="s">
        <v>701</v>
      </c>
      <c r="M344" s="18" t="str" cm="1">
        <f t="array" aca="1" ref="M344" ca="1">IF(INDIRECT(CONCATENATE(TablaDatosCompletos[[#This Row],[CodigoProyecto]],"!B",CELL("fila",INDIRECT(TablaDatosCompletos[[#This Row],[Referencia]]))))="Incluir","SI","NO")</f>
        <v>NO</v>
      </c>
      <c r="N344" s="40" cm="1">
        <f t="array" aca="1" ref="N344" ca="1">IF(TablaDatosCompletos[[#This Row],[UsarAI]]="NO",0,INDIRECT(CONCATENATE(TablaDatosCompletos[[#This Row],[CodigoProyecto]],"!E",CELL("fila",INDIRECT(TablaDatosCompletos[[#This Row],[Referencia]]))+2)))</f>
        <v>0</v>
      </c>
      <c r="O344" s="18" t="str" cm="1">
        <f t="array" aca="1" ref="O344" ca="1">IF(INDIRECT(CONCATENATE(TablaDatosCompletos[[#This Row],[CodigoProyecto]],"!E",CELL("fila",INDIRECT(TablaDatosCompletos[[#This Row],[Referencia]]))+6))=0,"",INDIRECT(CONCATENATE(TablaDatosCompletos[[#This Row],[CodigoProyecto]],"!E",CELL("fila",INDIRECT(TablaDatosCompletos[[#This Row],[Referencia]]))+6)))</f>
        <v>RCO54</v>
      </c>
      <c r="P344" s="18" t="str" cm="1">
        <f t="array" aca="1" ref="P344" ca="1">IF(INDIRECT(CONCATENATE(TablaDatosCompletos[[#This Row],[CodigoProyecto]],"!F",CELL("fila",INDIRECT(TablaDatosCompletos[[#This Row],[Referencia]]))+6))=0,"",INDIRECT(CONCATENATE(TablaDatosCompletos[[#This Row],[CodigoProyecto]],"!F",CELL("fila",INDIRECT(TablaDatosCompletos[[#This Row],[Referencia]]))+6)))</f>
        <v>RCO54 Intermodal</v>
      </c>
      <c r="Q344" s="18" cm="1">
        <f t="array" aca="1" ref="Q344" ca="1">IF(TablaDatosCompletos[[#This Row],[UsarAI]]="NO",0,INDIRECT(CONCATENATE(TablaDatosCompletos[[#This Row],[CodigoProyecto]],"!H",CELL("fila",INDIRECT(TablaDatosCompletos[[#This Row],[Referencia]]))+6)))</f>
        <v>0</v>
      </c>
      <c r="R344" s="18" t="str" cm="1">
        <f t="array" aca="1" ref="R344" ca="1">IF(INDIRECT(CONCATENATE(TablaDatosCompletos[[#This Row],[CodigoProyecto]],"!G",CELL("fila",INDIRECT(TablaDatosCompletos[[#This Row],[Referencia]]))+6))=0,"",INDIRECT(CONCATENATE(TablaDatosCompletos[[#This Row],[CodigoProyecto]],"!G",CELL("fila",INDIRECT(TablaDatosCompletos[[#This Row],[Referencia]]))+6)))</f>
        <v>RCO54:Conexiones intermodales</v>
      </c>
      <c r="S344" s="125" t="str" cm="1">
        <f t="array" aca="1" ref="S344" ca="1">IF(INDIRECT(CONCATENATE(TablaDatosCompletos[[#This Row],[CodigoProyecto]],"!E",CELL("fila",INDIRECT(TablaDatosCompletos[[#This Row],[Referencia]]))+7))=0,"",INDIRECT(CONCATENATE(TablaDatosCompletos[[#This Row],[CodigoProyecto]],"!E",CELL("fila",INDIRECT(TablaDatosCompletos[[#This Row],[Referencia]]))+7)))</f>
        <v>RCR62</v>
      </c>
      <c r="T344" s="126" t="str" cm="1">
        <f t="array" aca="1" ref="T344" ca="1">IF(INDIRECT(CONCATENATE(TablaDatosCompletos[[#This Row],[CodigoProyecto]],"!F",CELL("fila",INDIRECT(TablaDatosCompletos[[#This Row],[Referencia]]))+7))=0,"",INDIRECT(CONCATENATE(TablaDatosCompletos[[#This Row],[CodigoProyecto]],"!F",CELL("fila",INDIRECT(TablaDatosCompletos[[#This Row],[Referencia]]))+7)))</f>
        <v>RCR 62: Pasajeros anuales de transporte
público nuevo o modernizado</v>
      </c>
      <c r="U344" s="127" cm="1">
        <f t="array" aca="1" ref="U344" ca="1">IF(TablaDatosCompletos[[#This Row],[UsarAI]]="NO",0,INDIRECT(CONCATENATE(TablaDatosCompletos[[#This Row],[CodigoProyecto]],"!H",CELL("fila",INDIRECT(TablaDatosCompletos[[#This Row],[Referencia]]))+7)))</f>
        <v>0</v>
      </c>
      <c r="V344" s="126" t="str" cm="1">
        <f t="array" aca="1" ref="V344" ca="1">IF(INDIRECT(CONCATENATE(TablaDatosCompletos[[#This Row],[CodigoProyecto]],"!G",CELL("fila",INDIRECT(TablaDatosCompletos[[#This Row],[Referencia]]))+7))=0,"",INDIRECT(CONCATENATE(TablaDatosCompletos[[#This Row],[CodigoProyecto]],"!G",CELL("fila",INDIRECT(TablaDatosCompletos[[#This Row],[Referencia]]))+7)))</f>
        <v>RCR 62: Usuarios / año</v>
      </c>
    </row>
    <row r="345" spans="1:22" ht="72.5" x14ac:dyDescent="0.35">
      <c r="A345" s="17">
        <f>DatosGenerales!$D$7</f>
        <v>0</v>
      </c>
      <c r="B345" s="17">
        <f>DatosGenerales!$D$11</f>
        <v>0</v>
      </c>
      <c r="C345" s="17" cm="1">
        <f t="array" aca="1" ref="C345" ca="1">INDIRECT(CONCATENATE(TablaDatosCompletos[[#This Row],[CodigoProyecto]],"!$E$3"))</f>
        <v>0</v>
      </c>
      <c r="D345" s="17" t="str">
        <f ca="1">IF(TablaDatosCompletos[[#This Row],[Proyecto]]=0,"NO","SI")</f>
        <v>NO</v>
      </c>
      <c r="E345" s="17" t="s">
        <v>24</v>
      </c>
      <c r="F345" s="17" t="s">
        <v>227</v>
      </c>
      <c r="G345" s="20" t="s">
        <v>74</v>
      </c>
      <c r="H345" s="20" t="s">
        <v>45</v>
      </c>
      <c r="I345" s="19" t="s">
        <v>46</v>
      </c>
      <c r="J345" s="17" t="s">
        <v>95</v>
      </c>
      <c r="K345" s="18" t="s">
        <v>96</v>
      </c>
      <c r="L345" s="18" t="s">
        <v>702</v>
      </c>
      <c r="M345" s="18" t="str" cm="1">
        <f t="array" aca="1" ref="M345" ca="1">IF(INDIRECT(CONCATENATE(TablaDatosCompletos[[#This Row],[CodigoProyecto]],"!B",CELL("fila",INDIRECT(TablaDatosCompletos[[#This Row],[Referencia]]))))="Incluir","SI","NO")</f>
        <v>NO</v>
      </c>
      <c r="N345" s="40" cm="1">
        <f t="array" aca="1" ref="N345" ca="1">IF(TablaDatosCompletos[[#This Row],[UsarAI]]="NO",0,INDIRECT(CONCATENATE(TablaDatosCompletos[[#This Row],[CodigoProyecto]],"!E",CELL("fila",INDIRECT(TablaDatosCompletos[[#This Row],[Referencia]]))+2)))</f>
        <v>0</v>
      </c>
      <c r="O345" s="18" t="str" cm="1">
        <f t="array" aca="1" ref="O345" ca="1">IF(INDIRECT(CONCATENATE(TablaDatosCompletos[[#This Row],[CodigoProyecto]],"!E",CELL("fila",INDIRECT(TablaDatosCompletos[[#This Row],[Referencia]]))+6))=0,"",INDIRECT(CONCATENATE(TablaDatosCompletos[[#This Row],[CodigoProyecto]],"!E",CELL("fila",INDIRECT(TablaDatosCompletos[[#This Row],[Referencia]]))+6)))</f>
        <v>RCO57</v>
      </c>
      <c r="P345" s="18" t="str" cm="1">
        <f t="array" aca="1" ref="P345" ca="1">IF(INDIRECT(CONCATENATE(TablaDatosCompletos[[#This Row],[CodigoProyecto]],"!F",CELL("fila",INDIRECT(TablaDatosCompletos[[#This Row],[Referencia]]))+6))=0,"",INDIRECT(CONCATENATE(TablaDatosCompletos[[#This Row],[CodigoProyecto]],"!F",CELL("fila",INDIRECT(TablaDatosCompletos[[#This Row],[Referencia]]))+6)))</f>
        <v>RCO 57: Capacidad del material rodante respetuoso con el medio ambiente para el transporte público colectivo*</v>
      </c>
      <c r="Q345" s="18" cm="1">
        <f t="array" aca="1" ref="Q345" ca="1">IF(TablaDatosCompletos[[#This Row],[UsarAI]]="NO",0,INDIRECT(CONCATENATE(TablaDatosCompletos[[#This Row],[CodigoProyecto]],"!H",CELL("fila",INDIRECT(TablaDatosCompletos[[#This Row],[Referencia]]))+6)))</f>
        <v>0</v>
      </c>
      <c r="R345" s="18" t="str" cm="1">
        <f t="array" aca="1" ref="R345" ca="1">IF(INDIRECT(CONCATENATE(TablaDatosCompletos[[#This Row],[CodigoProyecto]],"!G",CELL("fila",INDIRECT(TablaDatosCompletos[[#This Row],[Referencia]]))+6))=0,"",INDIRECT(CONCATENATE(TablaDatosCompletos[[#This Row],[CodigoProyecto]],"!G",CELL("fila",INDIRECT(TablaDatosCompletos[[#This Row],[Referencia]]))+6)))</f>
        <v>RCO 57:Pasajeros</v>
      </c>
      <c r="S345" s="125" t="str" cm="1">
        <f t="array" aca="1" ref="S345" ca="1">IF(INDIRECT(CONCATENATE(TablaDatosCompletos[[#This Row],[CodigoProyecto]],"!E",CELL("fila",INDIRECT(TablaDatosCompletos[[#This Row],[Referencia]]))+7))=0,"",INDIRECT(CONCATENATE(TablaDatosCompletos[[#This Row],[CodigoProyecto]],"!E",CELL("fila",INDIRECT(TablaDatosCompletos[[#This Row],[Referencia]]))+7)))</f>
        <v>RCR62</v>
      </c>
      <c r="T345" s="126" t="str" cm="1">
        <f t="array" aca="1" ref="T345" ca="1">IF(INDIRECT(CONCATENATE(TablaDatosCompletos[[#This Row],[CodigoProyecto]],"!F",CELL("fila",INDIRECT(TablaDatosCompletos[[#This Row],[Referencia]]))+7))=0,"",INDIRECT(CONCATENATE(TablaDatosCompletos[[#This Row],[CodigoProyecto]],"!F",CELL("fila",INDIRECT(TablaDatosCompletos[[#This Row],[Referencia]]))+7)))</f>
        <v>RCR 62: Pasajeros anuales de transporte
público nuevo o modernizado</v>
      </c>
      <c r="U345" s="127" cm="1">
        <f t="array" aca="1" ref="U345" ca="1">IF(TablaDatosCompletos[[#This Row],[UsarAI]]="NO",0,INDIRECT(CONCATENATE(TablaDatosCompletos[[#This Row],[CodigoProyecto]],"!H",CELL("fila",INDIRECT(TablaDatosCompletos[[#This Row],[Referencia]]))+7)))</f>
        <v>0</v>
      </c>
      <c r="V345" s="126" t="str" cm="1">
        <f t="array" aca="1" ref="V345" ca="1">IF(INDIRECT(CONCATENATE(TablaDatosCompletos[[#This Row],[CodigoProyecto]],"!G",CELL("fila",INDIRECT(TablaDatosCompletos[[#This Row],[Referencia]]))+7))=0,"",INDIRECT(CONCATENATE(TablaDatosCompletos[[#This Row],[CodigoProyecto]],"!G",CELL("fila",INDIRECT(TablaDatosCompletos[[#This Row],[Referencia]]))+7)))</f>
        <v>RCR 62: Usuarios / año</v>
      </c>
    </row>
    <row r="346" spans="1:22" ht="72.5" x14ac:dyDescent="0.35">
      <c r="A346" s="17">
        <f>DatosGenerales!$D$7</f>
        <v>0</v>
      </c>
      <c r="B346" s="17">
        <f>DatosGenerales!$D$11</f>
        <v>0</v>
      </c>
      <c r="C346" s="17" cm="1">
        <f t="array" aca="1" ref="C346" ca="1">INDIRECT(CONCATENATE(TablaDatosCompletos[[#This Row],[CodigoProyecto]],"!$E$3"))</f>
        <v>0</v>
      </c>
      <c r="D346" s="17" t="str">
        <f ca="1">IF(TablaDatosCompletos[[#This Row],[Proyecto]]=0,"NO","SI")</f>
        <v>NO</v>
      </c>
      <c r="E346" s="17" t="s">
        <v>24</v>
      </c>
      <c r="F346" s="17" t="s">
        <v>227</v>
      </c>
      <c r="G346" s="20" t="s">
        <v>74</v>
      </c>
      <c r="H346" s="20" t="s">
        <v>45</v>
      </c>
      <c r="I346" s="19" t="s">
        <v>46</v>
      </c>
      <c r="J346" s="17" t="s">
        <v>97</v>
      </c>
      <c r="K346" s="18" t="s">
        <v>98</v>
      </c>
      <c r="L346" s="18" t="s">
        <v>703</v>
      </c>
      <c r="M346" s="18" t="str" cm="1">
        <f t="array" aca="1" ref="M346" ca="1">IF(INDIRECT(CONCATENATE(TablaDatosCompletos[[#This Row],[CodigoProyecto]],"!B",CELL("fila",INDIRECT(TablaDatosCompletos[[#This Row],[Referencia]]))))="Incluir","SI","NO")</f>
        <v>NO</v>
      </c>
      <c r="N346" s="40" cm="1">
        <f t="array" aca="1" ref="N346" ca="1">IF(TablaDatosCompletos[[#This Row],[UsarAI]]="NO",0,INDIRECT(CONCATENATE(TablaDatosCompletos[[#This Row],[CodigoProyecto]],"!E",CELL("fila",INDIRECT(TablaDatosCompletos[[#This Row],[Referencia]]))+2)))</f>
        <v>0</v>
      </c>
      <c r="O346" s="18" t="str" cm="1">
        <f t="array" aca="1" ref="O346" ca="1">IF(INDIRECT(CONCATENATE(TablaDatosCompletos[[#This Row],[CodigoProyecto]],"!E",CELL("fila",INDIRECT(TablaDatosCompletos[[#This Row],[Referencia]]))+6))=0,"",INDIRECT(CONCATENATE(TablaDatosCompletos[[#This Row],[CodigoProyecto]],"!E",CELL("fila",INDIRECT(TablaDatosCompletos[[#This Row],[Referencia]]))+6)))</f>
        <v>RCO58</v>
      </c>
      <c r="P346" s="18" t="str" cm="1">
        <f t="array" aca="1" ref="P346" ca="1">IF(INDIRECT(CONCATENATE(TablaDatosCompletos[[#This Row],[CodigoProyecto]],"!F",CELL("fila",INDIRECT(TablaDatosCompletos[[#This Row],[Referencia]]))+6))=0,"",INDIRECT(CONCATENATE(TablaDatosCompletos[[#This Row],[CodigoProyecto]],"!F",CELL("fila",INDIRECT(TablaDatosCompletos[[#This Row],[Referencia]]))+6)))</f>
        <v>RCO 58: Infraestructuras específicamente para ciclistas apoyadas*</v>
      </c>
      <c r="Q346" s="18" cm="1">
        <f t="array" aca="1" ref="Q346" ca="1">IF(TablaDatosCompletos[[#This Row],[UsarAI]]="NO",0,INDIRECT(CONCATENATE(TablaDatosCompletos[[#This Row],[CodigoProyecto]],"!H",CELL("fila",INDIRECT(TablaDatosCompletos[[#This Row],[Referencia]]))+6)))</f>
        <v>0</v>
      </c>
      <c r="R346" s="18" t="str" cm="1">
        <f t="array" aca="1" ref="R346" ca="1">IF(INDIRECT(CONCATENATE(TablaDatosCompletos[[#This Row],[CodigoProyecto]],"!G",CELL("fila",INDIRECT(TablaDatosCompletos[[#This Row],[Referencia]]))+6))=0,"",INDIRECT(CONCATENATE(TablaDatosCompletos[[#This Row],[CodigoProyecto]],"!G",CELL("fila",INDIRECT(TablaDatosCompletos[[#This Row],[Referencia]]))+6)))</f>
        <v>RCO 58:  Km</v>
      </c>
      <c r="S346" s="125" t="str" cm="1">
        <f t="array" aca="1" ref="S346" ca="1">IF(INDIRECT(CONCATENATE(TablaDatosCompletos[[#This Row],[CodigoProyecto]],"!E",CELL("fila",INDIRECT(TablaDatosCompletos[[#This Row],[Referencia]]))+7))=0,"",INDIRECT(CONCATENATE(TablaDatosCompletos[[#This Row],[CodigoProyecto]],"!E",CELL("fila",INDIRECT(TablaDatosCompletos[[#This Row],[Referencia]]))+7)))</f>
        <v>RCR64</v>
      </c>
      <c r="T346" s="126" t="str" cm="1">
        <f t="array" aca="1" ref="T346" ca="1">IF(INDIRECT(CONCATENATE(TablaDatosCompletos[[#This Row],[CodigoProyecto]],"!F",CELL("fila",INDIRECT(TablaDatosCompletos[[#This Row],[Referencia]]))+7))=0,"",INDIRECT(CONCATENATE(TablaDatosCompletos[[#This Row],[CodigoProyecto]],"!F",CELL("fila",INDIRECT(TablaDatosCompletos[[#This Row],[Referencia]]))+7)))</f>
        <v>RCR 64: Usuarios anuales de infraestructuras
específicas para ciclistas</v>
      </c>
      <c r="U346" s="127" cm="1">
        <f t="array" aca="1" ref="U346" ca="1">IF(TablaDatosCompletos[[#This Row],[UsarAI]]="NO",0,INDIRECT(CONCATENATE(TablaDatosCompletos[[#This Row],[CodigoProyecto]],"!H",CELL("fila",INDIRECT(TablaDatosCompletos[[#This Row],[Referencia]]))+7)))</f>
        <v>0</v>
      </c>
      <c r="V346" s="126" t="str" cm="1">
        <f t="array" aca="1" ref="V346" ca="1">IF(INDIRECT(CONCATENATE(TablaDatosCompletos[[#This Row],[CodigoProyecto]],"!G",CELL("fila",INDIRECT(TablaDatosCompletos[[#This Row],[Referencia]]))+7))=0,"",INDIRECT(CONCATENATE(TablaDatosCompletos[[#This Row],[CodigoProyecto]],"!G",CELL("fila",INDIRECT(TablaDatosCompletos[[#This Row],[Referencia]]))+7)))</f>
        <v>RCR 64: Usuarios /año</v>
      </c>
    </row>
    <row r="347" spans="1:22" ht="72.5" x14ac:dyDescent="0.35">
      <c r="A347" s="17">
        <f>DatosGenerales!$D$7</f>
        <v>0</v>
      </c>
      <c r="B347" s="17">
        <f>DatosGenerales!$D$11</f>
        <v>0</v>
      </c>
      <c r="C347" s="17" cm="1">
        <f t="array" aca="1" ref="C347" ca="1">INDIRECT(CONCATENATE(TablaDatosCompletos[[#This Row],[CodigoProyecto]],"!$E$3"))</f>
        <v>0</v>
      </c>
      <c r="D347" s="17" t="str">
        <f ca="1">IF(TablaDatosCompletos[[#This Row],[Proyecto]]=0,"NO","SI")</f>
        <v>NO</v>
      </c>
      <c r="E347" s="17" t="s">
        <v>24</v>
      </c>
      <c r="F347" s="17" t="s">
        <v>227</v>
      </c>
      <c r="G347" s="20" t="s">
        <v>74</v>
      </c>
      <c r="H347" s="20" t="s">
        <v>45</v>
      </c>
      <c r="I347" s="40" t="s">
        <v>46</v>
      </c>
      <c r="J347" s="17" t="s">
        <v>99</v>
      </c>
      <c r="K347" s="18" t="s">
        <v>100</v>
      </c>
      <c r="L347" s="18" t="s">
        <v>704</v>
      </c>
      <c r="M347" s="18" t="str" cm="1">
        <f t="array" aca="1" ref="M347" ca="1">IF(INDIRECT(CONCATENATE(TablaDatosCompletos[[#This Row],[CodigoProyecto]],"!B",CELL("fila",INDIRECT(TablaDatosCompletos[[#This Row],[Referencia]]))))="Incluir","SI","NO")</f>
        <v>NO</v>
      </c>
      <c r="N347" s="40" cm="1">
        <f t="array" aca="1" ref="N347" ca="1">IF(TablaDatosCompletos[[#This Row],[UsarAI]]="NO",0,INDIRECT(CONCATENATE(TablaDatosCompletos[[#This Row],[CodigoProyecto]],"!E",CELL("fila",INDIRECT(TablaDatosCompletos[[#This Row],[Referencia]]))+2)))</f>
        <v>0</v>
      </c>
      <c r="O347" s="18" t="str" cm="1">
        <f t="array" aca="1" ref="O347" ca="1">IF(INDIRECT(CONCATENATE(TablaDatosCompletos[[#This Row],[CodigoProyecto]],"!E",CELL("fila",INDIRECT(TablaDatosCompletos[[#This Row],[Referencia]]))+6))=0,"",INDIRECT(CONCATENATE(TablaDatosCompletos[[#This Row],[CodigoProyecto]],"!E",CELL("fila",INDIRECT(TablaDatosCompletos[[#This Row],[Referencia]]))+6)))</f>
        <v>RCO54</v>
      </c>
      <c r="P347" s="18" t="str" cm="1">
        <f t="array" aca="1" ref="P347" ca="1">IF(INDIRECT(CONCATENATE(TablaDatosCompletos[[#This Row],[CodigoProyecto]],"!F",CELL("fila",INDIRECT(TablaDatosCompletos[[#This Row],[Referencia]]))+6))=0,"",INDIRECT(CONCATENATE(TablaDatosCompletos[[#This Row],[CodigoProyecto]],"!F",CELL("fila",INDIRECT(TablaDatosCompletos[[#This Row],[Referencia]]))+6)))</f>
        <v>RCO54 Intermodal</v>
      </c>
      <c r="Q347" s="18" cm="1">
        <f t="array" aca="1" ref="Q347" ca="1">IF(TablaDatosCompletos[[#This Row],[UsarAI]]="NO",0,INDIRECT(CONCATENATE(TablaDatosCompletos[[#This Row],[CodigoProyecto]],"!H",CELL("fila",INDIRECT(TablaDatosCompletos[[#This Row],[Referencia]]))+6)))</f>
        <v>0</v>
      </c>
      <c r="R347" s="18" t="str" cm="1">
        <f t="array" aca="1" ref="R347" ca="1">IF(INDIRECT(CONCATENATE(TablaDatosCompletos[[#This Row],[CodigoProyecto]],"!G",CELL("fila",INDIRECT(TablaDatosCompletos[[#This Row],[Referencia]]))+6))=0,"",INDIRECT(CONCATENATE(TablaDatosCompletos[[#This Row],[CodigoProyecto]],"!G",CELL("fila",INDIRECT(TablaDatosCompletos[[#This Row],[Referencia]]))+6)))</f>
        <v>RCO54:Conexiones intermodales</v>
      </c>
      <c r="S347" s="125" t="str" cm="1">
        <f t="array" aca="1" ref="S347" ca="1">IF(INDIRECT(CONCATENATE(TablaDatosCompletos[[#This Row],[CodigoProyecto]],"!E",CELL("fila",INDIRECT(TablaDatosCompletos[[#This Row],[Referencia]]))+7))=0,"",INDIRECT(CONCATENATE(TablaDatosCompletos[[#This Row],[CodigoProyecto]],"!E",CELL("fila",INDIRECT(TablaDatosCompletos[[#This Row],[Referencia]]))+7)))</f>
        <v>RCR62</v>
      </c>
      <c r="T347" s="126" t="str" cm="1">
        <f t="array" aca="1" ref="T347" ca="1">IF(INDIRECT(CONCATENATE(TablaDatosCompletos[[#This Row],[CodigoProyecto]],"!F",CELL("fila",INDIRECT(TablaDatosCompletos[[#This Row],[Referencia]]))+7))=0,"",INDIRECT(CONCATENATE(TablaDatosCompletos[[#This Row],[CodigoProyecto]],"!F",CELL("fila",INDIRECT(TablaDatosCompletos[[#This Row],[Referencia]]))+7)))</f>
        <v>RCR 62: Pasajeros anuales de transporte
público nuevo o modernizado</v>
      </c>
      <c r="U347" s="127" cm="1">
        <f t="array" aca="1" ref="U347" ca="1">IF(TablaDatosCompletos[[#This Row],[UsarAI]]="NO",0,INDIRECT(CONCATENATE(TablaDatosCompletos[[#This Row],[CodigoProyecto]],"!H",CELL("fila",INDIRECT(TablaDatosCompletos[[#This Row],[Referencia]]))+7)))</f>
        <v>0</v>
      </c>
      <c r="V347" s="126" t="str" cm="1">
        <f t="array" aca="1" ref="V347" ca="1">IF(INDIRECT(CONCATENATE(TablaDatosCompletos[[#This Row],[CodigoProyecto]],"!G",CELL("fila",INDIRECT(TablaDatosCompletos[[#This Row],[Referencia]]))+7))=0,"",INDIRECT(CONCATENATE(TablaDatosCompletos[[#This Row],[CodigoProyecto]],"!G",CELL("fila",INDIRECT(TablaDatosCompletos[[#This Row],[Referencia]]))+7)))</f>
        <v>RCR 62: Usuarios / año</v>
      </c>
    </row>
    <row r="348" spans="1:22" ht="72.5" x14ac:dyDescent="0.35">
      <c r="A348" s="17">
        <f>DatosGenerales!$D$7</f>
        <v>0</v>
      </c>
      <c r="B348" s="17">
        <f>DatosGenerales!$D$11</f>
        <v>0</v>
      </c>
      <c r="C348" s="17" cm="1">
        <f t="array" aca="1" ref="C348" ca="1">INDIRECT(CONCATENATE(TablaDatosCompletos[[#This Row],[CodigoProyecto]],"!$E$3"))</f>
        <v>0</v>
      </c>
      <c r="D348" s="17" t="str">
        <f ca="1">IF(TablaDatosCompletos[[#This Row],[Proyecto]]=0,"NO","SI")</f>
        <v>NO</v>
      </c>
      <c r="E348" s="17" t="s">
        <v>24</v>
      </c>
      <c r="F348" s="17" t="s">
        <v>227</v>
      </c>
      <c r="G348" s="20" t="s">
        <v>74</v>
      </c>
      <c r="H348" s="20" t="s">
        <v>45</v>
      </c>
      <c r="I348" s="40" t="s">
        <v>46</v>
      </c>
      <c r="J348" s="17" t="s">
        <v>101</v>
      </c>
      <c r="K348" s="18" t="s">
        <v>102</v>
      </c>
      <c r="L348" s="18" t="s">
        <v>705</v>
      </c>
      <c r="M348" s="18" t="str" cm="1">
        <f t="array" aca="1" ref="M348" ca="1">IF(INDIRECT(CONCATENATE(TablaDatosCompletos[[#This Row],[CodigoProyecto]],"!B",CELL("fila",INDIRECT(TablaDatosCompletos[[#This Row],[Referencia]]))))="Incluir","SI","NO")</f>
        <v>NO</v>
      </c>
      <c r="N348" s="40" cm="1">
        <f t="array" aca="1" ref="N348" ca="1">IF(TablaDatosCompletos[[#This Row],[UsarAI]]="NO",0,INDIRECT(CONCATENATE(TablaDatosCompletos[[#This Row],[CodigoProyecto]],"!E",CELL("fila",INDIRECT(TablaDatosCompletos[[#This Row],[Referencia]]))+2)))</f>
        <v>0</v>
      </c>
      <c r="O348" s="18" t="str" cm="1">
        <f t="array" aca="1" ref="O348" ca="1">IF(INDIRECT(CONCATENATE(TablaDatosCompletos[[#This Row],[CodigoProyecto]],"!E",CELL("fila",INDIRECT(TablaDatosCompletos[[#This Row],[Referencia]]))+6))=0,"",INDIRECT(CONCATENATE(TablaDatosCompletos[[#This Row],[CodigoProyecto]],"!E",CELL("fila",INDIRECT(TablaDatosCompletos[[#This Row],[Referencia]]))+6)))</f>
        <v>RCO57</v>
      </c>
      <c r="P348" s="18" t="str" cm="1">
        <f t="array" aca="1" ref="P348" ca="1">IF(INDIRECT(CONCATENATE(TablaDatosCompletos[[#This Row],[CodigoProyecto]],"!F",CELL("fila",INDIRECT(TablaDatosCompletos[[#This Row],[Referencia]]))+6))=0,"",INDIRECT(CONCATENATE(TablaDatosCompletos[[#This Row],[CodigoProyecto]],"!F",CELL("fila",INDIRECT(TablaDatosCompletos[[#This Row],[Referencia]]))+6)))</f>
        <v>RCO 57: Capacidad del material rodante respetuoso con el medio ambiente para el transporte público colectivo*</v>
      </c>
      <c r="Q348" s="18" cm="1">
        <f t="array" aca="1" ref="Q348" ca="1">IF(TablaDatosCompletos[[#This Row],[UsarAI]]="NO",0,INDIRECT(CONCATENATE(TablaDatosCompletos[[#This Row],[CodigoProyecto]],"!H",CELL("fila",INDIRECT(TablaDatosCompletos[[#This Row],[Referencia]]))+6)))</f>
        <v>0</v>
      </c>
      <c r="R348" s="18" t="str" cm="1">
        <f t="array" aca="1" ref="R348" ca="1">IF(INDIRECT(CONCATENATE(TablaDatosCompletos[[#This Row],[CodigoProyecto]],"!G",CELL("fila",INDIRECT(TablaDatosCompletos[[#This Row],[Referencia]]))+6))=0,"",INDIRECT(CONCATENATE(TablaDatosCompletos[[#This Row],[CodigoProyecto]],"!G",CELL("fila",INDIRECT(TablaDatosCompletos[[#This Row],[Referencia]]))+6)))</f>
        <v>RCO 57:Pasajeros</v>
      </c>
      <c r="S348" s="125" t="str" cm="1">
        <f t="array" aca="1" ref="S348" ca="1">IF(INDIRECT(CONCATENATE(TablaDatosCompletos[[#This Row],[CodigoProyecto]],"!E",CELL("fila",INDIRECT(TablaDatosCompletos[[#This Row],[Referencia]]))+7))=0,"",INDIRECT(CONCATENATE(TablaDatosCompletos[[#This Row],[CodigoProyecto]],"!E",CELL("fila",INDIRECT(TablaDatosCompletos[[#This Row],[Referencia]]))+7)))</f>
        <v>RCR62</v>
      </c>
      <c r="T348" s="126" t="str" cm="1">
        <f t="array" aca="1" ref="T348" ca="1">IF(INDIRECT(CONCATENATE(TablaDatosCompletos[[#This Row],[CodigoProyecto]],"!F",CELL("fila",INDIRECT(TablaDatosCompletos[[#This Row],[Referencia]]))+7))=0,"",INDIRECT(CONCATENATE(TablaDatosCompletos[[#This Row],[CodigoProyecto]],"!F",CELL("fila",INDIRECT(TablaDatosCompletos[[#This Row],[Referencia]]))+7)))</f>
        <v>RCR 62: Pasajeros anuales de transporte
público nuevo o modernizado</v>
      </c>
      <c r="U348" s="127" cm="1">
        <f t="array" aca="1" ref="U348" ca="1">IF(TablaDatosCompletos[[#This Row],[UsarAI]]="NO",0,INDIRECT(CONCATENATE(TablaDatosCompletos[[#This Row],[CodigoProyecto]],"!H",CELL("fila",INDIRECT(TablaDatosCompletos[[#This Row],[Referencia]]))+7)))</f>
        <v>0</v>
      </c>
      <c r="V348" s="126" t="str" cm="1">
        <f t="array" aca="1" ref="V348" ca="1">IF(INDIRECT(CONCATENATE(TablaDatosCompletos[[#This Row],[CodigoProyecto]],"!G",CELL("fila",INDIRECT(TablaDatosCompletos[[#This Row],[Referencia]]))+7))=0,"",INDIRECT(CONCATENATE(TablaDatosCompletos[[#This Row],[CodigoProyecto]],"!G",CELL("fila",INDIRECT(TablaDatosCompletos[[#This Row],[Referencia]]))+7)))</f>
        <v>RCR 62: Usuarios / año</v>
      </c>
    </row>
    <row r="349" spans="1:22" ht="130.5" x14ac:dyDescent="0.35">
      <c r="A349" s="17">
        <f>DatosGenerales!$D$7</f>
        <v>0</v>
      </c>
      <c r="B349" s="17">
        <f>DatosGenerales!$D$11</f>
        <v>0</v>
      </c>
      <c r="C349" s="17" cm="1">
        <f t="array" aca="1" ref="C349" ca="1">INDIRECT(CONCATENATE(TablaDatosCompletos[[#This Row],[CodigoProyecto]],"!$E$3"))</f>
        <v>0</v>
      </c>
      <c r="D349" s="17" t="str">
        <f ca="1">IF(TablaDatosCompletos[[#This Row],[Proyecto]]=0,"NO","SI")</f>
        <v>NO</v>
      </c>
      <c r="E349" s="17" t="s">
        <v>24</v>
      </c>
      <c r="F349" s="17" t="s">
        <v>227</v>
      </c>
      <c r="G349" s="20" t="s">
        <v>74</v>
      </c>
      <c r="H349" s="20" t="s">
        <v>47</v>
      </c>
      <c r="I349" s="40" t="s">
        <v>48</v>
      </c>
      <c r="J349" s="17" t="s">
        <v>103</v>
      </c>
      <c r="K349" s="18" t="s">
        <v>104</v>
      </c>
      <c r="L349" s="18" t="s">
        <v>706</v>
      </c>
      <c r="M349" s="18" t="str" cm="1">
        <f t="array" aca="1" ref="M349" ca="1">IF(INDIRECT(CONCATENATE(TablaDatosCompletos[[#This Row],[CodigoProyecto]],"!B",CELL("fila",INDIRECT(TablaDatosCompletos[[#This Row],[Referencia]]))))="Incluir","SI","NO")</f>
        <v>NO</v>
      </c>
      <c r="N349" s="40" cm="1">
        <f t="array" aca="1" ref="N349" ca="1">IF(TablaDatosCompletos[[#This Row],[UsarAI]]="NO",0,INDIRECT(CONCATENATE(TablaDatosCompletos[[#This Row],[CodigoProyecto]],"!E",CELL("fila",INDIRECT(TablaDatosCompletos[[#This Row],[Referencia]]))+2)))</f>
        <v>0</v>
      </c>
      <c r="O349" s="18" t="str" cm="1">
        <f t="array" aca="1" ref="O349" ca="1">IF(INDIRECT(CONCATENATE(TablaDatosCompletos[[#This Row],[CodigoProyecto]],"!E",CELL("fila",INDIRECT(TablaDatosCompletos[[#This Row],[Referencia]]))+6))=0,"",INDIRECT(CONCATENATE(TablaDatosCompletos[[#This Row],[CodigoProyecto]],"!E",CELL("fila",INDIRECT(TablaDatosCompletos[[#This Row],[Referencia]]))+6)))</f>
        <v>RCO26</v>
      </c>
      <c r="P349" s="18" t="str" cm="1">
        <f t="array" aca="1" ref="P349" ca="1">IF(INDIRECT(CONCATENATE(TablaDatosCompletos[[#This Row],[CodigoProyecto]],"!F",CELL("fila",INDIRECT(TablaDatosCompletos[[#This Row],[Referencia]]))+6))=0,"",INDIRECT(CONCATENATE(TablaDatosCompletos[[#This Row],[CodigoProyecto]],"!F",CELL("fila",INDIRECT(TablaDatosCompletos[[#This Row],[Referencia]]))+6)))</f>
        <v>RCO 26: Infraestructuras verdes construidas
o mejoradas para la adaptación al cambio
climático*</v>
      </c>
      <c r="Q349" s="18" cm="1">
        <f t="array" aca="1" ref="Q349" ca="1">IF(TablaDatosCompletos[[#This Row],[UsarAI]]="NO",0,INDIRECT(CONCATENATE(TablaDatosCompletos[[#This Row],[CodigoProyecto]],"!H",CELL("fila",INDIRECT(TablaDatosCompletos[[#This Row],[Referencia]]))+6)))</f>
        <v>0</v>
      </c>
      <c r="R349" s="18" t="str" cm="1">
        <f t="array" aca="1" ref="R349" ca="1">IF(INDIRECT(CONCATENATE(TablaDatosCompletos[[#This Row],[CodigoProyecto]],"!G",CELL("fila",INDIRECT(TablaDatosCompletos[[#This Row],[Referencia]]))+6))=0,"",INDIRECT(CONCATENATE(TablaDatosCompletos[[#This Row],[CodigoProyecto]],"!G",CELL("fila",INDIRECT(TablaDatosCompletos[[#This Row],[Referencia]]))+6)))</f>
        <v>RCO 26: Hectáreas</v>
      </c>
      <c r="S349" s="125" t="str" cm="1">
        <f t="array" aca="1" ref="S349" ca="1">IF(INDIRECT(CONCATENATE(TablaDatosCompletos[[#This Row],[CodigoProyecto]],"!E",CELL("fila",INDIRECT(TablaDatosCompletos[[#This Row],[Referencia]]))+7))=0,"",INDIRECT(CONCATENATE(TablaDatosCompletos[[#This Row],[CodigoProyecto]],"!E",CELL("fila",INDIRECT(TablaDatosCompletos[[#This Row],[Referencia]]))+7)))</f>
        <v>RCR35</v>
      </c>
      <c r="T349" s="126" t="str" cm="1">
        <f t="array" aca="1" ref="T349" ca="1">IF(INDIRECT(CONCATENATE(TablaDatosCompletos[[#This Row],[CodigoProyecto]],"!F",CELL("fila",INDIRECT(TablaDatosCompletos[[#This Row],[Referencia]]))+7))=0,"",INDIRECT(CONCATENATE(TablaDatosCompletos[[#This Row],[CodigoProyecto]],"!F",CELL("fila",INDIRECT(TablaDatosCompletos[[#This Row],[Referencia]]))+7)))</f>
        <v>RCR 35: Población que se beneficia de las
medidas de protección frente a las
inundaciones</v>
      </c>
      <c r="U349" s="127" cm="1">
        <f t="array" aca="1" ref="U349" ca="1">IF(TablaDatosCompletos[[#This Row],[UsarAI]]="NO",0,INDIRECT(CONCATENATE(TablaDatosCompletos[[#This Row],[CodigoProyecto]],"!H",CELL("fila",INDIRECT(TablaDatosCompletos[[#This Row],[Referencia]]))+7)))</f>
        <v>0</v>
      </c>
      <c r="V349" s="126" t="str" cm="1">
        <f t="array" aca="1" ref="V349" ca="1">IF(INDIRECT(CONCATENATE(TablaDatosCompletos[[#This Row],[CodigoProyecto]],"!G",CELL("fila",INDIRECT(TablaDatosCompletos[[#This Row],[Referencia]]))+7))=0,"",INDIRECT(CONCATENATE(TablaDatosCompletos[[#This Row],[CodigoProyecto]],"!G",CELL("fila",INDIRECT(TablaDatosCompletos[[#This Row],[Referencia]]))+7)))</f>
        <v>RCR 35:Personas</v>
      </c>
    </row>
    <row r="350" spans="1:22" ht="116" x14ac:dyDescent="0.35">
      <c r="A350" s="17">
        <f>DatosGenerales!$D$7</f>
        <v>0</v>
      </c>
      <c r="B350" s="17">
        <f>DatosGenerales!$D$11</f>
        <v>0</v>
      </c>
      <c r="C350" s="17" cm="1">
        <f t="array" aca="1" ref="C350" ca="1">INDIRECT(CONCATENATE(TablaDatosCompletos[[#This Row],[CodigoProyecto]],"!$E$3"))</f>
        <v>0</v>
      </c>
      <c r="D350" s="17" t="str">
        <f ca="1">IF(TablaDatosCompletos[[#This Row],[Proyecto]]=0,"NO","SI")</f>
        <v>NO</v>
      </c>
      <c r="E350" s="17" t="s">
        <v>24</v>
      </c>
      <c r="F350" s="17" t="s">
        <v>227</v>
      </c>
      <c r="G350" s="20" t="s">
        <v>74</v>
      </c>
      <c r="H350" s="20" t="s">
        <v>47</v>
      </c>
      <c r="I350" s="19" t="s">
        <v>48</v>
      </c>
      <c r="J350" s="17" t="s">
        <v>105</v>
      </c>
      <c r="K350" s="18" t="s">
        <v>106</v>
      </c>
      <c r="L350" s="18" t="s">
        <v>707</v>
      </c>
      <c r="M350" s="18" t="str" cm="1">
        <f t="array" aca="1" ref="M350" ca="1">IF(INDIRECT(CONCATENATE(TablaDatosCompletos[[#This Row],[CodigoProyecto]],"!B",CELL("fila",INDIRECT(TablaDatosCompletos[[#This Row],[Referencia]]))))="Incluir","SI","NO")</f>
        <v>NO</v>
      </c>
      <c r="N350" s="40" cm="1">
        <f t="array" aca="1" ref="N350" ca="1">IF(TablaDatosCompletos[[#This Row],[UsarAI]]="NO",0,INDIRECT(CONCATENATE(TablaDatosCompletos[[#This Row],[CodigoProyecto]],"!E",CELL("fila",INDIRECT(TablaDatosCompletos[[#This Row],[Referencia]]))+2)))</f>
        <v>0</v>
      </c>
      <c r="O350" s="18" t="str" cm="1">
        <f t="array" aca="1" ref="O350" ca="1">IF(INDIRECT(CONCATENATE(TablaDatosCompletos[[#This Row],[CodigoProyecto]],"!E",CELL("fila",INDIRECT(TablaDatosCompletos[[#This Row],[Referencia]]))+6))=0,"",INDIRECT(CONCATENATE(TablaDatosCompletos[[#This Row],[CodigoProyecto]],"!E",CELL("fila",INDIRECT(TablaDatosCompletos[[#This Row],[Referencia]]))+6)))</f>
        <v>RCO24</v>
      </c>
      <c r="P350" s="18" t="str" cm="1">
        <f t="array" aca="1" ref="P350" ca="1">IF(INDIRECT(CONCATENATE(TablaDatosCompletos[[#This Row],[CodigoProyecto]],"!F",CELL("fila",INDIRECT(TablaDatosCompletos[[#This Row],[Referencia]]))+6))=0,"",INDIRECT(CONCATENATE(TablaDatosCompletos[[#This Row],[CodigoProyecto]],"!F",CELL("fila",INDIRECT(TablaDatosCompletos[[#This Row],[Referencia]]))+6)))</f>
        <v>RCO 24: Inversiones en sistemas nuevos o
mejorados de seguimiento, preparación,
alerta y respuesta ante catástrofes*</v>
      </c>
      <c r="Q350" s="18" cm="1">
        <f t="array" aca="1" ref="Q350" ca="1">IF(TablaDatosCompletos[[#This Row],[UsarAI]]="NO",0,INDIRECT(CONCATENATE(TablaDatosCompletos[[#This Row],[CodigoProyecto]],"!H",CELL("fila",INDIRECT(TablaDatosCompletos[[#This Row],[Referencia]]))+6)))</f>
        <v>0</v>
      </c>
      <c r="R350" s="18" t="str" cm="1">
        <f t="array" aca="1" ref="R350" ca="1">IF(INDIRECT(CONCATENATE(TablaDatosCompletos[[#This Row],[CodigoProyecto]],"!G",CELL("fila",INDIRECT(TablaDatosCompletos[[#This Row],[Referencia]]))+6))=0,"",INDIRECT(CONCATENATE(TablaDatosCompletos[[#This Row],[CodigoProyecto]],"!G",CELL("fila",INDIRECT(TablaDatosCompletos[[#This Row],[Referencia]]))+6)))</f>
        <v>RCO 24: Euro</v>
      </c>
      <c r="S350" s="125" t="str" cm="1">
        <f t="array" aca="1" ref="S350" ca="1">IF(INDIRECT(CONCATENATE(TablaDatosCompletos[[#This Row],[CodigoProyecto]],"!E",CELL("fila",INDIRECT(TablaDatosCompletos[[#This Row],[Referencia]]))+7))=0,"",INDIRECT(CONCATENATE(TablaDatosCompletos[[#This Row],[CodigoProyecto]],"!E",CELL("fila",INDIRECT(TablaDatosCompletos[[#This Row],[Referencia]]))+7)))</f>
        <v>RCR36</v>
      </c>
      <c r="T350" s="126" t="str" cm="1">
        <f t="array" aca="1" ref="T350" ca="1">IF(INDIRECT(CONCATENATE(TablaDatosCompletos[[#This Row],[CodigoProyecto]],"!F",CELL("fila",INDIRECT(TablaDatosCompletos[[#This Row],[Referencia]]))+7))=0,"",INDIRECT(CONCATENATE(TablaDatosCompletos[[#This Row],[CodigoProyecto]],"!F",CELL("fila",INDIRECT(TablaDatosCompletos[[#This Row],[Referencia]]))+7)))</f>
        <v>RCR 36: Población que se beneficia de la
protección frente a los incendios forestales</v>
      </c>
      <c r="U350" s="127" cm="1">
        <f t="array" aca="1" ref="U350" ca="1">IF(TablaDatosCompletos[[#This Row],[UsarAI]]="NO",0,INDIRECT(CONCATENATE(TablaDatosCompletos[[#This Row],[CodigoProyecto]],"!H",CELL("fila",INDIRECT(TablaDatosCompletos[[#This Row],[Referencia]]))+7)))</f>
        <v>0</v>
      </c>
      <c r="V350" s="126" t="str" cm="1">
        <f t="array" aca="1" ref="V350" ca="1">IF(INDIRECT(CONCATENATE(TablaDatosCompletos[[#This Row],[CodigoProyecto]],"!G",CELL("fila",INDIRECT(TablaDatosCompletos[[#This Row],[Referencia]]))+7))=0,"",INDIRECT(CONCATENATE(TablaDatosCompletos[[#This Row],[CodigoProyecto]],"!G",CELL("fila",INDIRECT(TablaDatosCompletos[[#This Row],[Referencia]]))+7)))</f>
        <v>RCR 36: Personas</v>
      </c>
    </row>
    <row r="351" spans="1:22" ht="174" x14ac:dyDescent="0.35">
      <c r="A351" s="17">
        <f>DatosGenerales!$D$7</f>
        <v>0</v>
      </c>
      <c r="B351" s="17">
        <f>DatosGenerales!$D$11</f>
        <v>0</v>
      </c>
      <c r="C351" s="17" cm="1">
        <f t="array" aca="1" ref="C351" ca="1">INDIRECT(CONCATENATE(TablaDatosCompletos[[#This Row],[CodigoProyecto]],"!$E$3"))</f>
        <v>0</v>
      </c>
      <c r="D351" s="17" t="str">
        <f ca="1">IF(TablaDatosCompletos[[#This Row],[Proyecto]]=0,"NO","SI")</f>
        <v>NO</v>
      </c>
      <c r="E351" s="17" t="s">
        <v>24</v>
      </c>
      <c r="F351" s="17" t="s">
        <v>227</v>
      </c>
      <c r="G351" s="20" t="s">
        <v>74</v>
      </c>
      <c r="H351" s="20" t="s">
        <v>47</v>
      </c>
      <c r="I351" s="19" t="s">
        <v>48</v>
      </c>
      <c r="J351" s="17" t="s">
        <v>107</v>
      </c>
      <c r="K351" s="18" t="s">
        <v>108</v>
      </c>
      <c r="L351" s="18" t="s">
        <v>708</v>
      </c>
      <c r="M351" s="18" t="str" cm="1">
        <f t="array" aca="1" ref="M351" ca="1">IF(INDIRECT(CONCATENATE(TablaDatosCompletos[[#This Row],[CodigoProyecto]],"!B",CELL("fila",INDIRECT(TablaDatosCompletos[[#This Row],[Referencia]]))))="Incluir","SI","NO")</f>
        <v>NO</v>
      </c>
      <c r="N351" s="40" cm="1">
        <f t="array" aca="1" ref="N351" ca="1">IF(TablaDatosCompletos[[#This Row],[UsarAI]]="NO",0,INDIRECT(CONCATENATE(TablaDatosCompletos[[#This Row],[CodigoProyecto]],"!E",CELL("fila",INDIRECT(TablaDatosCompletos[[#This Row],[Referencia]]))+2)))</f>
        <v>0</v>
      </c>
      <c r="O351" s="18" t="str" cm="1">
        <f t="array" aca="1" ref="O351" ca="1">IF(INDIRECT(CONCATENATE(TablaDatosCompletos[[#This Row],[CodigoProyecto]],"!E",CELL("fila",INDIRECT(TablaDatosCompletos[[#This Row],[Referencia]]))+6))=0,"",INDIRECT(CONCATENATE(TablaDatosCompletos[[#This Row],[CodigoProyecto]],"!E",CELL("fila",INDIRECT(TablaDatosCompletos[[#This Row],[Referencia]]))+6)))</f>
        <v>RCO24</v>
      </c>
      <c r="P351" s="18" t="str" cm="1">
        <f t="array" aca="1" ref="P351" ca="1">IF(INDIRECT(CONCATENATE(TablaDatosCompletos[[#This Row],[CodigoProyecto]],"!F",CELL("fila",INDIRECT(TablaDatosCompletos[[#This Row],[Referencia]]))+6))=0,"",INDIRECT(CONCATENATE(TablaDatosCompletos[[#This Row],[CodigoProyecto]],"!F",CELL("fila",INDIRECT(TablaDatosCompletos[[#This Row],[Referencia]]))+6)))</f>
        <v>RCO 24: Inversiones en sistemas nuevos o
mejorados de seguimiento, preparación,
alerta y respuesta ante catástrofes*</v>
      </c>
      <c r="Q351" s="18" cm="1">
        <f t="array" aca="1" ref="Q351" ca="1">IF(TablaDatosCompletos[[#This Row],[UsarAI]]="NO",0,INDIRECT(CONCATENATE(TablaDatosCompletos[[#This Row],[CodigoProyecto]],"!H",CELL("fila",INDIRECT(TablaDatosCompletos[[#This Row],[Referencia]]))+6)))</f>
        <v>0</v>
      </c>
      <c r="R351" s="18" t="str" cm="1">
        <f t="array" aca="1" ref="R351" ca="1">IF(INDIRECT(CONCATENATE(TablaDatosCompletos[[#This Row],[CodigoProyecto]],"!G",CELL("fila",INDIRECT(TablaDatosCompletos[[#This Row],[Referencia]]))+6))=0,"",INDIRECT(CONCATENATE(TablaDatosCompletos[[#This Row],[CodigoProyecto]],"!G",CELL("fila",INDIRECT(TablaDatosCompletos[[#This Row],[Referencia]]))+6)))</f>
        <v>RCO 24: Euro</v>
      </c>
      <c r="S351" s="125" t="str" cm="1">
        <f t="array" aca="1" ref="S351" ca="1">IF(INDIRECT(CONCATENATE(TablaDatosCompletos[[#This Row],[CodigoProyecto]],"!E",CELL("fila",INDIRECT(TablaDatosCompletos[[#This Row],[Referencia]]))+7))=0,"",INDIRECT(CONCATENATE(TablaDatosCompletos[[#This Row],[CodigoProyecto]],"!E",CELL("fila",INDIRECT(TablaDatosCompletos[[#This Row],[Referencia]]))+7)))</f>
        <v>RCR37</v>
      </c>
      <c r="T351" s="126" t="str" cm="1">
        <f t="array" aca="1" ref="T351" ca="1">IF(INDIRECT(CONCATENATE(TablaDatosCompletos[[#This Row],[CodigoProyecto]],"!F",CELL("fila",INDIRECT(TablaDatosCompletos[[#This Row],[Referencia]]))+7))=0,"",INDIRECT(CONCATENATE(TablaDatosCompletos[[#This Row],[CodigoProyecto]],"!F",CELL("fila",INDIRECT(TablaDatosCompletos[[#This Row],[Referencia]]))+7)))</f>
        <v>RCR 37: Población que se beneficia de
medidas de protección frente a catástrofes
naturales relacionadas con el clima (distintas
de las inundaciones o los incendios
forestales)</v>
      </c>
      <c r="U351" s="127" cm="1">
        <f t="array" aca="1" ref="U351" ca="1">IF(TablaDatosCompletos[[#This Row],[UsarAI]]="NO",0,INDIRECT(CONCATENATE(TablaDatosCompletos[[#This Row],[CodigoProyecto]],"!H",CELL("fila",INDIRECT(TablaDatosCompletos[[#This Row],[Referencia]]))+7)))</f>
        <v>0</v>
      </c>
      <c r="V351" s="126" t="str" cm="1">
        <f t="array" aca="1" ref="V351" ca="1">IF(INDIRECT(CONCATENATE(TablaDatosCompletos[[#This Row],[CodigoProyecto]],"!G",CELL("fila",INDIRECT(TablaDatosCompletos[[#This Row],[Referencia]]))+7))=0,"",INDIRECT(CONCATENATE(TablaDatosCompletos[[#This Row],[CodigoProyecto]],"!G",CELL("fila",INDIRECT(TablaDatosCompletos[[#This Row],[Referencia]]))+7)))</f>
        <v>RCR 37:Personas</v>
      </c>
    </row>
    <row r="352" spans="1:22" ht="87" x14ac:dyDescent="0.35">
      <c r="A352" s="17">
        <f>DatosGenerales!$D$7</f>
        <v>0</v>
      </c>
      <c r="B352" s="17">
        <f>DatosGenerales!$D$11</f>
        <v>0</v>
      </c>
      <c r="C352" s="17" cm="1">
        <f t="array" aca="1" ref="C352" ca="1">INDIRECT(CONCATENATE(TablaDatosCompletos[[#This Row],[CodigoProyecto]],"!$E$3"))</f>
        <v>0</v>
      </c>
      <c r="D352" s="17" t="str">
        <f ca="1">IF(TablaDatosCompletos[[#This Row],[Proyecto]]=0,"NO","SI")</f>
        <v>NO</v>
      </c>
      <c r="E352" s="17" t="s">
        <v>24</v>
      </c>
      <c r="F352" s="17" t="s">
        <v>227</v>
      </c>
      <c r="G352" s="20" t="s">
        <v>74</v>
      </c>
      <c r="H352" s="20" t="s">
        <v>49</v>
      </c>
      <c r="I352" s="19" t="s">
        <v>50</v>
      </c>
      <c r="J352" s="17" t="s">
        <v>109</v>
      </c>
      <c r="K352" s="18" t="s">
        <v>110</v>
      </c>
      <c r="L352" s="18" t="s">
        <v>709</v>
      </c>
      <c r="M352" s="18" t="str" cm="1">
        <f t="array" aca="1" ref="M352" ca="1">IF(INDIRECT(CONCATENATE(TablaDatosCompletos[[#This Row],[CodigoProyecto]],"!B",CELL("fila",INDIRECT(TablaDatosCompletos[[#This Row],[Referencia]]))))="Incluir","SI","NO")</f>
        <v>NO</v>
      </c>
      <c r="N352" s="40" cm="1">
        <f t="array" aca="1" ref="N352" ca="1">IF(TablaDatosCompletos[[#This Row],[UsarAI]]="NO",0,INDIRECT(CONCATENATE(TablaDatosCompletos[[#This Row],[CodigoProyecto]],"!E",CELL("fila",INDIRECT(TablaDatosCompletos[[#This Row],[Referencia]]))+2)))</f>
        <v>0</v>
      </c>
      <c r="O352" s="18" t="str" cm="1">
        <f t="array" aca="1" ref="O352" ca="1">IF(INDIRECT(CONCATENATE(TablaDatosCompletos[[#This Row],[CodigoProyecto]],"!E",CELL("fila",INDIRECT(TablaDatosCompletos[[#This Row],[Referencia]]))+6))=0,"",INDIRECT(CONCATENATE(TablaDatosCompletos[[#This Row],[CodigoProyecto]],"!E",CELL("fila",INDIRECT(TablaDatosCompletos[[#This Row],[Referencia]]))+6)))</f>
        <v>RCO30</v>
      </c>
      <c r="P352" s="18" t="str" cm="1">
        <f t="array" aca="1" ref="P352" ca="1">IF(INDIRECT(CONCATENATE(TablaDatosCompletos[[#This Row],[CodigoProyecto]],"!F",CELL("fila",INDIRECT(TablaDatosCompletos[[#This Row],[Referencia]]))+6))=0,"",INDIRECT(CONCATENATE(TablaDatosCompletos[[#This Row],[CodigoProyecto]],"!F",CELL("fila",INDIRECT(TablaDatosCompletos[[#This Row],[Referencia]]))+6)))</f>
        <v>RCO 30: Longitud de las tuberías nuevas o
mejoradas para los sistemas de distribución
para el abastecimiento público de agua</v>
      </c>
      <c r="Q352" s="18" cm="1">
        <f t="array" aca="1" ref="Q352" ca="1">IF(TablaDatosCompletos[[#This Row],[UsarAI]]="NO",0,INDIRECT(CONCATENATE(TablaDatosCompletos[[#This Row],[CodigoProyecto]],"!H",CELL("fila",INDIRECT(TablaDatosCompletos[[#This Row],[Referencia]]))+6)))</f>
        <v>0</v>
      </c>
      <c r="R352" s="18" t="str" cm="1">
        <f t="array" aca="1" ref="R352" ca="1">IF(INDIRECT(CONCATENATE(TablaDatosCompletos[[#This Row],[CodigoProyecto]],"!G",CELL("fila",INDIRECT(TablaDatosCompletos[[#This Row],[Referencia]]))+6))=0,"",INDIRECT(CONCATENATE(TablaDatosCompletos[[#This Row],[CodigoProyecto]],"!G",CELL("fila",INDIRECT(TablaDatosCompletos[[#This Row],[Referencia]]))+6)))</f>
        <v>RCO 30: Km</v>
      </c>
      <c r="S352" s="125" t="str" cm="1">
        <f t="array" aca="1" ref="S352" ca="1">IF(INDIRECT(CONCATENATE(TablaDatosCompletos[[#This Row],[CodigoProyecto]],"!E",CELL("fila",INDIRECT(TablaDatosCompletos[[#This Row],[Referencia]]))+7))=0,"",INDIRECT(CONCATENATE(TablaDatosCompletos[[#This Row],[CodigoProyecto]],"!E",CELL("fila",INDIRECT(TablaDatosCompletos[[#This Row],[Referencia]]))+7)))</f>
        <v>RCR41</v>
      </c>
      <c r="T352" s="126" t="str" cm="1">
        <f t="array" aca="1" ref="T352" ca="1">IF(INDIRECT(CONCATENATE(TablaDatosCompletos[[#This Row],[CodigoProyecto]],"!F",CELL("fila",INDIRECT(TablaDatosCompletos[[#This Row],[Referencia]]))+7))=0,"",INDIRECT(CONCATENATE(TablaDatosCompletos[[#This Row],[CodigoProyecto]],"!F",CELL("fila",INDIRECT(TablaDatosCompletos[[#This Row],[Referencia]]))+7)))</f>
        <v>RCR 41: Población conectada a un
abastecimiento de agua mejorado</v>
      </c>
      <c r="U352" s="127" cm="1">
        <f t="array" aca="1" ref="U352" ca="1">IF(TablaDatosCompletos[[#This Row],[UsarAI]]="NO",0,INDIRECT(CONCATENATE(TablaDatosCompletos[[#This Row],[CodigoProyecto]],"!H",CELL("fila",INDIRECT(TablaDatosCompletos[[#This Row],[Referencia]]))+7)))</f>
        <v>0</v>
      </c>
      <c r="V352" s="126" t="str" cm="1">
        <f t="array" aca="1" ref="V352" ca="1">IF(INDIRECT(CONCATENATE(TablaDatosCompletos[[#This Row],[CodigoProyecto]],"!G",CELL("fila",INDIRECT(TablaDatosCompletos[[#This Row],[Referencia]]))+7))=0,"",INDIRECT(CONCATENATE(TablaDatosCompletos[[#This Row],[CodigoProyecto]],"!G",CELL("fila",INDIRECT(TablaDatosCompletos[[#This Row],[Referencia]]))+7)))</f>
        <v>RCR 41: Personas</v>
      </c>
    </row>
    <row r="353" spans="1:22" ht="101.5" x14ac:dyDescent="0.35">
      <c r="A353" s="17">
        <f>DatosGenerales!$D$7</f>
        <v>0</v>
      </c>
      <c r="B353" s="17">
        <f>DatosGenerales!$D$11</f>
        <v>0</v>
      </c>
      <c r="C353" s="17" cm="1">
        <f t="array" aca="1" ref="C353" ca="1">INDIRECT(CONCATENATE(TablaDatosCompletos[[#This Row],[CodigoProyecto]],"!$E$3"))</f>
        <v>0</v>
      </c>
      <c r="D353" s="17" t="str">
        <f ca="1">IF(TablaDatosCompletos[[#This Row],[Proyecto]]=0,"NO","SI")</f>
        <v>NO</v>
      </c>
      <c r="E353" s="17" t="s">
        <v>24</v>
      </c>
      <c r="F353" s="17" t="s">
        <v>227</v>
      </c>
      <c r="G353" s="20" t="s">
        <v>74</v>
      </c>
      <c r="H353" s="20" t="s">
        <v>49</v>
      </c>
      <c r="I353" s="19" t="s">
        <v>50</v>
      </c>
      <c r="J353" s="17" t="s">
        <v>111</v>
      </c>
      <c r="K353" s="18" t="s">
        <v>112</v>
      </c>
      <c r="L353" s="18" t="s">
        <v>710</v>
      </c>
      <c r="M353" s="18" t="str" cm="1">
        <f t="array" aca="1" ref="M353" ca="1">IF(INDIRECT(CONCATENATE(TablaDatosCompletos[[#This Row],[CodigoProyecto]],"!B",CELL("fila",INDIRECT(TablaDatosCompletos[[#This Row],[Referencia]]))))="Incluir","SI","NO")</f>
        <v>NO</v>
      </c>
      <c r="N353" s="40" cm="1">
        <f t="array" aca="1" ref="N353" ca="1">IF(TablaDatosCompletos[[#This Row],[UsarAI]]="NO",0,INDIRECT(CONCATENATE(TablaDatosCompletos[[#This Row],[CodigoProyecto]],"!E",CELL("fila",INDIRECT(TablaDatosCompletos[[#This Row],[Referencia]]))+2)))</f>
        <v>0</v>
      </c>
      <c r="O353" s="18" t="str" cm="1">
        <f t="array" aca="1" ref="O353" ca="1">IF(INDIRECT(CONCATENATE(TablaDatosCompletos[[#This Row],[CodigoProyecto]],"!E",CELL("fila",INDIRECT(TablaDatosCompletos[[#This Row],[Referencia]]))+6))=0,"",INDIRECT(CONCATENATE(TablaDatosCompletos[[#This Row],[CodigoProyecto]],"!E",CELL("fila",INDIRECT(TablaDatosCompletos[[#This Row],[Referencia]]))+6)))</f>
        <v>RCO30</v>
      </c>
      <c r="P353" s="18" t="str" cm="1">
        <f t="array" aca="1" ref="P353" ca="1">IF(INDIRECT(CONCATENATE(TablaDatosCompletos[[#This Row],[CodigoProyecto]],"!F",CELL("fila",INDIRECT(TablaDatosCompletos[[#This Row],[Referencia]]))+6))=0,"",INDIRECT(CONCATENATE(TablaDatosCompletos[[#This Row],[CodigoProyecto]],"!F",CELL("fila",INDIRECT(TablaDatosCompletos[[#This Row],[Referencia]]))+6)))</f>
        <v>RCO 30: Longitud de las tuberías nuevas o
mejoradas para los sistemas de distribución
para el abastecimiento público de agua</v>
      </c>
      <c r="Q353" s="18" cm="1">
        <f t="array" aca="1" ref="Q353" ca="1">IF(TablaDatosCompletos[[#This Row],[UsarAI]]="NO",0,INDIRECT(CONCATENATE(TablaDatosCompletos[[#This Row],[CodigoProyecto]],"!H",CELL("fila",INDIRECT(TablaDatosCompletos[[#This Row],[Referencia]]))+6)))</f>
        <v>0</v>
      </c>
      <c r="R353" s="18" t="str" cm="1">
        <f t="array" aca="1" ref="R353" ca="1">IF(INDIRECT(CONCATENATE(TablaDatosCompletos[[#This Row],[CodigoProyecto]],"!G",CELL("fila",INDIRECT(TablaDatosCompletos[[#This Row],[Referencia]]))+6))=0,"",INDIRECT(CONCATENATE(TablaDatosCompletos[[#This Row],[CodigoProyecto]],"!G",CELL("fila",INDIRECT(TablaDatosCompletos[[#This Row],[Referencia]]))+6)))</f>
        <v>RCO 30: Km</v>
      </c>
      <c r="S353" s="125" t="str" cm="1">
        <f t="array" aca="1" ref="S353" ca="1">IF(INDIRECT(CONCATENATE(TablaDatosCompletos[[#This Row],[CodigoProyecto]],"!E",CELL("fila",INDIRECT(TablaDatosCompletos[[#This Row],[Referencia]]))+7))=0,"",INDIRECT(CONCATENATE(TablaDatosCompletos[[#This Row],[CodigoProyecto]],"!E",CELL("fila",INDIRECT(TablaDatosCompletos[[#This Row],[Referencia]]))+7)))</f>
        <v>RCR41</v>
      </c>
      <c r="T353" s="126" t="str" cm="1">
        <f t="array" aca="1" ref="T353" ca="1">IF(INDIRECT(CONCATENATE(TablaDatosCompletos[[#This Row],[CodigoProyecto]],"!F",CELL("fila",INDIRECT(TablaDatosCompletos[[#This Row],[Referencia]]))+7))=0,"",INDIRECT(CONCATENATE(TablaDatosCompletos[[#This Row],[CodigoProyecto]],"!F",CELL("fila",INDIRECT(TablaDatosCompletos[[#This Row],[Referencia]]))+7)))</f>
        <v>RCR 41: Población conectada a un
abastecimiento de agua mejorado</v>
      </c>
      <c r="U353" s="127" cm="1">
        <f t="array" aca="1" ref="U353" ca="1">IF(TablaDatosCompletos[[#This Row],[UsarAI]]="NO",0,INDIRECT(CONCATENATE(TablaDatosCompletos[[#This Row],[CodigoProyecto]],"!H",CELL("fila",INDIRECT(TablaDatosCompletos[[#This Row],[Referencia]]))+7)))</f>
        <v>0</v>
      </c>
      <c r="V353" s="126" t="str" cm="1">
        <f t="array" aca="1" ref="V353" ca="1">IF(INDIRECT(CONCATENATE(TablaDatosCompletos[[#This Row],[CodigoProyecto]],"!G",CELL("fila",INDIRECT(TablaDatosCompletos[[#This Row],[Referencia]]))+7))=0,"",INDIRECT(CONCATENATE(TablaDatosCompletos[[#This Row],[CodigoProyecto]],"!G",CELL("fila",INDIRECT(TablaDatosCompletos[[#This Row],[Referencia]]))+7)))</f>
        <v>RCR 41: Personas</v>
      </c>
    </row>
    <row r="354" spans="1:22" ht="101.5" x14ac:dyDescent="0.35">
      <c r="A354" s="17">
        <f>DatosGenerales!$D$7</f>
        <v>0</v>
      </c>
      <c r="B354" s="17">
        <f>DatosGenerales!$D$11</f>
        <v>0</v>
      </c>
      <c r="C354" s="17" cm="1">
        <f t="array" aca="1" ref="C354" ca="1">INDIRECT(CONCATENATE(TablaDatosCompletos[[#This Row],[CodigoProyecto]],"!$E$3"))</f>
        <v>0</v>
      </c>
      <c r="D354" s="17" t="str">
        <f ca="1">IF(TablaDatosCompletos[[#This Row],[Proyecto]]=0,"NO","SI")</f>
        <v>NO</v>
      </c>
      <c r="E354" s="17" t="s">
        <v>24</v>
      </c>
      <c r="F354" s="17" t="s">
        <v>227</v>
      </c>
      <c r="G354" s="20" t="s">
        <v>74</v>
      </c>
      <c r="H354" s="20" t="s">
        <v>49</v>
      </c>
      <c r="I354" s="19" t="s">
        <v>50</v>
      </c>
      <c r="J354" s="17" t="s">
        <v>113</v>
      </c>
      <c r="K354" s="18" t="s">
        <v>114</v>
      </c>
      <c r="L354" s="18" t="s">
        <v>711</v>
      </c>
      <c r="M354" s="18" t="str" cm="1">
        <f t="array" aca="1" ref="M354" ca="1">IF(INDIRECT(CONCATENATE(TablaDatosCompletos[[#This Row],[CodigoProyecto]],"!B",CELL("fila",INDIRECT(TablaDatosCompletos[[#This Row],[Referencia]]))))="Incluir","SI","NO")</f>
        <v>NO</v>
      </c>
      <c r="N354" s="40" cm="1">
        <f t="array" aca="1" ref="N354" ca="1">IF(TablaDatosCompletos[[#This Row],[UsarAI]]="NO",0,INDIRECT(CONCATENATE(TablaDatosCompletos[[#This Row],[CodigoProyecto]],"!E",CELL("fila",INDIRECT(TablaDatosCompletos[[#This Row],[Referencia]]))+2)))</f>
        <v>0</v>
      </c>
      <c r="O354" s="18" t="str" cm="1">
        <f t="array" aca="1" ref="O354" ca="1">IF(INDIRECT(CONCATENATE(TablaDatosCompletos[[#This Row],[CodigoProyecto]],"!E",CELL("fila",INDIRECT(TablaDatosCompletos[[#This Row],[Referencia]]))+6))=0,"",INDIRECT(CONCATENATE(TablaDatosCompletos[[#This Row],[CodigoProyecto]],"!E",CELL("fila",INDIRECT(TablaDatosCompletos[[#This Row],[Referencia]]))+6)))</f>
        <v>RCO31</v>
      </c>
      <c r="P354" s="18" t="str" cm="1">
        <f t="array" aca="1" ref="P354" ca="1">IF(INDIRECT(CONCATENATE(TablaDatosCompletos[[#This Row],[CodigoProyecto]],"!F",CELL("fila",INDIRECT(TablaDatosCompletos[[#This Row],[Referencia]]))+6))=0,"",INDIRECT(CONCATENATE(TablaDatosCompletos[[#This Row],[CodigoProyecto]],"!F",CELL("fila",INDIRECT(TablaDatosCompletos[[#This Row],[Referencia]]))+6)))</f>
        <v>RCO31 Longitud de tuberías nuevas o mejoradas para la red pública de recogida de aguas residuales</v>
      </c>
      <c r="Q354" s="18" cm="1">
        <f t="array" aca="1" ref="Q354" ca="1">IF(TablaDatosCompletos[[#This Row],[UsarAI]]="NO",0,INDIRECT(CONCATENATE(TablaDatosCompletos[[#This Row],[CodigoProyecto]],"!H",CELL("fila",INDIRECT(TablaDatosCompletos[[#This Row],[Referencia]]))+6)))</f>
        <v>0</v>
      </c>
      <c r="R354" s="18" t="str" cm="1">
        <f t="array" aca="1" ref="R354" ca="1">IF(INDIRECT(CONCATENATE(TablaDatosCompletos[[#This Row],[CodigoProyecto]],"!G",CELL("fila",INDIRECT(TablaDatosCompletos[[#This Row],[Referencia]]))+6))=0,"",INDIRECT(CONCATENATE(TablaDatosCompletos[[#This Row],[CodigoProyecto]],"!G",CELL("fila",INDIRECT(TablaDatosCompletos[[#This Row],[Referencia]]))+6)))</f>
        <v>RCO31: Km</v>
      </c>
      <c r="S354" s="125" t="str" cm="1">
        <f t="array" aca="1" ref="S354" ca="1">IF(INDIRECT(CONCATENATE(TablaDatosCompletos[[#This Row],[CodigoProyecto]],"!E",CELL("fila",INDIRECT(TablaDatosCompletos[[#This Row],[Referencia]]))+7))=0,"",INDIRECT(CONCATENATE(TablaDatosCompletos[[#This Row],[CodigoProyecto]],"!E",CELL("fila",INDIRECT(TablaDatosCompletos[[#This Row],[Referencia]]))+7)))</f>
        <v>RCR42</v>
      </c>
      <c r="T354" s="126" t="str" cm="1">
        <f t="array" aca="1" ref="T354" ca="1">IF(INDIRECT(CONCATENATE(TablaDatosCompletos[[#This Row],[CodigoProyecto]],"!F",CELL("fila",INDIRECT(TablaDatosCompletos[[#This Row],[Referencia]]))+7))=0,"",INDIRECT(CONCATENATE(TablaDatosCompletos[[#This Row],[CodigoProyecto]],"!F",CELL("fila",INDIRECT(TablaDatosCompletos[[#This Row],[Referencia]]))+7)))</f>
        <v>RCR 42: Población conectada, como mínimo,
a una planta secundaria de tratamiento de
aguas residuales</v>
      </c>
      <c r="U354" s="127" cm="1">
        <f t="array" aca="1" ref="U354" ca="1">IF(TablaDatosCompletos[[#This Row],[UsarAI]]="NO",0,INDIRECT(CONCATENATE(TablaDatosCompletos[[#This Row],[CodigoProyecto]],"!H",CELL("fila",INDIRECT(TablaDatosCompletos[[#This Row],[Referencia]]))+7)))</f>
        <v>0</v>
      </c>
      <c r="V354" s="126" t="str" cm="1">
        <f t="array" aca="1" ref="V354" ca="1">IF(INDIRECT(CONCATENATE(TablaDatosCompletos[[#This Row],[CodigoProyecto]],"!G",CELL("fila",INDIRECT(TablaDatosCompletos[[#This Row],[Referencia]]))+7))=0,"",INDIRECT(CONCATENATE(TablaDatosCompletos[[#This Row],[CodigoProyecto]],"!G",CELL("fila",INDIRECT(TablaDatosCompletos[[#This Row],[Referencia]]))+7)))</f>
        <v>RCR 42:  Personas</v>
      </c>
    </row>
    <row r="355" spans="1:22" ht="101.5" x14ac:dyDescent="0.35">
      <c r="A355" s="17">
        <f>DatosGenerales!$D$7</f>
        <v>0</v>
      </c>
      <c r="B355" s="17">
        <f>DatosGenerales!$D$11</f>
        <v>0</v>
      </c>
      <c r="C355" s="17" cm="1">
        <f t="array" aca="1" ref="C355" ca="1">INDIRECT(CONCATENATE(TablaDatosCompletos[[#This Row],[CodigoProyecto]],"!$E$3"))</f>
        <v>0</v>
      </c>
      <c r="D355" s="17" t="str">
        <f ca="1">IF(TablaDatosCompletos[[#This Row],[Proyecto]]=0,"NO","SI")</f>
        <v>NO</v>
      </c>
      <c r="E355" s="17" t="s">
        <v>24</v>
      </c>
      <c r="F355" s="17" t="s">
        <v>227</v>
      </c>
      <c r="G355" s="20" t="s">
        <v>74</v>
      </c>
      <c r="H355" s="20" t="s">
        <v>49</v>
      </c>
      <c r="I355" s="19" t="s">
        <v>50</v>
      </c>
      <c r="J355" s="17" t="s">
        <v>115</v>
      </c>
      <c r="K355" s="18" t="s">
        <v>116</v>
      </c>
      <c r="L355" s="18" t="s">
        <v>712</v>
      </c>
      <c r="M355" s="18" t="str" cm="1">
        <f t="array" aca="1" ref="M355" ca="1">IF(INDIRECT(CONCATENATE(TablaDatosCompletos[[#This Row],[CodigoProyecto]],"!B",CELL("fila",INDIRECT(TablaDatosCompletos[[#This Row],[Referencia]]))))="Incluir","SI","NO")</f>
        <v>NO</v>
      </c>
      <c r="N355" s="40" cm="1">
        <f t="array" aca="1" ref="N355" ca="1">IF(TablaDatosCompletos[[#This Row],[UsarAI]]="NO",0,INDIRECT(CONCATENATE(TablaDatosCompletos[[#This Row],[CodigoProyecto]],"!E",CELL("fila",INDIRECT(TablaDatosCompletos[[#This Row],[Referencia]]))+2)))</f>
        <v>0</v>
      </c>
      <c r="O355" s="18" t="str" cm="1">
        <f t="array" aca="1" ref="O355" ca="1">IF(INDIRECT(CONCATENATE(TablaDatosCompletos[[#This Row],[CodigoProyecto]],"!E",CELL("fila",INDIRECT(TablaDatosCompletos[[#This Row],[Referencia]]))+6))=0,"",INDIRECT(CONCATENATE(TablaDatosCompletos[[#This Row],[CodigoProyecto]],"!E",CELL("fila",INDIRECT(TablaDatosCompletos[[#This Row],[Referencia]]))+6)))</f>
        <v>RCO32</v>
      </c>
      <c r="P355" s="18" t="str" cm="1">
        <f t="array" aca="1" ref="P355" ca="1">IF(INDIRECT(CONCATENATE(TablaDatosCompletos[[#This Row],[CodigoProyecto]],"!F",CELL("fila",INDIRECT(TablaDatosCompletos[[#This Row],[Referencia]]))+6))=0,"",INDIRECT(CONCATENATE(TablaDatosCompletos[[#This Row],[CodigoProyecto]],"!F",CELL("fila",INDIRECT(TablaDatosCompletos[[#This Row],[Referencia]]))+6)))</f>
        <v>RCO 32: Capacidad nueva o mejorada para el
tratamiento de aguas residuales</v>
      </c>
      <c r="Q355" s="18" cm="1">
        <f t="array" aca="1" ref="Q355" ca="1">IF(TablaDatosCompletos[[#This Row],[UsarAI]]="NO",0,INDIRECT(CONCATENATE(TablaDatosCompletos[[#This Row],[CodigoProyecto]],"!H",CELL("fila",INDIRECT(TablaDatosCompletos[[#This Row],[Referencia]]))+6)))</f>
        <v>0</v>
      </c>
      <c r="R355" s="18" t="str" cm="1">
        <f t="array" aca="1" ref="R355" ca="1">IF(INDIRECT(CONCATENATE(TablaDatosCompletos[[#This Row],[CodigoProyecto]],"!G",CELL("fila",INDIRECT(TablaDatosCompletos[[#This Row],[Referencia]]))+6))=0,"",INDIRECT(CONCATENATE(TablaDatosCompletos[[#This Row],[CodigoProyecto]],"!G",CELL("fila",INDIRECT(TablaDatosCompletos[[#This Row],[Referencia]]))+6)))</f>
        <v>RCO32: Equivalente de población</v>
      </c>
      <c r="S355" s="125" t="str" cm="1">
        <f t="array" aca="1" ref="S355" ca="1">IF(INDIRECT(CONCATENATE(TablaDatosCompletos[[#This Row],[CodigoProyecto]],"!E",CELL("fila",INDIRECT(TablaDatosCompletos[[#This Row],[Referencia]]))+7))=0,"",INDIRECT(CONCATENATE(TablaDatosCompletos[[#This Row],[CodigoProyecto]],"!E",CELL("fila",INDIRECT(TablaDatosCompletos[[#This Row],[Referencia]]))+7)))</f>
        <v>RCR42</v>
      </c>
      <c r="T355" s="126" t="str" cm="1">
        <f t="array" aca="1" ref="T355" ca="1">IF(INDIRECT(CONCATENATE(TablaDatosCompletos[[#This Row],[CodigoProyecto]],"!F",CELL("fila",INDIRECT(TablaDatosCompletos[[#This Row],[Referencia]]))+7))=0,"",INDIRECT(CONCATENATE(TablaDatosCompletos[[#This Row],[CodigoProyecto]],"!F",CELL("fila",INDIRECT(TablaDatosCompletos[[#This Row],[Referencia]]))+7)))</f>
        <v>RCR 42: Población conectada, como mínimo,
a una planta secundaria de tratamiento de
aguas residuales</v>
      </c>
      <c r="U355" s="127" cm="1">
        <f t="array" aca="1" ref="U355" ca="1">IF(TablaDatosCompletos[[#This Row],[UsarAI]]="NO",0,INDIRECT(CONCATENATE(TablaDatosCompletos[[#This Row],[CodigoProyecto]],"!H",CELL("fila",INDIRECT(TablaDatosCompletos[[#This Row],[Referencia]]))+7)))</f>
        <v>0</v>
      </c>
      <c r="V355" s="126" t="str" cm="1">
        <f t="array" aca="1" ref="V355" ca="1">IF(INDIRECT(CONCATENATE(TablaDatosCompletos[[#This Row],[CodigoProyecto]],"!G",CELL("fila",INDIRECT(TablaDatosCompletos[[#This Row],[Referencia]]))+7))=0,"",INDIRECT(CONCATENATE(TablaDatosCompletos[[#This Row],[CodigoProyecto]],"!G",CELL("fila",INDIRECT(TablaDatosCompletos[[#This Row],[Referencia]]))+7)))</f>
        <v>RCR 42:  Personas</v>
      </c>
    </row>
    <row r="356" spans="1:22" ht="101.5" x14ac:dyDescent="0.35">
      <c r="A356" s="17">
        <f>DatosGenerales!$D$7</f>
        <v>0</v>
      </c>
      <c r="B356" s="17">
        <f>DatosGenerales!$D$11</f>
        <v>0</v>
      </c>
      <c r="C356" s="17" cm="1">
        <f t="array" aca="1" ref="C356" ca="1">INDIRECT(CONCATENATE(TablaDatosCompletos[[#This Row],[CodigoProyecto]],"!$E$3"))</f>
        <v>0</v>
      </c>
      <c r="D356" s="17" t="str">
        <f ca="1">IF(TablaDatosCompletos[[#This Row],[Proyecto]]=0,"NO","SI")</f>
        <v>NO</v>
      </c>
      <c r="E356" s="17" t="s">
        <v>24</v>
      </c>
      <c r="F356" s="17" t="s">
        <v>227</v>
      </c>
      <c r="G356" s="20" t="s">
        <v>74</v>
      </c>
      <c r="H356" s="20" t="s">
        <v>49</v>
      </c>
      <c r="I356" s="19" t="s">
        <v>50</v>
      </c>
      <c r="J356" s="17" t="s">
        <v>117</v>
      </c>
      <c r="K356" s="18" t="s">
        <v>118</v>
      </c>
      <c r="L356" s="18" t="s">
        <v>713</v>
      </c>
      <c r="M356" s="18" t="str" cm="1">
        <f t="array" aca="1" ref="M356" ca="1">IF(INDIRECT(CONCATENATE(TablaDatosCompletos[[#This Row],[CodigoProyecto]],"!B",CELL("fila",INDIRECT(TablaDatosCompletos[[#This Row],[Referencia]]))))="Incluir","SI","NO")</f>
        <v>NO</v>
      </c>
      <c r="N356" s="40" cm="1">
        <f t="array" aca="1" ref="N356" ca="1">IF(TablaDatosCompletos[[#This Row],[UsarAI]]="NO",0,INDIRECT(CONCATENATE(TablaDatosCompletos[[#This Row],[CodigoProyecto]],"!E",CELL("fila",INDIRECT(TablaDatosCompletos[[#This Row],[Referencia]]))+2)))</f>
        <v>0</v>
      </c>
      <c r="O356" s="18" t="str" cm="1">
        <f t="array" aca="1" ref="O356" ca="1">IF(INDIRECT(CONCATENATE(TablaDatosCompletos[[#This Row],[CodigoProyecto]],"!E",CELL("fila",INDIRECT(TablaDatosCompletos[[#This Row],[Referencia]]))+6))=0,"",INDIRECT(CONCATENATE(TablaDatosCompletos[[#This Row],[CodigoProyecto]],"!E",CELL("fila",INDIRECT(TablaDatosCompletos[[#This Row],[Referencia]]))+6)))</f>
        <v>RCO31</v>
      </c>
      <c r="P356" s="18" t="str" cm="1">
        <f t="array" aca="1" ref="P356" ca="1">IF(INDIRECT(CONCATENATE(TablaDatosCompletos[[#This Row],[CodigoProyecto]],"!F",CELL("fila",INDIRECT(TablaDatosCompletos[[#This Row],[Referencia]]))+6))=0,"",INDIRECT(CONCATENATE(TablaDatosCompletos[[#This Row],[CodigoProyecto]],"!F",CELL("fila",INDIRECT(TablaDatosCompletos[[#This Row],[Referencia]]))+6)))</f>
        <v>RCO31 Longitud de tuberías nuevas o mejoradas para la red pública de recogida de aguas residuales</v>
      </c>
      <c r="Q356" s="18" cm="1">
        <f t="array" aca="1" ref="Q356" ca="1">IF(TablaDatosCompletos[[#This Row],[UsarAI]]="NO",0,INDIRECT(CONCATENATE(TablaDatosCompletos[[#This Row],[CodigoProyecto]],"!H",CELL("fila",INDIRECT(TablaDatosCompletos[[#This Row],[Referencia]]))+6)))</f>
        <v>0</v>
      </c>
      <c r="R356" s="18" t="str" cm="1">
        <f t="array" aca="1" ref="R356" ca="1">IF(INDIRECT(CONCATENATE(TablaDatosCompletos[[#This Row],[CodigoProyecto]],"!G",CELL("fila",INDIRECT(TablaDatosCompletos[[#This Row],[Referencia]]))+6))=0,"",INDIRECT(CONCATENATE(TablaDatosCompletos[[#This Row],[CodigoProyecto]],"!G",CELL("fila",INDIRECT(TablaDatosCompletos[[#This Row],[Referencia]]))+6)))</f>
        <v>RCO31: Km</v>
      </c>
      <c r="S356" s="125" t="str" cm="1">
        <f t="array" aca="1" ref="S356" ca="1">IF(INDIRECT(CONCATENATE(TablaDatosCompletos[[#This Row],[CodigoProyecto]],"!E",CELL("fila",INDIRECT(TablaDatosCompletos[[#This Row],[Referencia]]))+7))=0,"",INDIRECT(CONCATENATE(TablaDatosCompletos[[#This Row],[CodigoProyecto]],"!E",CELL("fila",INDIRECT(TablaDatosCompletos[[#This Row],[Referencia]]))+7)))</f>
        <v>RCR42</v>
      </c>
      <c r="T356" s="126" t="str" cm="1">
        <f t="array" aca="1" ref="T356" ca="1">IF(INDIRECT(CONCATENATE(TablaDatosCompletos[[#This Row],[CodigoProyecto]],"!F",CELL("fila",INDIRECT(TablaDatosCompletos[[#This Row],[Referencia]]))+7))=0,"",INDIRECT(CONCATENATE(TablaDatosCompletos[[#This Row],[CodigoProyecto]],"!F",CELL("fila",INDIRECT(TablaDatosCompletos[[#This Row],[Referencia]]))+7)))</f>
        <v>RCR 42: Población conectada, como mínimo,
a una planta secundaria de tratamiento de
aguas residuales</v>
      </c>
      <c r="U356" s="127" cm="1">
        <f t="array" aca="1" ref="U356" ca="1">IF(TablaDatosCompletos[[#This Row],[UsarAI]]="NO",0,INDIRECT(CONCATENATE(TablaDatosCompletos[[#This Row],[CodigoProyecto]],"!H",CELL("fila",INDIRECT(TablaDatosCompletos[[#This Row],[Referencia]]))+7)))</f>
        <v>0</v>
      </c>
      <c r="V356" s="126" t="str" cm="1">
        <f t="array" aca="1" ref="V356" ca="1">IF(INDIRECT(CONCATENATE(TablaDatosCompletos[[#This Row],[CodigoProyecto]],"!G",CELL("fila",INDIRECT(TablaDatosCompletos[[#This Row],[Referencia]]))+7))=0,"",INDIRECT(CONCATENATE(TablaDatosCompletos[[#This Row],[CodigoProyecto]],"!G",CELL("fila",INDIRECT(TablaDatosCompletos[[#This Row],[Referencia]]))+7)))</f>
        <v>RCR 42:  Personas</v>
      </c>
    </row>
    <row r="357" spans="1:22" ht="58" x14ac:dyDescent="0.35">
      <c r="A357" s="17">
        <f>DatosGenerales!$D$7</f>
        <v>0</v>
      </c>
      <c r="B357" s="17">
        <f>DatosGenerales!$D$11</f>
        <v>0</v>
      </c>
      <c r="C357" s="17" cm="1">
        <f t="array" aca="1" ref="C357" ca="1">INDIRECT(CONCATENATE(TablaDatosCompletos[[#This Row],[CodigoProyecto]],"!$E$3"))</f>
        <v>0</v>
      </c>
      <c r="D357" s="17" t="str">
        <f ca="1">IF(TablaDatosCompletos[[#This Row],[Proyecto]]=0,"NO","SI")</f>
        <v>NO</v>
      </c>
      <c r="E357" s="17" t="s">
        <v>24</v>
      </c>
      <c r="F357" s="17" t="s">
        <v>227</v>
      </c>
      <c r="G357" s="20" t="s">
        <v>74</v>
      </c>
      <c r="H357" s="20" t="s">
        <v>51</v>
      </c>
      <c r="I357" s="19" t="s">
        <v>52</v>
      </c>
      <c r="J357" s="17" t="s">
        <v>119</v>
      </c>
      <c r="K357" s="18" t="s">
        <v>120</v>
      </c>
      <c r="L357" s="18" t="s">
        <v>714</v>
      </c>
      <c r="M357" s="18" t="str" cm="1">
        <f t="array" aca="1" ref="M357" ca="1">IF(INDIRECT(CONCATENATE(TablaDatosCompletos[[#This Row],[CodigoProyecto]],"!B",CELL("fila",INDIRECT(TablaDatosCompletos[[#This Row],[Referencia]]))))="Incluir","SI","NO")</f>
        <v>NO</v>
      </c>
      <c r="N357" s="40" cm="1">
        <f t="array" aca="1" ref="N357" ca="1">IF(TablaDatosCompletos[[#This Row],[UsarAI]]="NO",0,INDIRECT(CONCATENATE(TablaDatosCompletos[[#This Row],[CodigoProyecto]],"!E",CELL("fila",INDIRECT(TablaDatosCompletos[[#This Row],[Referencia]]))+2)))</f>
        <v>0</v>
      </c>
      <c r="O357" s="18" t="str" cm="1">
        <f t="array" aca="1" ref="O357" ca="1">IF(INDIRECT(CONCATENATE(TablaDatosCompletos[[#This Row],[CodigoProyecto]],"!E",CELL("fila",INDIRECT(TablaDatosCompletos[[#This Row],[Referencia]]))+6))=0,"",INDIRECT(CONCATENATE(TablaDatosCompletos[[#This Row],[CodigoProyecto]],"!E",CELL("fila",INDIRECT(TablaDatosCompletos[[#This Row],[Referencia]]))+6)))</f>
        <v>RCO34</v>
      </c>
      <c r="P357" s="18" t="str" cm="1">
        <f t="array" aca="1" ref="P357" ca="1">IF(INDIRECT(CONCATENATE(TablaDatosCompletos[[#This Row],[CodigoProyecto]],"!F",CELL("fila",INDIRECT(TablaDatosCompletos[[#This Row],[Referencia]]))+6))=0,"",INDIRECT(CONCATENATE(TablaDatosCompletos[[#This Row],[CodigoProyecto]],"!F",CELL("fila",INDIRECT(TablaDatosCompletos[[#This Row],[Referencia]]))+6)))</f>
        <v>RCO 34: Capacidad adicional para el reciclaje
de residuos</v>
      </c>
      <c r="Q357" s="18" cm="1">
        <f t="array" aca="1" ref="Q357" ca="1">IF(TablaDatosCompletos[[#This Row],[UsarAI]]="NO",0,INDIRECT(CONCATENATE(TablaDatosCompletos[[#This Row],[CodigoProyecto]],"!H",CELL("fila",INDIRECT(TablaDatosCompletos[[#This Row],[Referencia]]))+6)))</f>
        <v>0</v>
      </c>
      <c r="R357" s="18" t="str" cm="1">
        <f t="array" aca="1" ref="R357" ca="1">IF(INDIRECT(CONCATENATE(TablaDatosCompletos[[#This Row],[CodigoProyecto]],"!G",CELL("fila",INDIRECT(TablaDatosCompletos[[#This Row],[Referencia]]))+6))=0,"",INDIRECT(CONCATENATE(TablaDatosCompletos[[#This Row],[CodigoProyecto]],"!G",CELL("fila",INDIRECT(TablaDatosCompletos[[#This Row],[Referencia]]))+6)))</f>
        <v>RCO 34: Toneladas/año</v>
      </c>
      <c r="S357" s="125" t="str" cm="1">
        <f t="array" aca="1" ref="S357" ca="1">IF(INDIRECT(CONCATENATE(TablaDatosCompletos[[#This Row],[CodigoProyecto]],"!E",CELL("fila",INDIRECT(TablaDatosCompletos[[#This Row],[Referencia]]))+7))=0,"",INDIRECT(CONCATENATE(TablaDatosCompletos[[#This Row],[CodigoProyecto]],"!E",CELL("fila",INDIRECT(TablaDatosCompletos[[#This Row],[Referencia]]))+7)))</f>
        <v>RCR103</v>
      </c>
      <c r="T357" s="126" t="str" cm="1">
        <f t="array" aca="1" ref="T357" ca="1">IF(INDIRECT(CONCATENATE(TablaDatosCompletos[[#This Row],[CodigoProyecto]],"!F",CELL("fila",INDIRECT(TablaDatosCompletos[[#This Row],[Referencia]]))+7))=0,"",INDIRECT(CONCATENATE(TablaDatosCompletos[[#This Row],[CodigoProyecto]],"!F",CELL("fila",INDIRECT(TablaDatosCompletos[[#This Row],[Referencia]]))+7)))</f>
        <v>RCR103 Residuos recogidos de manera selectiva</v>
      </c>
      <c r="U357" s="127" cm="1">
        <f t="array" aca="1" ref="U357" ca="1">IF(TablaDatosCompletos[[#This Row],[UsarAI]]="NO",0,INDIRECT(CONCATENATE(TablaDatosCompletos[[#This Row],[CodigoProyecto]],"!H",CELL("fila",INDIRECT(TablaDatosCompletos[[#This Row],[Referencia]]))+7)))</f>
        <v>0</v>
      </c>
      <c r="V357" s="126" t="str" cm="1">
        <f t="array" aca="1" ref="V357" ca="1">IF(INDIRECT(CONCATENATE(TablaDatosCompletos[[#This Row],[CodigoProyecto]],"!G",CELL("fila",INDIRECT(TablaDatosCompletos[[#This Row],[Referencia]]))+7))=0,"",INDIRECT(CONCATENATE(TablaDatosCompletos[[#This Row],[CodigoProyecto]],"!G",CELL("fila",INDIRECT(TablaDatosCompletos[[#This Row],[Referencia]]))+7)))</f>
        <v>RCR 103: Toneladas/ año</v>
      </c>
    </row>
    <row r="358" spans="1:22" ht="43.5" x14ac:dyDescent="0.35">
      <c r="A358" s="17">
        <f>DatosGenerales!$D$7</f>
        <v>0</v>
      </c>
      <c r="B358" s="17">
        <f>DatosGenerales!$D$11</f>
        <v>0</v>
      </c>
      <c r="C358" s="17" cm="1">
        <f t="array" aca="1" ref="C358" ca="1">INDIRECT(CONCATENATE(TablaDatosCompletos[[#This Row],[CodigoProyecto]],"!$E$3"))</f>
        <v>0</v>
      </c>
      <c r="D358" s="17" t="str">
        <f ca="1">IF(TablaDatosCompletos[[#This Row],[Proyecto]]=0,"NO","SI")</f>
        <v>NO</v>
      </c>
      <c r="E358" s="17" t="s">
        <v>24</v>
      </c>
      <c r="F358" s="17" t="s">
        <v>227</v>
      </c>
      <c r="G358" s="20" t="s">
        <v>74</v>
      </c>
      <c r="H358" s="20" t="s">
        <v>51</v>
      </c>
      <c r="I358" s="19" t="s">
        <v>52</v>
      </c>
      <c r="J358" s="17" t="s">
        <v>121</v>
      </c>
      <c r="K358" s="18" t="s">
        <v>122</v>
      </c>
      <c r="L358" s="18" t="s">
        <v>715</v>
      </c>
      <c r="M358" s="18" t="str" cm="1">
        <f t="array" aca="1" ref="M358" ca="1">IF(INDIRECT(CONCATENATE(TablaDatosCompletos[[#This Row],[CodigoProyecto]],"!B",CELL("fila",INDIRECT(TablaDatosCompletos[[#This Row],[Referencia]]))))="Incluir","SI","NO")</f>
        <v>NO</v>
      </c>
      <c r="N358" s="40" cm="1">
        <f t="array" aca="1" ref="N358" ca="1">IF(TablaDatosCompletos[[#This Row],[UsarAI]]="NO",0,INDIRECT(CONCATENATE(TablaDatosCompletos[[#This Row],[CodigoProyecto]],"!E",CELL("fila",INDIRECT(TablaDatosCompletos[[#This Row],[Referencia]]))+2)))</f>
        <v>0</v>
      </c>
      <c r="O358" s="18" t="str" cm="1">
        <f t="array" aca="1" ref="O358" ca="1">IF(INDIRECT(CONCATENATE(TablaDatosCompletos[[#This Row],[CodigoProyecto]],"!E",CELL("fila",INDIRECT(TablaDatosCompletos[[#This Row],[Referencia]]))+6))=0,"",INDIRECT(CONCATENATE(TablaDatosCompletos[[#This Row],[CodigoProyecto]],"!E",CELL("fila",INDIRECT(TablaDatosCompletos[[#This Row],[Referencia]]))+6)))</f>
        <v>RCO34</v>
      </c>
      <c r="P358" s="18" t="str" cm="1">
        <f t="array" aca="1" ref="P358" ca="1">IF(INDIRECT(CONCATENATE(TablaDatosCompletos[[#This Row],[CodigoProyecto]],"!F",CELL("fila",INDIRECT(TablaDatosCompletos[[#This Row],[Referencia]]))+6))=0,"",INDIRECT(CONCATENATE(TablaDatosCompletos[[#This Row],[CodigoProyecto]],"!F",CELL("fila",INDIRECT(TablaDatosCompletos[[#This Row],[Referencia]]))+6)))</f>
        <v>RCO 34: Capacidad adicional para el reciclaje
de residuos</v>
      </c>
      <c r="Q358" s="18" cm="1">
        <f t="array" aca="1" ref="Q358" ca="1">IF(TablaDatosCompletos[[#This Row],[UsarAI]]="NO",0,INDIRECT(CONCATENATE(TablaDatosCompletos[[#This Row],[CodigoProyecto]],"!H",CELL("fila",INDIRECT(TablaDatosCompletos[[#This Row],[Referencia]]))+6)))</f>
        <v>0</v>
      </c>
      <c r="R358" s="18" t="str" cm="1">
        <f t="array" aca="1" ref="R358" ca="1">IF(INDIRECT(CONCATENATE(TablaDatosCompletos[[#This Row],[CodigoProyecto]],"!G",CELL("fila",INDIRECT(TablaDatosCompletos[[#This Row],[Referencia]]))+6))=0,"",INDIRECT(CONCATENATE(TablaDatosCompletos[[#This Row],[CodigoProyecto]],"!G",CELL("fila",INDIRECT(TablaDatosCompletos[[#This Row],[Referencia]]))+6)))</f>
        <v>RCO 34: Toneladas/año</v>
      </c>
      <c r="S358" s="125" t="str" cm="1">
        <f t="array" aca="1" ref="S358" ca="1">IF(INDIRECT(CONCATENATE(TablaDatosCompletos[[#This Row],[CodigoProyecto]],"!E",CELL("fila",INDIRECT(TablaDatosCompletos[[#This Row],[Referencia]]))+7))=0,"",INDIRECT(CONCATENATE(TablaDatosCompletos[[#This Row],[CodigoProyecto]],"!E",CELL("fila",INDIRECT(TablaDatosCompletos[[#This Row],[Referencia]]))+7)))</f>
        <v>RCR103</v>
      </c>
      <c r="T358" s="126" t="str" cm="1">
        <f t="array" aca="1" ref="T358" ca="1">IF(INDIRECT(CONCATENATE(TablaDatosCompletos[[#This Row],[CodigoProyecto]],"!F",CELL("fila",INDIRECT(TablaDatosCompletos[[#This Row],[Referencia]]))+7))=0,"",INDIRECT(CONCATENATE(TablaDatosCompletos[[#This Row],[CodigoProyecto]],"!F",CELL("fila",INDIRECT(TablaDatosCompletos[[#This Row],[Referencia]]))+7)))</f>
        <v>RCR103 Residuos recogidos de manera selectiva</v>
      </c>
      <c r="U358" s="127" cm="1">
        <f t="array" aca="1" ref="U358" ca="1">IF(TablaDatosCompletos[[#This Row],[UsarAI]]="NO",0,INDIRECT(CONCATENATE(TablaDatosCompletos[[#This Row],[CodigoProyecto]],"!H",CELL("fila",INDIRECT(TablaDatosCompletos[[#This Row],[Referencia]]))+7)))</f>
        <v>0</v>
      </c>
      <c r="V358" s="126" t="str" cm="1">
        <f t="array" aca="1" ref="V358" ca="1">IF(INDIRECT(CONCATENATE(TablaDatosCompletos[[#This Row],[CodigoProyecto]],"!G",CELL("fila",INDIRECT(TablaDatosCompletos[[#This Row],[Referencia]]))+7))=0,"",INDIRECT(CONCATENATE(TablaDatosCompletos[[#This Row],[CodigoProyecto]],"!G",CELL("fila",INDIRECT(TablaDatosCompletos[[#This Row],[Referencia]]))+7)))</f>
        <v>RCR 103: Toneladas/ año</v>
      </c>
    </row>
    <row r="359" spans="1:22" ht="58" x14ac:dyDescent="0.35">
      <c r="A359" s="17">
        <f>DatosGenerales!$D$7</f>
        <v>0</v>
      </c>
      <c r="B359" s="17">
        <f>DatosGenerales!$D$11</f>
        <v>0</v>
      </c>
      <c r="C359" s="17" cm="1">
        <f t="array" aca="1" ref="C359" ca="1">INDIRECT(CONCATENATE(TablaDatosCompletos[[#This Row],[CodigoProyecto]],"!$E$3"))</f>
        <v>0</v>
      </c>
      <c r="D359" s="17" t="str">
        <f ca="1">IF(TablaDatosCompletos[[#This Row],[Proyecto]]=0,"NO","SI")</f>
        <v>NO</v>
      </c>
      <c r="E359" s="17" t="s">
        <v>24</v>
      </c>
      <c r="F359" s="17" t="s">
        <v>227</v>
      </c>
      <c r="G359" s="20" t="s">
        <v>74</v>
      </c>
      <c r="H359" s="20" t="s">
        <v>51</v>
      </c>
      <c r="I359" s="19" t="s">
        <v>52</v>
      </c>
      <c r="J359" s="17" t="s">
        <v>123</v>
      </c>
      <c r="K359" s="18" t="s">
        <v>124</v>
      </c>
      <c r="L359" s="18" t="s">
        <v>716</v>
      </c>
      <c r="M359" s="18" t="str" cm="1">
        <f t="array" aca="1" ref="M359" ca="1">IF(INDIRECT(CONCATENATE(TablaDatosCompletos[[#This Row],[CodigoProyecto]],"!B",CELL("fila",INDIRECT(TablaDatosCompletos[[#This Row],[Referencia]]))))="Incluir","SI","NO")</f>
        <v>NO</v>
      </c>
      <c r="N359" s="40" cm="1">
        <f t="array" aca="1" ref="N359" ca="1">IF(TablaDatosCompletos[[#This Row],[UsarAI]]="NO",0,INDIRECT(CONCATENATE(TablaDatosCompletos[[#This Row],[CodigoProyecto]],"!E",CELL("fila",INDIRECT(TablaDatosCompletos[[#This Row],[Referencia]]))+2)))</f>
        <v>0</v>
      </c>
      <c r="O359" s="18" t="str" cm="1">
        <f t="array" aca="1" ref="O359" ca="1">IF(INDIRECT(CONCATENATE(TablaDatosCompletos[[#This Row],[CodigoProyecto]],"!E",CELL("fila",INDIRECT(TablaDatosCompletos[[#This Row],[Referencia]]))+6))=0,"",INDIRECT(CONCATENATE(TablaDatosCompletos[[#This Row],[CodigoProyecto]],"!E",CELL("fila",INDIRECT(TablaDatosCompletos[[#This Row],[Referencia]]))+6)))</f>
        <v>RCO34</v>
      </c>
      <c r="P359" s="18" t="str" cm="1">
        <f t="array" aca="1" ref="P359" ca="1">IF(INDIRECT(CONCATENATE(TablaDatosCompletos[[#This Row],[CodigoProyecto]],"!F",CELL("fila",INDIRECT(TablaDatosCompletos[[#This Row],[Referencia]]))+6))=0,"",INDIRECT(CONCATENATE(TablaDatosCompletos[[#This Row],[CodigoProyecto]],"!F",CELL("fila",INDIRECT(TablaDatosCompletos[[#This Row],[Referencia]]))+6)))</f>
        <v>RCO 34: Capacidad adicional para el reciclaje
de residuos</v>
      </c>
      <c r="Q359" s="18" cm="1">
        <f t="array" aca="1" ref="Q359" ca="1">IF(TablaDatosCompletos[[#This Row],[UsarAI]]="NO",0,INDIRECT(CONCATENATE(TablaDatosCompletos[[#This Row],[CodigoProyecto]],"!H",CELL("fila",INDIRECT(TablaDatosCompletos[[#This Row],[Referencia]]))+6)))</f>
        <v>0</v>
      </c>
      <c r="R359" s="18" t="str" cm="1">
        <f t="array" aca="1" ref="R359" ca="1">IF(INDIRECT(CONCATENATE(TablaDatosCompletos[[#This Row],[CodigoProyecto]],"!G",CELL("fila",INDIRECT(TablaDatosCompletos[[#This Row],[Referencia]]))+6))=0,"",INDIRECT(CONCATENATE(TablaDatosCompletos[[#This Row],[CodigoProyecto]],"!G",CELL("fila",INDIRECT(TablaDatosCompletos[[#This Row],[Referencia]]))+6)))</f>
        <v>RCO 34: Toneladas/año</v>
      </c>
      <c r="S359" s="125" t="str" cm="1">
        <f t="array" aca="1" ref="S359" ca="1">IF(INDIRECT(CONCATENATE(TablaDatosCompletos[[#This Row],[CodigoProyecto]],"!E",CELL("fila",INDIRECT(TablaDatosCompletos[[#This Row],[Referencia]]))+7))=0,"",INDIRECT(CONCATENATE(TablaDatosCompletos[[#This Row],[CodigoProyecto]],"!E",CELL("fila",INDIRECT(TablaDatosCompletos[[#This Row],[Referencia]]))+7)))</f>
        <v>RCR103</v>
      </c>
      <c r="T359" s="126" t="str" cm="1">
        <f t="array" aca="1" ref="T359" ca="1">IF(INDIRECT(CONCATENATE(TablaDatosCompletos[[#This Row],[CodigoProyecto]],"!F",CELL("fila",INDIRECT(TablaDatosCompletos[[#This Row],[Referencia]]))+7))=0,"",INDIRECT(CONCATENATE(TablaDatosCompletos[[#This Row],[CodigoProyecto]],"!F",CELL("fila",INDIRECT(TablaDatosCompletos[[#This Row],[Referencia]]))+7)))</f>
        <v>RCR103 Residuos recogidos de manera selectiva</v>
      </c>
      <c r="U359" s="127" cm="1">
        <f t="array" aca="1" ref="U359" ca="1">IF(TablaDatosCompletos[[#This Row],[UsarAI]]="NO",0,INDIRECT(CONCATENATE(TablaDatosCompletos[[#This Row],[CodigoProyecto]],"!H",CELL("fila",INDIRECT(TablaDatosCompletos[[#This Row],[Referencia]]))+7)))</f>
        <v>0</v>
      </c>
      <c r="V359" s="126" t="str" cm="1">
        <f t="array" aca="1" ref="V359" ca="1">IF(INDIRECT(CONCATENATE(TablaDatosCompletos[[#This Row],[CodigoProyecto]],"!G",CELL("fila",INDIRECT(TablaDatosCompletos[[#This Row],[Referencia]]))+7))=0,"",INDIRECT(CONCATENATE(TablaDatosCompletos[[#This Row],[CodigoProyecto]],"!G",CELL("fila",INDIRECT(TablaDatosCompletos[[#This Row],[Referencia]]))+7)))</f>
        <v>RCR 103: Toneladas/ año</v>
      </c>
    </row>
    <row r="360" spans="1:22" ht="116" x14ac:dyDescent="0.35">
      <c r="A360" s="17">
        <f>DatosGenerales!$D$7</f>
        <v>0</v>
      </c>
      <c r="B360" s="17">
        <f>DatosGenerales!$D$11</f>
        <v>0</v>
      </c>
      <c r="C360" s="17" cm="1">
        <f t="array" aca="1" ref="C360" ca="1">INDIRECT(CONCATENATE(TablaDatosCompletos[[#This Row],[CodigoProyecto]],"!$E$3"))</f>
        <v>0</v>
      </c>
      <c r="D360" s="17" t="str">
        <f ca="1">IF(TablaDatosCompletos[[#This Row],[Proyecto]]=0,"NO","SI")</f>
        <v>NO</v>
      </c>
      <c r="E360" s="17" t="s">
        <v>24</v>
      </c>
      <c r="F360" s="17" t="s">
        <v>227</v>
      </c>
      <c r="G360" s="20" t="s">
        <v>74</v>
      </c>
      <c r="H360" s="20" t="s">
        <v>51</v>
      </c>
      <c r="I360" s="19" t="s">
        <v>52</v>
      </c>
      <c r="J360" s="17" t="s">
        <v>125</v>
      </c>
      <c r="K360" s="18" t="s">
        <v>126</v>
      </c>
      <c r="L360" s="18" t="s">
        <v>717</v>
      </c>
      <c r="M360" s="18" t="str" cm="1">
        <f t="array" aca="1" ref="M360" ca="1">IF(INDIRECT(CONCATENATE(TablaDatosCompletos[[#This Row],[CodigoProyecto]],"!B",CELL("fila",INDIRECT(TablaDatosCompletos[[#This Row],[Referencia]]))))="Incluir","SI","NO")</f>
        <v>NO</v>
      </c>
      <c r="N360" s="40" cm="1">
        <f t="array" aca="1" ref="N360" ca="1">IF(TablaDatosCompletos[[#This Row],[UsarAI]]="NO",0,INDIRECT(CONCATENATE(TablaDatosCompletos[[#This Row],[CodigoProyecto]],"!E",CELL("fila",INDIRECT(TablaDatosCompletos[[#This Row],[Referencia]]))+2)))</f>
        <v>0</v>
      </c>
      <c r="O360" s="18" t="str" cm="1">
        <f t="array" aca="1" ref="O360" ca="1">IF(INDIRECT(CONCATENATE(TablaDatosCompletos[[#This Row],[CodigoProyecto]],"!E",CELL("fila",INDIRECT(TablaDatosCompletos[[#This Row],[Referencia]]))+6))=0,"",INDIRECT(CONCATENATE(TablaDatosCompletos[[#This Row],[CodigoProyecto]],"!E",CELL("fila",INDIRECT(TablaDatosCompletos[[#This Row],[Referencia]]))+6)))</f>
        <v>RCO38</v>
      </c>
      <c r="P360" s="18" t="str" cm="1">
        <f t="array" aca="1" ref="P360" ca="1">IF(INDIRECT(CONCATENATE(TablaDatosCompletos[[#This Row],[CodigoProyecto]],"!F",CELL("fila",INDIRECT(TablaDatosCompletos[[#This Row],[Referencia]]))+6))=0,"",INDIRECT(CONCATENATE(TablaDatosCompletos[[#This Row],[CodigoProyecto]],"!F",CELL("fila",INDIRECT(TablaDatosCompletos[[#This Row],[Referencia]]))+6)))</f>
        <v>Superficie de los suelos rehabilitados
apoyados</v>
      </c>
      <c r="Q360" s="18" cm="1">
        <f t="array" aca="1" ref="Q360" ca="1">IF(TablaDatosCompletos[[#This Row],[UsarAI]]="NO",0,INDIRECT(CONCATENATE(TablaDatosCompletos[[#This Row],[CodigoProyecto]],"!H",CELL("fila",INDIRECT(TablaDatosCompletos[[#This Row],[Referencia]]))+6)))</f>
        <v>0</v>
      </c>
      <c r="R360" s="18" t="str" cm="1">
        <f t="array" aca="1" ref="R360" ca="1">IF(INDIRECT(CONCATENATE(TablaDatosCompletos[[#This Row],[CodigoProyecto]],"!G",CELL("fila",INDIRECT(TablaDatosCompletos[[#This Row],[Referencia]]))+6))=0,"",INDIRECT(CONCATENATE(TablaDatosCompletos[[#This Row],[CodigoProyecto]],"!G",CELL("fila",INDIRECT(TablaDatosCompletos[[#This Row],[Referencia]]))+6)))</f>
        <v>RCO 38: Hectáreas</v>
      </c>
      <c r="S360" s="125" t="str" cm="1">
        <f t="array" aca="1" ref="S360" ca="1">IF(INDIRECT(CONCATENATE(TablaDatosCompletos[[#This Row],[CodigoProyecto]],"!E",CELL("fila",INDIRECT(TablaDatosCompletos[[#This Row],[Referencia]]))+7))=0,"",INDIRECT(CONCATENATE(TablaDatosCompletos[[#This Row],[CodigoProyecto]],"!E",CELL("fila",INDIRECT(TablaDatosCompletos[[#This Row],[Referencia]]))+7)))</f>
        <v>RCR52</v>
      </c>
      <c r="T360" s="126" t="str" cm="1">
        <f t="array" aca="1" ref="T360" ca="1">IF(INDIRECT(CONCATENATE(TablaDatosCompletos[[#This Row],[CodigoProyecto]],"!F",CELL("fila",INDIRECT(TablaDatosCompletos[[#This Row],[Referencia]]))+7))=0,"",INDIRECT(CONCATENATE(TablaDatosCompletos[[#This Row],[CodigoProyecto]],"!F",CELL("fila",INDIRECT(TablaDatosCompletos[[#This Row],[Referencia]]))+7)))</f>
        <v>RCR 52: Suelos rehabilitados utilizados para zonas verdes, vivienda social, actividades económicas u otros usos</v>
      </c>
      <c r="U360" s="127" cm="1">
        <f t="array" aca="1" ref="U360" ca="1">IF(TablaDatosCompletos[[#This Row],[UsarAI]]="NO",0,INDIRECT(CONCATENATE(TablaDatosCompletos[[#This Row],[CodigoProyecto]],"!H",CELL("fila",INDIRECT(TablaDatosCompletos[[#This Row],[Referencia]]))+7)))</f>
        <v>0</v>
      </c>
      <c r="V360" s="126" t="str" cm="1">
        <f t="array" aca="1" ref="V360" ca="1">IF(INDIRECT(CONCATENATE(TablaDatosCompletos[[#This Row],[CodigoProyecto]],"!G",CELL("fila",INDIRECT(TablaDatosCompletos[[#This Row],[Referencia]]))+7))=0,"",INDIRECT(CONCATENATE(TablaDatosCompletos[[#This Row],[CodigoProyecto]],"!G",CELL("fila",INDIRECT(TablaDatosCompletos[[#This Row],[Referencia]]))+7)))</f>
        <v>RCR 52: Hectáreas</v>
      </c>
    </row>
    <row r="361" spans="1:22" ht="116" x14ac:dyDescent="0.35">
      <c r="A361" s="17">
        <f>DatosGenerales!$D$7</f>
        <v>0</v>
      </c>
      <c r="B361" s="17">
        <f>DatosGenerales!$D$11</f>
        <v>0</v>
      </c>
      <c r="C361" s="17" cm="1">
        <f t="array" aca="1" ref="C361" ca="1">INDIRECT(CONCATENATE(TablaDatosCompletos[[#This Row],[CodigoProyecto]],"!$E$3"))</f>
        <v>0</v>
      </c>
      <c r="D361" s="17" t="str">
        <f ca="1">IF(TablaDatosCompletos[[#This Row],[Proyecto]]=0,"NO","SI")</f>
        <v>NO</v>
      </c>
      <c r="E361" s="17" t="s">
        <v>24</v>
      </c>
      <c r="F361" s="17" t="s">
        <v>227</v>
      </c>
      <c r="G361" s="20" t="s">
        <v>74</v>
      </c>
      <c r="H361" s="20" t="s">
        <v>51</v>
      </c>
      <c r="I361" s="19" t="s">
        <v>52</v>
      </c>
      <c r="J361" s="17" t="s">
        <v>127</v>
      </c>
      <c r="K361" s="18" t="s">
        <v>128</v>
      </c>
      <c r="L361" s="18" t="s">
        <v>718</v>
      </c>
      <c r="M361" s="18" t="str" cm="1">
        <f t="array" aca="1" ref="M361" ca="1">IF(INDIRECT(CONCATENATE(TablaDatosCompletos[[#This Row],[CodigoProyecto]],"!B",CELL("fila",INDIRECT(TablaDatosCompletos[[#This Row],[Referencia]]))))="Incluir","SI","NO")</f>
        <v>NO</v>
      </c>
      <c r="N361" s="40" cm="1">
        <f t="array" aca="1" ref="N361" ca="1">IF(TablaDatosCompletos[[#This Row],[UsarAI]]="NO",0,INDIRECT(CONCATENATE(TablaDatosCompletos[[#This Row],[CodigoProyecto]],"!E",CELL("fila",INDIRECT(TablaDatosCompletos[[#This Row],[Referencia]]))+2)))</f>
        <v>0</v>
      </c>
      <c r="O361" s="18" t="str" cm="1">
        <f t="array" aca="1" ref="O361" ca="1">IF(INDIRECT(CONCATENATE(TablaDatosCompletos[[#This Row],[CodigoProyecto]],"!E",CELL("fila",INDIRECT(TablaDatosCompletos[[#This Row],[Referencia]]))+6))=0,"",INDIRECT(CONCATENATE(TablaDatosCompletos[[#This Row],[CodigoProyecto]],"!E",CELL("fila",INDIRECT(TablaDatosCompletos[[#This Row],[Referencia]]))+6)))</f>
        <v>RCO38</v>
      </c>
      <c r="P361" s="18" t="str" cm="1">
        <f t="array" aca="1" ref="P361" ca="1">IF(INDIRECT(CONCATENATE(TablaDatosCompletos[[#This Row],[CodigoProyecto]],"!F",CELL("fila",INDIRECT(TablaDatosCompletos[[#This Row],[Referencia]]))+6))=0,"",INDIRECT(CONCATENATE(TablaDatosCompletos[[#This Row],[CodigoProyecto]],"!F",CELL("fila",INDIRECT(TablaDatosCompletos[[#This Row],[Referencia]]))+6)))</f>
        <v>Superficie de los suelos rehabilitados
apoyados</v>
      </c>
      <c r="Q361" s="18" cm="1">
        <f t="array" aca="1" ref="Q361" ca="1">IF(TablaDatosCompletos[[#This Row],[UsarAI]]="NO",0,INDIRECT(CONCATENATE(TablaDatosCompletos[[#This Row],[CodigoProyecto]],"!H",CELL("fila",INDIRECT(TablaDatosCompletos[[#This Row],[Referencia]]))+6)))</f>
        <v>0</v>
      </c>
      <c r="R361" s="18" t="str" cm="1">
        <f t="array" aca="1" ref="R361" ca="1">IF(INDIRECT(CONCATENATE(TablaDatosCompletos[[#This Row],[CodigoProyecto]],"!G",CELL("fila",INDIRECT(TablaDatosCompletos[[#This Row],[Referencia]]))+6))=0,"",INDIRECT(CONCATENATE(TablaDatosCompletos[[#This Row],[CodigoProyecto]],"!G",CELL("fila",INDIRECT(TablaDatosCompletos[[#This Row],[Referencia]]))+6)))</f>
        <v>RCO 38: Hectáreas</v>
      </c>
      <c r="S361" s="125" t="str" cm="1">
        <f t="array" aca="1" ref="S361" ca="1">IF(INDIRECT(CONCATENATE(TablaDatosCompletos[[#This Row],[CodigoProyecto]],"!E",CELL("fila",INDIRECT(TablaDatosCompletos[[#This Row],[Referencia]]))+7))=0,"",INDIRECT(CONCATENATE(TablaDatosCompletos[[#This Row],[CodigoProyecto]],"!E",CELL("fila",INDIRECT(TablaDatosCompletos[[#This Row],[Referencia]]))+7)))</f>
        <v>RCR52</v>
      </c>
      <c r="T361" s="126" t="str" cm="1">
        <f t="array" aca="1" ref="T361" ca="1">IF(INDIRECT(CONCATENATE(TablaDatosCompletos[[#This Row],[CodigoProyecto]],"!F",CELL("fila",INDIRECT(TablaDatosCompletos[[#This Row],[Referencia]]))+7))=0,"",INDIRECT(CONCATENATE(TablaDatosCompletos[[#This Row],[CodigoProyecto]],"!F",CELL("fila",INDIRECT(TablaDatosCompletos[[#This Row],[Referencia]]))+7)))</f>
        <v>RCR 52: Suelos rehabilitados utilizados para zonas verdes, vivienda social, actividades económicas u otros usos</v>
      </c>
      <c r="U361" s="127" cm="1">
        <f t="array" aca="1" ref="U361" ca="1">IF(TablaDatosCompletos[[#This Row],[UsarAI]]="NO",0,INDIRECT(CONCATENATE(TablaDatosCompletos[[#This Row],[CodigoProyecto]],"!H",CELL("fila",INDIRECT(TablaDatosCompletos[[#This Row],[Referencia]]))+7)))</f>
        <v>0</v>
      </c>
      <c r="V361" s="126" t="str" cm="1">
        <f t="array" aca="1" ref="V361" ca="1">IF(INDIRECT(CONCATENATE(TablaDatosCompletos[[#This Row],[CodigoProyecto]],"!G",CELL("fila",INDIRECT(TablaDatosCompletos[[#This Row],[Referencia]]))+7))=0,"",INDIRECT(CONCATENATE(TablaDatosCompletos[[#This Row],[CodigoProyecto]],"!G",CELL("fila",INDIRECT(TablaDatosCompletos[[#This Row],[Referencia]]))+7)))</f>
        <v>RCR 52: Hectáreas</v>
      </c>
    </row>
    <row r="362" spans="1:22" ht="72.5" x14ac:dyDescent="0.35">
      <c r="A362" s="17">
        <f>DatosGenerales!$D$7</f>
        <v>0</v>
      </c>
      <c r="B362" s="17">
        <f>DatosGenerales!$D$11</f>
        <v>0</v>
      </c>
      <c r="C362" s="17" cm="1">
        <f t="array" aca="1" ref="C362" ca="1">INDIRECT(CONCATENATE(TablaDatosCompletos[[#This Row],[CodigoProyecto]],"!$E$3"))</f>
        <v>0</v>
      </c>
      <c r="D362" s="17" t="str">
        <f ca="1">IF(TablaDatosCompletos[[#This Row],[Proyecto]]=0,"NO","SI")</f>
        <v>NO</v>
      </c>
      <c r="E362" s="17" t="s">
        <v>24</v>
      </c>
      <c r="F362" s="17" t="s">
        <v>227</v>
      </c>
      <c r="G362" s="20" t="s">
        <v>74</v>
      </c>
      <c r="H362" s="20" t="s">
        <v>53</v>
      </c>
      <c r="I362" s="19" t="s">
        <v>54</v>
      </c>
      <c r="J362" s="17" t="s">
        <v>129</v>
      </c>
      <c r="K362" s="18" t="s">
        <v>130</v>
      </c>
      <c r="L362" s="18" t="s">
        <v>719</v>
      </c>
      <c r="M362" s="18" t="str" cm="1">
        <f t="array" aca="1" ref="M362" ca="1">IF(INDIRECT(CONCATENATE(TablaDatosCompletos[[#This Row],[CodigoProyecto]],"!B",CELL("fila",INDIRECT(TablaDatosCompletos[[#This Row],[Referencia]]))))="Incluir","SI","NO")</f>
        <v>NO</v>
      </c>
      <c r="N362" s="40" cm="1">
        <f t="array" aca="1" ref="N362" ca="1">IF(TablaDatosCompletos[[#This Row],[UsarAI]]="NO",0,INDIRECT(CONCATENATE(TablaDatosCompletos[[#This Row],[CodigoProyecto]],"!E",CELL("fila",INDIRECT(TablaDatosCompletos[[#This Row],[Referencia]]))+2)))</f>
        <v>0</v>
      </c>
      <c r="O362" s="18" t="str" cm="1">
        <f t="array" aca="1" ref="O362" ca="1">IF(INDIRECT(CONCATENATE(TablaDatosCompletos[[#This Row],[CodigoProyecto]],"!E",CELL("fila",INDIRECT(TablaDatosCompletos[[#This Row],[Referencia]]))+6))=0,"",INDIRECT(CONCATENATE(TablaDatosCompletos[[#This Row],[CodigoProyecto]],"!E",CELL("fila",INDIRECT(TablaDatosCompletos[[#This Row],[Referencia]]))+6)))</f>
        <v>RCO38</v>
      </c>
      <c r="P362" s="18" t="str" cm="1">
        <f t="array" aca="1" ref="P362" ca="1">IF(INDIRECT(CONCATENATE(TablaDatosCompletos[[#This Row],[CodigoProyecto]],"!F",CELL("fila",INDIRECT(TablaDatosCompletos[[#This Row],[Referencia]]))+6))=0,"",INDIRECT(CONCATENATE(TablaDatosCompletos[[#This Row],[CodigoProyecto]],"!F",CELL("fila",INDIRECT(TablaDatosCompletos[[#This Row],[Referencia]]))+6)))</f>
        <v>Superficie de los suelos rehabilitados
apoyados</v>
      </c>
      <c r="Q362" s="18" cm="1">
        <f t="array" aca="1" ref="Q362" ca="1">IF(TablaDatosCompletos[[#This Row],[UsarAI]]="NO",0,INDIRECT(CONCATENATE(TablaDatosCompletos[[#This Row],[CodigoProyecto]],"!H",CELL("fila",INDIRECT(TablaDatosCompletos[[#This Row],[Referencia]]))+6)))</f>
        <v>0</v>
      </c>
      <c r="R362" s="18" t="str" cm="1">
        <f t="array" aca="1" ref="R362" ca="1">IF(INDIRECT(CONCATENATE(TablaDatosCompletos[[#This Row],[CodigoProyecto]],"!G",CELL("fila",INDIRECT(TablaDatosCompletos[[#This Row],[Referencia]]))+6))=0,"",INDIRECT(CONCATENATE(TablaDatosCompletos[[#This Row],[CodigoProyecto]],"!G",CELL("fila",INDIRECT(TablaDatosCompletos[[#This Row],[Referencia]]))+6)))</f>
        <v>RCO 38: Hectáreas</v>
      </c>
      <c r="S362" s="125" t="str" cm="1">
        <f t="array" aca="1" ref="S362" ca="1">IF(INDIRECT(CONCATENATE(TablaDatosCompletos[[#This Row],[CodigoProyecto]],"!E",CELL("fila",INDIRECT(TablaDatosCompletos[[#This Row],[Referencia]]))+7))=0,"",INDIRECT(CONCATENATE(TablaDatosCompletos[[#This Row],[CodigoProyecto]],"!E",CELL("fila",INDIRECT(TablaDatosCompletos[[#This Row],[Referencia]]))+7)))</f>
        <v>RCR50</v>
      </c>
      <c r="T362" s="126" t="str" cm="1">
        <f t="array" aca="1" ref="T362" ca="1">IF(INDIRECT(CONCATENATE(TablaDatosCompletos[[#This Row],[CodigoProyecto]],"!F",CELL("fila",INDIRECT(TablaDatosCompletos[[#This Row],[Referencia]]))+7))=0,"",INDIRECT(CONCATENATE(TablaDatosCompletos[[#This Row],[CodigoProyecto]],"!F",CELL("fila",INDIRECT(TablaDatosCompletos[[#This Row],[Referencia]]))+7)))</f>
        <v>RCR 50: Población que se beneficia de
medidas en favor de la calidad del aire*</v>
      </c>
      <c r="U362" s="127" cm="1">
        <f t="array" aca="1" ref="U362" ca="1">IF(TablaDatosCompletos[[#This Row],[UsarAI]]="NO",0,INDIRECT(CONCATENATE(TablaDatosCompletos[[#This Row],[CodigoProyecto]],"!H",CELL("fila",INDIRECT(TablaDatosCompletos[[#This Row],[Referencia]]))+7)))</f>
        <v>0</v>
      </c>
      <c r="V362" s="126" t="str" cm="1">
        <f t="array" aca="1" ref="V362" ca="1">IF(INDIRECT(CONCATENATE(TablaDatosCompletos[[#This Row],[CodigoProyecto]],"!G",CELL("fila",INDIRECT(TablaDatosCompletos[[#This Row],[Referencia]]))+7))=0,"",INDIRECT(CONCATENATE(TablaDatosCompletos[[#This Row],[CodigoProyecto]],"!G",CELL("fila",INDIRECT(TablaDatosCompletos[[#This Row],[Referencia]]))+7)))</f>
        <v>RCR 50: Personas</v>
      </c>
    </row>
    <row r="363" spans="1:22" ht="72.5" x14ac:dyDescent="0.35">
      <c r="A363" s="17">
        <f>DatosGenerales!$D$7</f>
        <v>0</v>
      </c>
      <c r="B363" s="17">
        <f>DatosGenerales!$D$11</f>
        <v>0</v>
      </c>
      <c r="C363" s="17" cm="1">
        <f t="array" aca="1" ref="C363" ca="1">INDIRECT(CONCATENATE(TablaDatosCompletos[[#This Row],[CodigoProyecto]],"!$E$3"))</f>
        <v>0</v>
      </c>
      <c r="D363" s="17" t="str">
        <f ca="1">IF(TablaDatosCompletos[[#This Row],[Proyecto]]=0,"NO","SI")</f>
        <v>NO</v>
      </c>
      <c r="E363" s="17" t="s">
        <v>24</v>
      </c>
      <c r="F363" s="17" t="s">
        <v>227</v>
      </c>
      <c r="G363" s="20" t="s">
        <v>74</v>
      </c>
      <c r="H363" s="20" t="s">
        <v>53</v>
      </c>
      <c r="I363" s="19" t="s">
        <v>54</v>
      </c>
      <c r="J363" s="17" t="s">
        <v>131</v>
      </c>
      <c r="K363" s="18" t="s">
        <v>132</v>
      </c>
      <c r="L363" s="18" t="s">
        <v>720</v>
      </c>
      <c r="M363" s="18" t="str" cm="1">
        <f t="array" aca="1" ref="M363" ca="1">IF(INDIRECT(CONCATENATE(TablaDatosCompletos[[#This Row],[CodigoProyecto]],"!B",CELL("fila",INDIRECT(TablaDatosCompletos[[#This Row],[Referencia]]))))="Incluir","SI","NO")</f>
        <v>NO</v>
      </c>
      <c r="N363" s="40" cm="1">
        <f t="array" aca="1" ref="N363" ca="1">IF(TablaDatosCompletos[[#This Row],[UsarAI]]="NO",0,INDIRECT(CONCATENATE(TablaDatosCompletos[[#This Row],[CodigoProyecto]],"!E",CELL("fila",INDIRECT(TablaDatosCompletos[[#This Row],[Referencia]]))+2)))</f>
        <v>0</v>
      </c>
      <c r="O363" s="18" t="str" cm="1">
        <f t="array" aca="1" ref="O363" ca="1">IF(INDIRECT(CONCATENATE(TablaDatosCompletos[[#This Row],[CodigoProyecto]],"!E",CELL("fila",INDIRECT(TablaDatosCompletos[[#This Row],[Referencia]]))+6))=0,"",INDIRECT(CONCATENATE(TablaDatosCompletos[[#This Row],[CodigoProyecto]],"!E",CELL("fila",INDIRECT(TablaDatosCompletos[[#This Row],[Referencia]]))+6)))</f>
        <v>RCO38</v>
      </c>
      <c r="P363" s="18" t="str" cm="1">
        <f t="array" aca="1" ref="P363" ca="1">IF(INDIRECT(CONCATENATE(TablaDatosCompletos[[#This Row],[CodigoProyecto]],"!F",CELL("fila",INDIRECT(TablaDatosCompletos[[#This Row],[Referencia]]))+6))=0,"",INDIRECT(CONCATENATE(TablaDatosCompletos[[#This Row],[CodigoProyecto]],"!F",CELL("fila",INDIRECT(TablaDatosCompletos[[#This Row],[Referencia]]))+6)))</f>
        <v>Superficie de los suelos rehabilitados
apoyados</v>
      </c>
      <c r="Q363" s="18" cm="1">
        <f t="array" aca="1" ref="Q363" ca="1">IF(TablaDatosCompletos[[#This Row],[UsarAI]]="NO",0,INDIRECT(CONCATENATE(TablaDatosCompletos[[#This Row],[CodigoProyecto]],"!H",CELL("fila",INDIRECT(TablaDatosCompletos[[#This Row],[Referencia]]))+6)))</f>
        <v>0</v>
      </c>
      <c r="R363" s="18" t="str" cm="1">
        <f t="array" aca="1" ref="R363" ca="1">IF(INDIRECT(CONCATENATE(TablaDatosCompletos[[#This Row],[CodigoProyecto]],"!G",CELL("fila",INDIRECT(TablaDatosCompletos[[#This Row],[Referencia]]))+6))=0,"",INDIRECT(CONCATENATE(TablaDatosCompletos[[#This Row],[CodigoProyecto]],"!G",CELL("fila",INDIRECT(TablaDatosCompletos[[#This Row],[Referencia]]))+6)))</f>
        <v>RCO 38: Hectáreas</v>
      </c>
      <c r="S363" s="125" t="str" cm="1">
        <f t="array" aca="1" ref="S363" ca="1">IF(INDIRECT(CONCATENATE(TablaDatosCompletos[[#This Row],[CodigoProyecto]],"!E",CELL("fila",INDIRECT(TablaDatosCompletos[[#This Row],[Referencia]]))+7))=0,"",INDIRECT(CONCATENATE(TablaDatosCompletos[[#This Row],[CodigoProyecto]],"!E",CELL("fila",INDIRECT(TablaDatosCompletos[[#This Row],[Referencia]]))+7)))</f>
        <v>RCR95</v>
      </c>
      <c r="T363" s="126" t="str" cm="1">
        <f t="array" aca="1" ref="T363" ca="1">IF(INDIRECT(CONCATENATE(TablaDatosCompletos[[#This Row],[CodigoProyecto]],"!F",CELL("fila",INDIRECT(TablaDatosCompletos[[#This Row],[Referencia]]))+7))=0,"",INDIRECT(CONCATENATE(TablaDatosCompletos[[#This Row],[CodigoProyecto]],"!F",CELL("fila",INDIRECT(TablaDatosCompletos[[#This Row],[Referencia]]))+7)))</f>
        <v>RCR 95: Población que tiene acceso a
infraestructuras verdes nuevas o mejoradas*</v>
      </c>
      <c r="U363" s="127" cm="1">
        <f t="array" aca="1" ref="U363" ca="1">IF(TablaDatosCompletos[[#This Row],[UsarAI]]="NO",0,INDIRECT(CONCATENATE(TablaDatosCompletos[[#This Row],[CodigoProyecto]],"!H",CELL("fila",INDIRECT(TablaDatosCompletos[[#This Row],[Referencia]]))+7)))</f>
        <v>0</v>
      </c>
      <c r="V363" s="126" t="str" cm="1">
        <f t="array" aca="1" ref="V363" ca="1">IF(INDIRECT(CONCATENATE(TablaDatosCompletos[[#This Row],[CodigoProyecto]],"!G",CELL("fila",INDIRECT(TablaDatosCompletos[[#This Row],[Referencia]]))+7))=0,"",INDIRECT(CONCATENATE(TablaDatosCompletos[[#This Row],[CodigoProyecto]],"!G",CELL("fila",INDIRECT(TablaDatosCompletos[[#This Row],[Referencia]]))+7)))</f>
        <v>RCR 95: Personas</v>
      </c>
    </row>
    <row r="364" spans="1:22" ht="145" x14ac:dyDescent="0.35">
      <c r="A364" s="17">
        <f>DatosGenerales!$D$7</f>
        <v>0</v>
      </c>
      <c r="B364" s="17">
        <f>DatosGenerales!$D$11</f>
        <v>0</v>
      </c>
      <c r="C364" s="17" cm="1">
        <f t="array" aca="1" ref="C364" ca="1">INDIRECT(CONCATENATE(TablaDatosCompletos[[#This Row],[CodigoProyecto]],"!$E$3"))</f>
        <v>0</v>
      </c>
      <c r="D364" s="17" t="str">
        <f ca="1">IF(TablaDatosCompletos[[#This Row],[Proyecto]]=0,"NO","SI")</f>
        <v>NO</v>
      </c>
      <c r="E364" s="17" t="s">
        <v>24</v>
      </c>
      <c r="F364" s="17" t="s">
        <v>227</v>
      </c>
      <c r="G364" s="20" t="s">
        <v>74</v>
      </c>
      <c r="H364" s="20" t="s">
        <v>53</v>
      </c>
      <c r="I364" s="19" t="s">
        <v>54</v>
      </c>
      <c r="J364" s="17" t="s">
        <v>133</v>
      </c>
      <c r="K364" s="18" t="s">
        <v>134</v>
      </c>
      <c r="L364" s="18" t="s">
        <v>721</v>
      </c>
      <c r="M364" s="18" t="str" cm="1">
        <f t="array" aca="1" ref="M364" ca="1">IF(INDIRECT(CONCATENATE(TablaDatosCompletos[[#This Row],[CodigoProyecto]],"!B",CELL("fila",INDIRECT(TablaDatosCompletos[[#This Row],[Referencia]]))))="Incluir","SI","NO")</f>
        <v>NO</v>
      </c>
      <c r="N364" s="40" cm="1">
        <f t="array" aca="1" ref="N364" ca="1">IF(TablaDatosCompletos[[#This Row],[UsarAI]]="NO",0,INDIRECT(CONCATENATE(TablaDatosCompletos[[#This Row],[CodigoProyecto]],"!E",CELL("fila",INDIRECT(TablaDatosCompletos[[#This Row],[Referencia]]))+2)))</f>
        <v>0</v>
      </c>
      <c r="O364" s="18" t="str" cm="1">
        <f t="array" aca="1" ref="O364" ca="1">IF(INDIRECT(CONCATENATE(TablaDatosCompletos[[#This Row],[CodigoProyecto]],"!E",CELL("fila",INDIRECT(TablaDatosCompletos[[#This Row],[Referencia]]))+6))=0,"",INDIRECT(CONCATENATE(TablaDatosCompletos[[#This Row],[CodigoProyecto]],"!E",CELL("fila",INDIRECT(TablaDatosCompletos[[#This Row],[Referencia]]))+6)))</f>
        <v>RCO38</v>
      </c>
      <c r="P364" s="18" t="str" cm="1">
        <f t="array" aca="1" ref="P364" ca="1">IF(INDIRECT(CONCATENATE(TablaDatosCompletos[[#This Row],[CodigoProyecto]],"!F",CELL("fila",INDIRECT(TablaDatosCompletos[[#This Row],[Referencia]]))+6))=0,"",INDIRECT(CONCATENATE(TablaDatosCompletos[[#This Row],[CodigoProyecto]],"!F",CELL("fila",INDIRECT(TablaDatosCompletos[[#This Row],[Referencia]]))+6)))</f>
        <v>Superficie de los suelos rehabilitados
apoyados</v>
      </c>
      <c r="Q364" s="18" cm="1">
        <f t="array" aca="1" ref="Q364" ca="1">IF(TablaDatosCompletos[[#This Row],[UsarAI]]="NO",0,INDIRECT(CONCATENATE(TablaDatosCompletos[[#This Row],[CodigoProyecto]],"!H",CELL("fila",INDIRECT(TablaDatosCompletos[[#This Row],[Referencia]]))+6)))</f>
        <v>0</v>
      </c>
      <c r="R364" s="18" t="str" cm="1">
        <f t="array" aca="1" ref="R364" ca="1">IF(INDIRECT(CONCATENATE(TablaDatosCompletos[[#This Row],[CodigoProyecto]],"!G",CELL("fila",INDIRECT(TablaDatosCompletos[[#This Row],[Referencia]]))+6))=0,"",INDIRECT(CONCATENATE(TablaDatosCompletos[[#This Row],[CodigoProyecto]],"!G",CELL("fila",INDIRECT(TablaDatosCompletos[[#This Row],[Referencia]]))+6)))</f>
        <v>RCO 38: Hectáreas</v>
      </c>
      <c r="S364" s="125" t="str" cm="1">
        <f t="array" aca="1" ref="S364" ca="1">IF(INDIRECT(CONCATENATE(TablaDatosCompletos[[#This Row],[CodigoProyecto]],"!E",CELL("fila",INDIRECT(TablaDatosCompletos[[#This Row],[Referencia]]))+7))=0,"",INDIRECT(CONCATENATE(TablaDatosCompletos[[#This Row],[CodigoProyecto]],"!E",CELL("fila",INDIRECT(TablaDatosCompletos[[#This Row],[Referencia]]))+7)))</f>
        <v>RCR95</v>
      </c>
      <c r="T364" s="126" t="str" cm="1">
        <f t="array" aca="1" ref="T364" ca="1">IF(INDIRECT(CONCATENATE(TablaDatosCompletos[[#This Row],[CodigoProyecto]],"!F",CELL("fila",INDIRECT(TablaDatosCompletos[[#This Row],[Referencia]]))+7))=0,"",INDIRECT(CONCATENATE(TablaDatosCompletos[[#This Row],[CodigoProyecto]],"!F",CELL("fila",INDIRECT(TablaDatosCompletos[[#This Row],[Referencia]]))+7)))</f>
        <v>RCR 95: Población que tiene acceso a
infraestructuras verdes nuevas o mejoradas*</v>
      </c>
      <c r="U364" s="127" cm="1">
        <f t="array" aca="1" ref="U364" ca="1">IF(TablaDatosCompletos[[#This Row],[UsarAI]]="NO",0,INDIRECT(CONCATENATE(TablaDatosCompletos[[#This Row],[CodigoProyecto]],"!H",CELL("fila",INDIRECT(TablaDatosCompletos[[#This Row],[Referencia]]))+7)))</f>
        <v>0</v>
      </c>
      <c r="V364" s="126" t="str" cm="1">
        <f t="array" aca="1" ref="V364" ca="1">IF(INDIRECT(CONCATENATE(TablaDatosCompletos[[#This Row],[CodigoProyecto]],"!G",CELL("fila",INDIRECT(TablaDatosCompletos[[#This Row],[Referencia]]))+7))=0,"",INDIRECT(CONCATENATE(TablaDatosCompletos[[#This Row],[CodigoProyecto]],"!G",CELL("fila",INDIRECT(TablaDatosCompletos[[#This Row],[Referencia]]))+7)))</f>
        <v>RCR 95: Personas</v>
      </c>
    </row>
    <row r="365" spans="1:22" ht="72.5" x14ac:dyDescent="0.35">
      <c r="A365" s="17">
        <f>DatosGenerales!$D$7</f>
        <v>0</v>
      </c>
      <c r="B365" s="17">
        <f>DatosGenerales!$D$11</f>
        <v>0</v>
      </c>
      <c r="C365" s="17" cm="1">
        <f t="array" aca="1" ref="C365" ca="1">INDIRECT(CONCATENATE(TablaDatosCompletos[[#This Row],[CodigoProyecto]],"!$E$3"))</f>
        <v>0</v>
      </c>
      <c r="D365" s="17" t="str">
        <f ca="1">IF(TablaDatosCompletos[[#This Row],[Proyecto]]=0,"NO","SI")</f>
        <v>NO</v>
      </c>
      <c r="E365" s="17" t="s">
        <v>24</v>
      </c>
      <c r="F365" s="17" t="s">
        <v>258</v>
      </c>
      <c r="G365" s="20" t="s">
        <v>135</v>
      </c>
      <c r="H365" s="20" t="s">
        <v>55</v>
      </c>
      <c r="I365" s="19" t="s">
        <v>56</v>
      </c>
      <c r="J365" s="17" t="s">
        <v>136</v>
      </c>
      <c r="K365" s="18" t="s">
        <v>137</v>
      </c>
      <c r="L365" s="18" t="s">
        <v>722</v>
      </c>
      <c r="M365" s="18" t="str" cm="1">
        <f t="array" aca="1" ref="M365" ca="1">IF(INDIRECT(CONCATENATE(TablaDatosCompletos[[#This Row],[CodigoProyecto]],"!B",CELL("fila",INDIRECT(TablaDatosCompletos[[#This Row],[Referencia]]))))="Incluir","SI","NO")</f>
        <v>NO</v>
      </c>
      <c r="N365" s="40" cm="1">
        <f t="array" aca="1" ref="N365" ca="1">IF(TablaDatosCompletos[[#This Row],[UsarAI]]="NO",0,INDIRECT(CONCATENATE(TablaDatosCompletos[[#This Row],[CodigoProyecto]],"!E",CELL("fila",INDIRECT(TablaDatosCompletos[[#This Row],[Referencia]]))+2)))</f>
        <v>0</v>
      </c>
      <c r="O365" s="18" t="str" cm="1">
        <f t="array" aca="1" ref="O365" ca="1">IF(INDIRECT(CONCATENATE(TablaDatosCompletos[[#This Row],[CodigoProyecto]],"!E",CELL("fila",INDIRECT(TablaDatosCompletos[[#This Row],[Referencia]]))+6))=0,"",INDIRECT(CONCATENATE(TablaDatosCompletos[[#This Row],[CodigoProyecto]],"!E",CELL("fila",INDIRECT(TablaDatosCompletos[[#This Row],[Referencia]]))+6)))</f>
        <v>RCO65</v>
      </c>
      <c r="P365" s="18" t="str" cm="1">
        <f t="array" aca="1" ref="P365" ca="1">IF(INDIRECT(CONCATENATE(TablaDatosCompletos[[#This Row],[CodigoProyecto]],"!F",CELL("fila",INDIRECT(TablaDatosCompletos[[#This Row],[Referencia]]))+6))=0,"",INDIRECT(CONCATENATE(TablaDatosCompletos[[#This Row],[CodigoProyecto]],"!F",CELL("fila",INDIRECT(TablaDatosCompletos[[#This Row],[Referencia]]))+6)))</f>
        <v>RCO 65: Capacidad de las viviendas sociales nuevas o modernizadas</v>
      </c>
      <c r="Q365" s="18" cm="1">
        <f t="array" aca="1" ref="Q365" ca="1">IF(TablaDatosCompletos[[#This Row],[UsarAI]]="NO",0,INDIRECT(CONCATENATE(TablaDatosCompletos[[#This Row],[CodigoProyecto]],"!H",CELL("fila",INDIRECT(TablaDatosCompletos[[#This Row],[Referencia]]))+6)))</f>
        <v>0</v>
      </c>
      <c r="R365" s="18" t="str" cm="1">
        <f t="array" aca="1" ref="R365" ca="1">IF(INDIRECT(CONCATENATE(TablaDatosCompletos[[#This Row],[CodigoProyecto]],"!G",CELL("fila",INDIRECT(TablaDatosCompletos[[#This Row],[Referencia]]))+6))=0,"",INDIRECT(CONCATENATE(TablaDatosCompletos[[#This Row],[CodigoProyecto]],"!G",CELL("fila",INDIRECT(TablaDatosCompletos[[#This Row],[Referencia]]))+6)))</f>
        <v>RCO 65: Viviendas</v>
      </c>
      <c r="S365" s="125" t="str" cm="1">
        <f t="array" aca="1" ref="S365" ca="1">IF(INDIRECT(CONCATENATE(TablaDatosCompletos[[#This Row],[CodigoProyecto]],"!E",CELL("fila",INDIRECT(TablaDatosCompletos[[#This Row],[Referencia]]))+7))=0,"",INDIRECT(CONCATENATE(TablaDatosCompletos[[#This Row],[CodigoProyecto]],"!E",CELL("fila",INDIRECT(TablaDatosCompletos[[#This Row],[Referencia]]))+7)))</f>
        <v>RCR67</v>
      </c>
      <c r="T365" s="126" t="str" cm="1">
        <f t="array" aca="1" ref="T365" ca="1">IF(INDIRECT(CONCATENATE(TablaDatosCompletos[[#This Row],[CodigoProyecto]],"!F",CELL("fila",INDIRECT(TablaDatosCompletos[[#This Row],[Referencia]]))+7))=0,"",INDIRECT(CONCATENATE(TablaDatosCompletos[[#This Row],[CodigoProyecto]],"!F",CELL("fila",INDIRECT(TablaDatosCompletos[[#This Row],[Referencia]]))+7)))</f>
        <v>RCR 67:Usuarios anuales de las viviendas sociales nuevas o modernizadas</v>
      </c>
      <c r="U365" s="127" cm="1">
        <f t="array" aca="1" ref="U365" ca="1">IF(TablaDatosCompletos[[#This Row],[UsarAI]]="NO",0,INDIRECT(CONCATENATE(TablaDatosCompletos[[#This Row],[CodigoProyecto]],"!H",CELL("fila",INDIRECT(TablaDatosCompletos[[#This Row],[Referencia]]))+7)))</f>
        <v>0</v>
      </c>
      <c r="V365" s="126" t="str" cm="1">
        <f t="array" aca="1" ref="V365" ca="1">IF(INDIRECT(CONCATENATE(TablaDatosCompletos[[#This Row],[CodigoProyecto]],"!G",CELL("fila",INDIRECT(TablaDatosCompletos[[#This Row],[Referencia]]))+7))=0,"",INDIRECT(CONCATENATE(TablaDatosCompletos[[#This Row],[CodigoProyecto]],"!G",CELL("fila",INDIRECT(TablaDatosCompletos[[#This Row],[Referencia]]))+7)))</f>
        <v>RCR 67: Usuarios/año</v>
      </c>
    </row>
    <row r="366" spans="1:22" ht="130.5" x14ac:dyDescent="0.35">
      <c r="A366" s="17">
        <f>DatosGenerales!$D$7</f>
        <v>0</v>
      </c>
      <c r="B366" s="17">
        <f>DatosGenerales!$D$11</f>
        <v>0</v>
      </c>
      <c r="C366" s="17" cm="1">
        <f t="array" aca="1" ref="C366" ca="1">INDIRECT(CONCATENATE(TablaDatosCompletos[[#This Row],[CodigoProyecto]],"!$E$3"))</f>
        <v>0</v>
      </c>
      <c r="D366" s="17" t="str">
        <f ca="1">IF(TablaDatosCompletos[[#This Row],[Proyecto]]=0,"NO","SI")</f>
        <v>NO</v>
      </c>
      <c r="E366" s="17" t="s">
        <v>24</v>
      </c>
      <c r="F366" s="17" t="s">
        <v>258</v>
      </c>
      <c r="G366" s="20" t="s">
        <v>135</v>
      </c>
      <c r="H366" s="20" t="s">
        <v>55</v>
      </c>
      <c r="I366" s="40" t="s">
        <v>56</v>
      </c>
      <c r="J366" s="17" t="s">
        <v>138</v>
      </c>
      <c r="K366" s="18" t="s">
        <v>139</v>
      </c>
      <c r="L366" s="18" t="s">
        <v>723</v>
      </c>
      <c r="M366" s="18" t="str" cm="1">
        <f t="array" aca="1" ref="M366" ca="1">IF(INDIRECT(CONCATENATE(TablaDatosCompletos[[#This Row],[CodigoProyecto]],"!B",CELL("fila",INDIRECT(TablaDatosCompletos[[#This Row],[Referencia]]))))="Incluir","SI","NO")</f>
        <v>NO</v>
      </c>
      <c r="N366" s="40" cm="1">
        <f t="array" aca="1" ref="N366" ca="1">IF(TablaDatosCompletos[[#This Row],[UsarAI]]="NO",0,INDIRECT(CONCATENATE(TablaDatosCompletos[[#This Row],[CodigoProyecto]],"!E",CELL("fila",INDIRECT(TablaDatosCompletos[[#This Row],[Referencia]]))+2)))</f>
        <v>0</v>
      </c>
      <c r="O366" s="18" t="str" cm="1">
        <f t="array" aca="1" ref="O366" ca="1">IF(INDIRECT(CONCATENATE(TablaDatosCompletos[[#This Row],[CodigoProyecto]],"!E",CELL("fila",INDIRECT(TablaDatosCompletos[[#This Row],[Referencia]]))+6))=0,"",INDIRECT(CONCATENATE(TablaDatosCompletos[[#This Row],[CodigoProyecto]],"!E",CELL("fila",INDIRECT(TablaDatosCompletos[[#This Row],[Referencia]]))+6)))</f>
        <v>RCO113</v>
      </c>
      <c r="P366" s="18" t="str" cm="1">
        <f t="array" aca="1" ref="P366" ca="1">IF(INDIRECT(CONCATENATE(TablaDatosCompletos[[#This Row],[CodigoProyecto]],"!F",CELL("fila",INDIRECT(TablaDatosCompletos[[#This Row],[Referencia]]))+6))=0,"",INDIRECT(CONCATENATE(TablaDatosCompletos[[#This Row],[CodigoProyecto]],"!F",CELL("fila",INDIRECT(TablaDatosCompletos[[#This Row],[Referencia]]))+6)))</f>
        <v>RCO 113: Población cubierta por proyectos
en el marco de la inclusión socioeconómica
de las comunidades marginadas, las familias
con bajos ingresos y los colectivos menos
favorecidos*</v>
      </c>
      <c r="Q366" s="18" cm="1">
        <f t="array" aca="1" ref="Q366" ca="1">IF(TablaDatosCompletos[[#This Row],[UsarAI]]="NO",0,INDIRECT(CONCATENATE(TablaDatosCompletos[[#This Row],[CodigoProyecto]],"!H",CELL("fila",INDIRECT(TablaDatosCompletos[[#This Row],[Referencia]]))+6)))</f>
        <v>0</v>
      </c>
      <c r="R366" s="18" t="str" cm="1">
        <f t="array" aca="1" ref="R366" ca="1">IF(INDIRECT(CONCATENATE(TablaDatosCompletos[[#This Row],[CodigoProyecto]],"!G",CELL("fila",INDIRECT(TablaDatosCompletos[[#This Row],[Referencia]]))+6))=0,"",INDIRECT(CONCATENATE(TablaDatosCompletos[[#This Row],[CodigoProyecto]],"!G",CELL("fila",INDIRECT(TablaDatosCompletos[[#This Row],[Referencia]]))+6)))</f>
        <v>RCO 113:Personas</v>
      </c>
      <c r="S366" s="125" t="str" cm="1">
        <f t="array" aca="1" ref="S366" ca="1">IF(INDIRECT(CONCATENATE(TablaDatosCompletos[[#This Row],[CodigoProyecto]],"!E",CELL("fila",INDIRECT(TablaDatosCompletos[[#This Row],[Referencia]]))+7))=0,"",INDIRECT(CONCATENATE(TablaDatosCompletos[[#This Row],[CodigoProyecto]],"!E",CELL("fila",INDIRECT(TablaDatosCompletos[[#This Row],[Referencia]]))+7)))</f>
        <v>ESR113</v>
      </c>
      <c r="T366" s="126" t="str" cm="1">
        <f t="array" aca="1" ref="T366" ca="1">IF(INDIRECT(CONCATENATE(TablaDatosCompletos[[#This Row],[CodigoProyecto]],"!F",CELL("fila",INDIRECT(TablaDatosCompletos[[#This Row],[Referencia]]))+7))=0,"",INDIRECT(CONCATENATE(TablaDatosCompletos[[#This Row],[CodigoProyecto]],"!F",CELL("fila",INDIRECT(TablaDatosCompletos[[#This Row],[Referencia]]))+7)))</f>
        <v xml:space="preserve">ESR113: Número de personas beneficiarias de actuaciones de inclusión social </v>
      </c>
      <c r="U366" s="127" cm="1">
        <f t="array" aca="1" ref="U366" ca="1">IF(TablaDatosCompletos[[#This Row],[UsarAI]]="NO",0,INDIRECT(CONCATENATE(TablaDatosCompletos[[#This Row],[CodigoProyecto]],"!H",CELL("fila",INDIRECT(TablaDatosCompletos[[#This Row],[Referencia]]))+7)))</f>
        <v>0</v>
      </c>
      <c r="V366" s="126" t="str" cm="1">
        <f t="array" aca="1" ref="V366" ca="1">IF(INDIRECT(CONCATENATE(TablaDatosCompletos[[#This Row],[CodigoProyecto]],"!G",CELL("fila",INDIRECT(TablaDatosCompletos[[#This Row],[Referencia]]))+7))=0,"",INDIRECT(CONCATENATE(TablaDatosCompletos[[#This Row],[CodigoProyecto]],"!G",CELL("fila",INDIRECT(TablaDatosCompletos[[#This Row],[Referencia]]))+7)))</f>
        <v>ESR113:Personas</v>
      </c>
    </row>
    <row r="367" spans="1:22" ht="130.5" x14ac:dyDescent="0.35">
      <c r="A367" s="17">
        <f>DatosGenerales!$D$7</f>
        <v>0</v>
      </c>
      <c r="B367" s="17">
        <f>DatosGenerales!$D$11</f>
        <v>0</v>
      </c>
      <c r="C367" s="17" cm="1">
        <f t="array" aca="1" ref="C367" ca="1">INDIRECT(CONCATENATE(TablaDatosCompletos[[#This Row],[CodigoProyecto]],"!$E$3"))</f>
        <v>0</v>
      </c>
      <c r="D367" s="17" t="str">
        <f ca="1">IF(TablaDatosCompletos[[#This Row],[Proyecto]]=0,"NO","SI")</f>
        <v>NO</v>
      </c>
      <c r="E367" s="17" t="s">
        <v>24</v>
      </c>
      <c r="F367" s="17" t="s">
        <v>258</v>
      </c>
      <c r="G367" s="20" t="s">
        <v>135</v>
      </c>
      <c r="H367" s="20" t="s">
        <v>55</v>
      </c>
      <c r="I367" s="40" t="s">
        <v>56</v>
      </c>
      <c r="J367" s="17" t="s">
        <v>140</v>
      </c>
      <c r="K367" s="18" t="s">
        <v>141</v>
      </c>
      <c r="L367" s="18" t="s">
        <v>724</v>
      </c>
      <c r="M367" s="18" t="str" cm="1">
        <f t="array" aca="1" ref="M367" ca="1">IF(INDIRECT(CONCATENATE(TablaDatosCompletos[[#This Row],[CodigoProyecto]],"!B",CELL("fila",INDIRECT(TablaDatosCompletos[[#This Row],[Referencia]]))))="Incluir","SI","NO")</f>
        <v>NO</v>
      </c>
      <c r="N367" s="40" cm="1">
        <f t="array" aca="1" ref="N367" ca="1">IF(TablaDatosCompletos[[#This Row],[UsarAI]]="NO",0,INDIRECT(CONCATENATE(TablaDatosCompletos[[#This Row],[CodigoProyecto]],"!E",CELL("fila",INDIRECT(TablaDatosCompletos[[#This Row],[Referencia]]))+2)))</f>
        <v>0</v>
      </c>
      <c r="O367" s="18" t="str" cm="1">
        <f t="array" aca="1" ref="O367" ca="1">IF(INDIRECT(CONCATENATE(TablaDatosCompletos[[#This Row],[CodigoProyecto]],"!E",CELL("fila",INDIRECT(TablaDatosCompletos[[#This Row],[Referencia]]))+6))=0,"",INDIRECT(CONCATENATE(TablaDatosCompletos[[#This Row],[CodigoProyecto]],"!E",CELL("fila",INDIRECT(TablaDatosCompletos[[#This Row],[Referencia]]))+6)))</f>
        <v>RCO113</v>
      </c>
      <c r="P367" s="18" t="str" cm="1">
        <f t="array" aca="1" ref="P367" ca="1">IF(INDIRECT(CONCATENATE(TablaDatosCompletos[[#This Row],[CodigoProyecto]],"!F",CELL("fila",INDIRECT(TablaDatosCompletos[[#This Row],[Referencia]]))+6))=0,"",INDIRECT(CONCATENATE(TablaDatosCompletos[[#This Row],[CodigoProyecto]],"!F",CELL("fila",INDIRECT(TablaDatosCompletos[[#This Row],[Referencia]]))+6)))</f>
        <v>RCO 113: Población cubierta por proyectos
en el marco de la inclusión socioeconómica
de las comunidades marginadas, las familias
con bajos ingresos y los colectivos menos
favorecidos*</v>
      </c>
      <c r="Q367" s="18" cm="1">
        <f t="array" aca="1" ref="Q367" ca="1">IF(TablaDatosCompletos[[#This Row],[UsarAI]]="NO",0,INDIRECT(CONCATENATE(TablaDatosCompletos[[#This Row],[CodigoProyecto]],"!H",CELL("fila",INDIRECT(TablaDatosCompletos[[#This Row],[Referencia]]))+6)))</f>
        <v>0</v>
      </c>
      <c r="R367" s="18" t="str" cm="1">
        <f t="array" aca="1" ref="R367" ca="1">IF(INDIRECT(CONCATENATE(TablaDatosCompletos[[#This Row],[CodigoProyecto]],"!G",CELL("fila",INDIRECT(TablaDatosCompletos[[#This Row],[Referencia]]))+6))=0,"",INDIRECT(CONCATENATE(TablaDatosCompletos[[#This Row],[CodigoProyecto]],"!G",CELL("fila",INDIRECT(TablaDatosCompletos[[#This Row],[Referencia]]))+6)))</f>
        <v>RCO 113:Personas</v>
      </c>
      <c r="S367" s="125" t="str" cm="1">
        <f t="array" aca="1" ref="S367" ca="1">IF(INDIRECT(CONCATENATE(TablaDatosCompletos[[#This Row],[CodigoProyecto]],"!E",CELL("fila",INDIRECT(TablaDatosCompletos[[#This Row],[Referencia]]))+7))=0,"",INDIRECT(CONCATENATE(TablaDatosCompletos[[#This Row],[CodigoProyecto]],"!E",CELL("fila",INDIRECT(TablaDatosCompletos[[#This Row],[Referencia]]))+7)))</f>
        <v>ESR113</v>
      </c>
      <c r="T367" s="126" t="str" cm="1">
        <f t="array" aca="1" ref="T367" ca="1">IF(INDIRECT(CONCATENATE(TablaDatosCompletos[[#This Row],[CodigoProyecto]],"!F",CELL("fila",INDIRECT(TablaDatosCompletos[[#This Row],[Referencia]]))+7))=0,"",INDIRECT(CONCATENATE(TablaDatosCompletos[[#This Row],[CodigoProyecto]],"!F",CELL("fila",INDIRECT(TablaDatosCompletos[[#This Row],[Referencia]]))+7)))</f>
        <v xml:space="preserve">ESR113: Número de personas beneficiarias de actuaciones de inclusión social </v>
      </c>
      <c r="U367" s="127" cm="1">
        <f t="array" aca="1" ref="U367" ca="1">IF(TablaDatosCompletos[[#This Row],[UsarAI]]="NO",0,INDIRECT(CONCATENATE(TablaDatosCompletos[[#This Row],[CodigoProyecto]],"!H",CELL("fila",INDIRECT(TablaDatosCompletos[[#This Row],[Referencia]]))+7)))</f>
        <v>0</v>
      </c>
      <c r="V367" s="126" t="str" cm="1">
        <f t="array" aca="1" ref="V367" ca="1">IF(INDIRECT(CONCATENATE(TablaDatosCompletos[[#This Row],[CodigoProyecto]],"!G",CELL("fila",INDIRECT(TablaDatosCompletos[[#This Row],[Referencia]]))+7))=0,"",INDIRECT(CONCATENATE(TablaDatosCompletos[[#This Row],[CodigoProyecto]],"!G",CELL("fila",INDIRECT(TablaDatosCompletos[[#This Row],[Referencia]]))+7)))</f>
        <v>ESR113:Personas</v>
      </c>
    </row>
    <row r="368" spans="1:22" ht="72.5" x14ac:dyDescent="0.35">
      <c r="A368" s="17">
        <f>DatosGenerales!$D$7</f>
        <v>0</v>
      </c>
      <c r="B368" s="17">
        <f>DatosGenerales!$D$11</f>
        <v>0</v>
      </c>
      <c r="C368" s="17" cm="1">
        <f t="array" aca="1" ref="C368" ca="1">INDIRECT(CONCATENATE(TablaDatosCompletos[[#This Row],[CodigoProyecto]],"!$E$3"))</f>
        <v>0</v>
      </c>
      <c r="D368" s="17" t="str">
        <f ca="1">IF(TablaDatosCompletos[[#This Row],[Proyecto]]=0,"NO","SI")</f>
        <v>NO</v>
      </c>
      <c r="E368" s="17" t="s">
        <v>24</v>
      </c>
      <c r="F368" s="17" t="s">
        <v>262</v>
      </c>
      <c r="G368" s="20" t="s">
        <v>142</v>
      </c>
      <c r="H368" s="20" t="s">
        <v>57</v>
      </c>
      <c r="I368" s="40" t="s">
        <v>58</v>
      </c>
      <c r="J368" s="17" t="s">
        <v>143</v>
      </c>
      <c r="K368" s="18" t="s">
        <v>144</v>
      </c>
      <c r="L368" s="18" t="s">
        <v>725</v>
      </c>
      <c r="M368" s="18" t="str" cm="1">
        <f t="array" aca="1" ref="M368" ca="1">IF(INDIRECT(CONCATENATE(TablaDatosCompletos[[#This Row],[CodigoProyecto]],"!B",CELL("fila",INDIRECT(TablaDatosCompletos[[#This Row],[Referencia]]))))="Incluir","SI","NO")</f>
        <v>NO</v>
      </c>
      <c r="N368" s="40" cm="1">
        <f t="array" aca="1" ref="N368" ca="1">IF(TablaDatosCompletos[[#This Row],[UsarAI]]="NO",0,INDIRECT(CONCATENATE(TablaDatosCompletos[[#This Row],[CodigoProyecto]],"!E",CELL("fila",INDIRECT(TablaDatosCompletos[[#This Row],[Referencia]]))+2)))</f>
        <v>0</v>
      </c>
      <c r="O368" s="18" t="str" cm="1">
        <f t="array" aca="1" ref="O368" ca="1">IF(INDIRECT(CONCATENATE(TablaDatosCompletos[[#This Row],[CodigoProyecto]],"!E",CELL("fila",INDIRECT(TablaDatosCompletos[[#This Row],[Referencia]]))+6))=0,"",INDIRECT(CONCATENATE(TablaDatosCompletos[[#This Row],[CodigoProyecto]],"!E",CELL("fila",INDIRECT(TablaDatosCompletos[[#This Row],[Referencia]]))+6)))</f>
        <v>RCO77</v>
      </c>
      <c r="P368" s="18" t="str" cm="1">
        <f t="array" aca="1" ref="P368" ca="1">IF(INDIRECT(CONCATENATE(TablaDatosCompletos[[#This Row],[CodigoProyecto]],"!F",CELL("fila",INDIRECT(TablaDatosCompletos[[#This Row],[Referencia]]))+6))=0,"",INDIRECT(CONCATENATE(TablaDatosCompletos[[#This Row],[CodigoProyecto]],"!F",CELL("fila",INDIRECT(TablaDatosCompletos[[#This Row],[Referencia]]))+6)))</f>
        <v>RCO 77: Número de infraestructuras
culturales y turísticas apoyadas*</v>
      </c>
      <c r="Q368" s="18" cm="1">
        <f t="array" aca="1" ref="Q368" ca="1">IF(TablaDatosCompletos[[#This Row],[UsarAI]]="NO",0,INDIRECT(CONCATENATE(TablaDatosCompletos[[#This Row],[CodigoProyecto]],"!H",CELL("fila",INDIRECT(TablaDatosCompletos[[#This Row],[Referencia]]))+6)))</f>
        <v>0</v>
      </c>
      <c r="R368" s="18" t="str" cm="1">
        <f t="array" aca="1" ref="R368" ca="1">IF(INDIRECT(CONCATENATE(TablaDatosCompletos[[#This Row],[CodigoProyecto]],"!G",CELL("fila",INDIRECT(TablaDatosCompletos[[#This Row],[Referencia]]))+6))=0,"",INDIRECT(CONCATENATE(TablaDatosCompletos[[#This Row],[CodigoProyecto]],"!G",CELL("fila",INDIRECT(TablaDatosCompletos[[#This Row],[Referencia]]))+6)))</f>
        <v>RCO 77:Sitios culturales y turísticos</v>
      </c>
      <c r="S368" s="125" t="str" cm="1">
        <f t="array" aca="1" ref="S368" ca="1">IF(INDIRECT(CONCATENATE(TablaDatosCompletos[[#This Row],[CodigoProyecto]],"!E",CELL("fila",INDIRECT(TablaDatosCompletos[[#This Row],[Referencia]]))+7))=0,"",INDIRECT(CONCATENATE(TablaDatosCompletos[[#This Row],[CodigoProyecto]],"!E",CELL("fila",INDIRECT(TablaDatosCompletos[[#This Row],[Referencia]]))+7)))</f>
        <v>RCR77</v>
      </c>
      <c r="T368" s="126" t="str" cm="1">
        <f t="array" aca="1" ref="T368" ca="1">IF(INDIRECT(CONCATENATE(TablaDatosCompletos[[#This Row],[CodigoProyecto]],"!F",CELL("fila",INDIRECT(TablaDatosCompletos[[#This Row],[Referencia]]))+7))=0,"",INDIRECT(CONCATENATE(TablaDatosCompletos[[#This Row],[CodigoProyecto]],"!F",CELL("fila",INDIRECT(TablaDatosCompletos[[#This Row],[Referencia]]))+7)))</f>
        <v>RCR 77: Visitantes de instalaciones culturales
y turísticas apoyadas*</v>
      </c>
      <c r="U368" s="127" cm="1">
        <f t="array" aca="1" ref="U368" ca="1">IF(TablaDatosCompletos[[#This Row],[UsarAI]]="NO",0,INDIRECT(CONCATENATE(TablaDatosCompletos[[#This Row],[CodigoProyecto]],"!H",CELL("fila",INDIRECT(TablaDatosCompletos[[#This Row],[Referencia]]))+7)))</f>
        <v>0</v>
      </c>
      <c r="V368" s="126" t="str" cm="1">
        <f t="array" aca="1" ref="V368" ca="1">IF(INDIRECT(CONCATENATE(TablaDatosCompletos[[#This Row],[CodigoProyecto]],"!G",CELL("fila",INDIRECT(TablaDatosCompletos[[#This Row],[Referencia]]))+7))=0,"",INDIRECT(CONCATENATE(TablaDatosCompletos[[#This Row],[CodigoProyecto]],"!G",CELL("fila",INDIRECT(TablaDatosCompletos[[#This Row],[Referencia]]))+7)))</f>
        <v>Visitantes / año</v>
      </c>
    </row>
    <row r="369" spans="1:22" ht="72.5" x14ac:dyDescent="0.35">
      <c r="A369" s="17">
        <f>DatosGenerales!$D$7</f>
        <v>0</v>
      </c>
      <c r="B369" s="17">
        <f>DatosGenerales!$D$11</f>
        <v>0</v>
      </c>
      <c r="C369" s="17" cm="1">
        <f t="array" aca="1" ref="C369" ca="1">INDIRECT(CONCATENATE(TablaDatosCompletos[[#This Row],[CodigoProyecto]],"!$E$3"))</f>
        <v>0</v>
      </c>
      <c r="D369" s="17" t="str">
        <f ca="1">IF(TablaDatosCompletos[[#This Row],[Proyecto]]=0,"NO","SI")</f>
        <v>NO</v>
      </c>
      <c r="E369" s="17" t="s">
        <v>24</v>
      </c>
      <c r="F369" s="17" t="s">
        <v>262</v>
      </c>
      <c r="G369" s="20" t="s">
        <v>142</v>
      </c>
      <c r="H369" s="20" t="s">
        <v>57</v>
      </c>
      <c r="I369" s="40" t="s">
        <v>58</v>
      </c>
      <c r="J369" s="17" t="s">
        <v>145</v>
      </c>
      <c r="K369" s="18" t="s">
        <v>146</v>
      </c>
      <c r="L369" s="18" t="s">
        <v>726</v>
      </c>
      <c r="M369" s="18" t="str" cm="1">
        <f t="array" aca="1" ref="M369" ca="1">IF(INDIRECT(CONCATENATE(TablaDatosCompletos[[#This Row],[CodigoProyecto]],"!B",CELL("fila",INDIRECT(TablaDatosCompletos[[#This Row],[Referencia]]))))="Incluir","SI","NO")</f>
        <v>NO</v>
      </c>
      <c r="N369" s="40" cm="1">
        <f t="array" aca="1" ref="N369" ca="1">IF(TablaDatosCompletos[[#This Row],[UsarAI]]="NO",0,INDIRECT(CONCATENATE(TablaDatosCompletos[[#This Row],[CodigoProyecto]],"!E",CELL("fila",INDIRECT(TablaDatosCompletos[[#This Row],[Referencia]]))+2)))</f>
        <v>0</v>
      </c>
      <c r="O369" s="18" t="str" cm="1">
        <f t="array" aca="1" ref="O369" ca="1">IF(INDIRECT(CONCATENATE(TablaDatosCompletos[[#This Row],[CodigoProyecto]],"!E",CELL("fila",INDIRECT(TablaDatosCompletos[[#This Row],[Referencia]]))+6))=0,"",INDIRECT(CONCATENATE(TablaDatosCompletos[[#This Row],[CodigoProyecto]],"!E",CELL("fila",INDIRECT(TablaDatosCompletos[[#This Row],[Referencia]]))+6)))</f>
        <v>RCO77</v>
      </c>
      <c r="P369" s="18" t="str" cm="1">
        <f t="array" aca="1" ref="P369" ca="1">IF(INDIRECT(CONCATENATE(TablaDatosCompletos[[#This Row],[CodigoProyecto]],"!F",CELL("fila",INDIRECT(TablaDatosCompletos[[#This Row],[Referencia]]))+6))=0,"",INDIRECT(CONCATENATE(TablaDatosCompletos[[#This Row],[CodigoProyecto]],"!F",CELL("fila",INDIRECT(TablaDatosCompletos[[#This Row],[Referencia]]))+6)))</f>
        <v>RCO 77: Número de infraestructuras
culturales y turísticas apoyadas*</v>
      </c>
      <c r="Q369" s="18" cm="1">
        <f t="array" aca="1" ref="Q369" ca="1">IF(TablaDatosCompletos[[#This Row],[UsarAI]]="NO",0,INDIRECT(CONCATENATE(TablaDatosCompletos[[#This Row],[CodigoProyecto]],"!H",CELL("fila",INDIRECT(TablaDatosCompletos[[#This Row],[Referencia]]))+6)))</f>
        <v>0</v>
      </c>
      <c r="R369" s="18" t="str" cm="1">
        <f t="array" aca="1" ref="R369" ca="1">IF(INDIRECT(CONCATENATE(TablaDatosCompletos[[#This Row],[CodigoProyecto]],"!G",CELL("fila",INDIRECT(TablaDatosCompletos[[#This Row],[Referencia]]))+6))=0,"",INDIRECT(CONCATENATE(TablaDatosCompletos[[#This Row],[CodigoProyecto]],"!G",CELL("fila",INDIRECT(TablaDatosCompletos[[#This Row],[Referencia]]))+6)))</f>
        <v>RCO 77:Sitios culturales y turísticos</v>
      </c>
      <c r="S369" s="125" t="str" cm="1">
        <f t="array" aca="1" ref="S369" ca="1">IF(INDIRECT(CONCATENATE(TablaDatosCompletos[[#This Row],[CodigoProyecto]],"!E",CELL("fila",INDIRECT(TablaDatosCompletos[[#This Row],[Referencia]]))+7))=0,"",INDIRECT(CONCATENATE(TablaDatosCompletos[[#This Row],[CodigoProyecto]],"!E",CELL("fila",INDIRECT(TablaDatosCompletos[[#This Row],[Referencia]]))+7)))</f>
        <v>RCR77</v>
      </c>
      <c r="T369" s="48" t="str" cm="1">
        <f t="array" aca="1" ref="T369" ca="1">IF(INDIRECT(CONCATENATE(TablaDatosCompletos[[#This Row],[CodigoProyecto]],"!F",CELL("fila",INDIRECT(TablaDatosCompletos[[#This Row],[Referencia]]))+7))=0,"",INDIRECT(CONCATENATE(TablaDatosCompletos[[#This Row],[CodigoProyecto]],"!F",CELL("fila",INDIRECT(TablaDatosCompletos[[#This Row],[Referencia]]))+7)))</f>
        <v>RCR 77: Visitantes de instalaciones culturales
y turísticas apoyadas*</v>
      </c>
      <c r="U369" s="127" cm="1">
        <f t="array" aca="1" ref="U369" ca="1">IF(TablaDatosCompletos[[#This Row],[UsarAI]]="NO",0,INDIRECT(CONCATENATE(TablaDatosCompletos[[#This Row],[CodigoProyecto]],"!H",CELL("fila",INDIRECT(TablaDatosCompletos[[#This Row],[Referencia]]))+7)))</f>
        <v>0</v>
      </c>
      <c r="V369" s="48" t="str" cm="1">
        <f t="array" aca="1" ref="V369" ca="1">IF(INDIRECT(CONCATENATE(TablaDatosCompletos[[#This Row],[CodigoProyecto]],"!G",CELL("fila",INDIRECT(TablaDatosCompletos[[#This Row],[Referencia]]))+7))=0,"",INDIRECT(CONCATENATE(TablaDatosCompletos[[#This Row],[CodigoProyecto]],"!G",CELL("fila",INDIRECT(TablaDatosCompletos[[#This Row],[Referencia]]))+7)))</f>
        <v>Visitantes / año</v>
      </c>
    </row>
    <row r="370" spans="1:22" ht="72.5" x14ac:dyDescent="0.35">
      <c r="A370" s="17">
        <f>DatosGenerales!$D$7</f>
        <v>0</v>
      </c>
      <c r="B370" s="17">
        <f>DatosGenerales!$D$11</f>
        <v>0</v>
      </c>
      <c r="C370" s="17" cm="1">
        <f t="array" aca="1" ref="C370" ca="1">INDIRECT(CONCATENATE(TablaDatosCompletos[[#This Row],[CodigoProyecto]],"!$E$3"))</f>
        <v>0</v>
      </c>
      <c r="D370" s="17" t="str">
        <f ca="1">IF(TablaDatosCompletos[[#This Row],[Proyecto]]=0,"NO","SI")</f>
        <v>NO</v>
      </c>
      <c r="E370" s="17" t="s">
        <v>24</v>
      </c>
      <c r="F370" s="17" t="s">
        <v>262</v>
      </c>
      <c r="G370" s="20" t="s">
        <v>142</v>
      </c>
      <c r="H370" s="20" t="s">
        <v>57</v>
      </c>
      <c r="I370" s="40" t="s">
        <v>58</v>
      </c>
      <c r="J370" s="17" t="s">
        <v>147</v>
      </c>
      <c r="K370" s="18" t="s">
        <v>148</v>
      </c>
      <c r="L370" s="18" t="s">
        <v>727</v>
      </c>
      <c r="M370" s="18" t="str" cm="1">
        <f t="array" aca="1" ref="M370" ca="1">IF(INDIRECT(CONCATENATE(TablaDatosCompletos[[#This Row],[CodigoProyecto]],"!B",CELL("fila",INDIRECT(TablaDatosCompletos[[#This Row],[Referencia]]))))="Incluir","SI","NO")</f>
        <v>NO</v>
      </c>
      <c r="N370" s="40" cm="1">
        <f t="array" aca="1" ref="N370" ca="1">IF(TablaDatosCompletos[[#This Row],[UsarAI]]="NO",0,INDIRECT(CONCATENATE(TablaDatosCompletos[[#This Row],[CodigoProyecto]],"!E",CELL("fila",INDIRECT(TablaDatosCompletos[[#This Row],[Referencia]]))+2)))</f>
        <v>0</v>
      </c>
      <c r="O370" s="18" t="str" cm="1">
        <f t="array" aca="1" ref="O370" ca="1">IF(INDIRECT(CONCATENATE(TablaDatosCompletos[[#This Row],[CodigoProyecto]],"!E",CELL("fila",INDIRECT(TablaDatosCompletos[[#This Row],[Referencia]]))+6))=0,"",INDIRECT(CONCATENATE(TablaDatosCompletos[[#This Row],[CodigoProyecto]],"!E",CELL("fila",INDIRECT(TablaDatosCompletos[[#This Row],[Referencia]]))+6)))</f>
        <v>RCO114</v>
      </c>
      <c r="P370" s="18" t="str" cm="1">
        <f t="array" aca="1" ref="P370" ca="1">IF(INDIRECT(CONCATENATE(TablaDatosCompletos[[#This Row],[CodigoProyecto]],"!F",CELL("fila",INDIRECT(TablaDatosCompletos[[#This Row],[Referencia]]))+6))=0,"",INDIRECT(CONCATENATE(TablaDatosCompletos[[#This Row],[CodigoProyecto]],"!F",CELL("fila",INDIRECT(TablaDatosCompletos[[#This Row],[Referencia]]))+6)))</f>
        <v>RCO 114: Espacios abiertos creados o rehabilitados en zonas urbanas</v>
      </c>
      <c r="Q370" s="18" cm="1">
        <f t="array" aca="1" ref="Q370" ca="1">IF(TablaDatosCompletos[[#This Row],[UsarAI]]="NO",0,INDIRECT(CONCATENATE(TablaDatosCompletos[[#This Row],[CodigoProyecto]],"!H",CELL("fila",INDIRECT(TablaDatosCompletos[[#This Row],[Referencia]]))+6)))</f>
        <v>0</v>
      </c>
      <c r="R370" s="18" t="str" cm="1">
        <f t="array" aca="1" ref="R370" ca="1">IF(INDIRECT(CONCATENATE(TablaDatosCompletos[[#This Row],[CodigoProyecto]],"!G",CELL("fila",INDIRECT(TablaDatosCompletos[[#This Row],[Referencia]]))+6))=0,"",INDIRECT(CONCATENATE(TablaDatosCompletos[[#This Row],[CodigoProyecto]],"!G",CELL("fila",INDIRECT(TablaDatosCompletos[[#This Row],[Referencia]]))+6)))</f>
        <v>RCO 114: Metros cuadrados</v>
      </c>
      <c r="S370" s="125" t="str" cm="1">
        <f t="array" aca="1" ref="S370" ca="1">IF(INDIRECT(CONCATENATE(TablaDatosCompletos[[#This Row],[CodigoProyecto]],"!E",CELL("fila",INDIRECT(TablaDatosCompletos[[#This Row],[Referencia]]))+7))=0,"",INDIRECT(CONCATENATE(TablaDatosCompletos[[#This Row],[CodigoProyecto]],"!E",CELL("fila",INDIRECT(TablaDatosCompletos[[#This Row],[Referencia]]))+7)))</f>
        <v>RCR77</v>
      </c>
      <c r="T370" s="48" t="str" cm="1">
        <f t="array" aca="1" ref="T370" ca="1">IF(INDIRECT(CONCATENATE(TablaDatosCompletos[[#This Row],[CodigoProyecto]],"!F",CELL("fila",INDIRECT(TablaDatosCompletos[[#This Row],[Referencia]]))+7))=0,"",INDIRECT(CONCATENATE(TablaDatosCompletos[[#This Row],[CodigoProyecto]],"!F",CELL("fila",INDIRECT(TablaDatosCompletos[[#This Row],[Referencia]]))+7)))</f>
        <v>RCR 77: Visitantes de instalaciones culturales
y turísticas apoyadas*</v>
      </c>
      <c r="U370" s="127" cm="1">
        <f t="array" aca="1" ref="U370" ca="1">IF(TablaDatosCompletos[[#This Row],[UsarAI]]="NO",0,INDIRECT(CONCATENATE(TablaDatosCompletos[[#This Row],[CodigoProyecto]],"!H",CELL("fila",INDIRECT(TablaDatosCompletos[[#This Row],[Referencia]]))+7)))</f>
        <v>0</v>
      </c>
      <c r="V370" s="48" t="str" cm="1">
        <f t="array" aca="1" ref="V370" ca="1">IF(INDIRECT(CONCATENATE(TablaDatosCompletos[[#This Row],[CodigoProyecto]],"!G",CELL("fila",INDIRECT(TablaDatosCompletos[[#This Row],[Referencia]]))+7))=0,"",INDIRECT(CONCATENATE(TablaDatosCompletos[[#This Row],[CodigoProyecto]],"!G",CELL("fila",INDIRECT(TablaDatosCompletos[[#This Row],[Referencia]]))+7)))</f>
        <v>Visitantes / año</v>
      </c>
    </row>
    <row r="371" spans="1:22" ht="72.5" x14ac:dyDescent="0.35">
      <c r="A371" s="17">
        <f>DatosGenerales!$D$7</f>
        <v>0</v>
      </c>
      <c r="B371" s="17">
        <f>DatosGenerales!$D$11</f>
        <v>0</v>
      </c>
      <c r="C371" s="17" cm="1">
        <f t="array" aca="1" ref="C371" ca="1">INDIRECT(CONCATENATE(TablaDatosCompletos[[#This Row],[CodigoProyecto]],"!$E$3"))</f>
        <v>0</v>
      </c>
      <c r="D371" s="17" t="str">
        <f ca="1">IF(TablaDatosCompletos[[#This Row],[Proyecto]]=0,"NO","SI")</f>
        <v>NO</v>
      </c>
      <c r="E371" s="17" t="s">
        <v>24</v>
      </c>
      <c r="F371" s="17" t="s">
        <v>262</v>
      </c>
      <c r="G371" s="20" t="s">
        <v>142</v>
      </c>
      <c r="H371" s="20" t="s">
        <v>57</v>
      </c>
      <c r="I371" s="40" t="s">
        <v>58</v>
      </c>
      <c r="J371" s="17" t="s">
        <v>149</v>
      </c>
      <c r="K371" s="18" t="s">
        <v>150</v>
      </c>
      <c r="L371" s="18" t="s">
        <v>728</v>
      </c>
      <c r="M371" s="18" t="str" cm="1">
        <f t="array" aca="1" ref="M371" ca="1">IF(INDIRECT(CONCATENATE(TablaDatosCompletos[[#This Row],[CodigoProyecto]],"!B",CELL("fila",INDIRECT(TablaDatosCompletos[[#This Row],[Referencia]]))))="Incluir","SI","NO")</f>
        <v>NO</v>
      </c>
      <c r="N371" s="40" cm="1">
        <f t="array" aca="1" ref="N371" ca="1">IF(TablaDatosCompletos[[#This Row],[UsarAI]]="NO",0,INDIRECT(CONCATENATE(TablaDatosCompletos[[#This Row],[CodigoProyecto]],"!E",CELL("fila",INDIRECT(TablaDatosCompletos[[#This Row],[Referencia]]))+2)))</f>
        <v>0</v>
      </c>
      <c r="O371" s="18" t="str" cm="1">
        <f t="array" aca="1" ref="O371" ca="1">IF(INDIRECT(CONCATENATE(TablaDatosCompletos[[#This Row],[CodigoProyecto]],"!E",CELL("fila",INDIRECT(TablaDatosCompletos[[#This Row],[Referencia]]))+6))=0,"",INDIRECT(CONCATENATE(TablaDatosCompletos[[#This Row],[CodigoProyecto]],"!E",CELL("fila",INDIRECT(TablaDatosCompletos[[#This Row],[Referencia]]))+6)))</f>
        <v>RCO77</v>
      </c>
      <c r="P371" s="18" t="str" cm="1">
        <f t="array" aca="1" ref="P371" ca="1">IF(INDIRECT(CONCATENATE(TablaDatosCompletos[[#This Row],[CodigoProyecto]],"!F",CELL("fila",INDIRECT(TablaDatosCompletos[[#This Row],[Referencia]]))+6))=0,"",INDIRECT(CONCATENATE(TablaDatosCompletos[[#This Row],[CodigoProyecto]],"!F",CELL("fila",INDIRECT(TablaDatosCompletos[[#This Row],[Referencia]]))+6)))</f>
        <v>RCO 77: Número de infraestructuras
culturales y turísticas apoyadas*</v>
      </c>
      <c r="Q371" s="18" cm="1">
        <f t="array" aca="1" ref="Q371" ca="1">IF(TablaDatosCompletos[[#This Row],[UsarAI]]="NO",0,INDIRECT(CONCATENATE(TablaDatosCompletos[[#This Row],[CodigoProyecto]],"!H",CELL("fila",INDIRECT(TablaDatosCompletos[[#This Row],[Referencia]]))+6)))</f>
        <v>0</v>
      </c>
      <c r="R371" s="18" t="str" cm="1">
        <f t="array" aca="1" ref="R371" ca="1">IF(INDIRECT(CONCATENATE(TablaDatosCompletos[[#This Row],[CodigoProyecto]],"!G",CELL("fila",INDIRECT(TablaDatosCompletos[[#This Row],[Referencia]]))+6))=0,"",INDIRECT(CONCATENATE(TablaDatosCompletos[[#This Row],[CodigoProyecto]],"!G",CELL("fila",INDIRECT(TablaDatosCompletos[[#This Row],[Referencia]]))+6)))</f>
        <v>RCO 77:Sitios culturales y turísticos</v>
      </c>
      <c r="S371" s="125" t="str" cm="1">
        <f t="array" aca="1" ref="S371" ca="1">IF(INDIRECT(CONCATENATE(TablaDatosCompletos[[#This Row],[CodigoProyecto]],"!E",CELL("fila",INDIRECT(TablaDatosCompletos[[#This Row],[Referencia]]))+7))=0,"",INDIRECT(CONCATENATE(TablaDatosCompletos[[#This Row],[CodigoProyecto]],"!E",CELL("fila",INDIRECT(TablaDatosCompletos[[#This Row],[Referencia]]))+7)))</f>
        <v>RCR77</v>
      </c>
      <c r="T371" s="48" t="str" cm="1">
        <f t="array" aca="1" ref="T371" ca="1">IF(INDIRECT(CONCATENATE(TablaDatosCompletos[[#This Row],[CodigoProyecto]],"!F",CELL("fila",INDIRECT(TablaDatosCompletos[[#This Row],[Referencia]]))+7))=0,"",INDIRECT(CONCATENATE(TablaDatosCompletos[[#This Row],[CodigoProyecto]],"!F",CELL("fila",INDIRECT(TablaDatosCompletos[[#This Row],[Referencia]]))+7)))</f>
        <v>RCR 77: Visitantes de instalaciones culturales
y turísticas apoyadas*</v>
      </c>
      <c r="U371" s="127" cm="1">
        <f t="array" aca="1" ref="U371" ca="1">IF(TablaDatosCompletos[[#This Row],[UsarAI]]="NO",0,INDIRECT(CONCATENATE(TablaDatosCompletos[[#This Row],[CodigoProyecto]],"!H",CELL("fila",INDIRECT(TablaDatosCompletos[[#This Row],[Referencia]]))+7)))</f>
        <v>0</v>
      </c>
      <c r="V371" s="48" t="str" cm="1">
        <f t="array" aca="1" ref="V371" ca="1">IF(INDIRECT(CONCATENATE(TablaDatosCompletos[[#This Row],[CodigoProyecto]],"!G",CELL("fila",INDIRECT(TablaDatosCompletos[[#This Row],[Referencia]]))+7))=0,"",INDIRECT(CONCATENATE(TablaDatosCompletos[[#This Row],[CodigoProyecto]],"!G",CELL("fila",INDIRECT(TablaDatosCompletos[[#This Row],[Referencia]]))+7)))</f>
        <v>Visitantes / año</v>
      </c>
    </row>
    <row r="372" spans="1:22" ht="87" x14ac:dyDescent="0.35">
      <c r="A372" s="128">
        <f>DatosGenerales!$D$7</f>
        <v>0</v>
      </c>
      <c r="B372" s="128">
        <f>DatosGenerales!$D$11</f>
        <v>0</v>
      </c>
      <c r="C372" s="128" cm="1">
        <f t="array" aca="1" ref="C372" ca="1">INDIRECT(CONCATENATE(TablaDatosCompletos[[#This Row],[CodigoProyecto]],"!$E$3"))</f>
        <v>0</v>
      </c>
      <c r="D372" s="128" t="str">
        <f ca="1">IF(TablaDatosCompletos[[#This Row],[Proyecto]]=0,"NO","SI")</f>
        <v>NO</v>
      </c>
      <c r="E372" s="129" t="s">
        <v>26</v>
      </c>
      <c r="F372" s="130" t="s">
        <v>221</v>
      </c>
      <c r="G372" s="131" t="s">
        <v>222</v>
      </c>
      <c r="H372" s="132" t="s">
        <v>37</v>
      </c>
      <c r="I372" s="133" t="s">
        <v>38</v>
      </c>
      <c r="J372" s="129" t="s">
        <v>65</v>
      </c>
      <c r="K372" s="134" t="s">
        <v>66</v>
      </c>
      <c r="L372" s="134" t="s">
        <v>729</v>
      </c>
      <c r="M372" s="135" t="str" cm="1">
        <f t="array" aca="1" ref="M372" ca="1">IF(INDIRECT(CONCATENATE(TablaDatosCompletos[[#This Row],[CodigoProyecto]],"!B",CELL("fila",INDIRECT(TablaDatosCompletos[[#This Row],[Referencia]]))))="Incluir","SI","NO")</f>
        <v>NO</v>
      </c>
      <c r="N372" s="136" cm="1">
        <f t="array" aca="1" ref="N372" ca="1">IF(TablaDatosCompletos[[#This Row],[UsarAI]]="NO",0,INDIRECT(CONCATENATE(TablaDatosCompletos[[#This Row],[CodigoProyecto]],"!E",CELL("fila",INDIRECT(TablaDatosCompletos[[#This Row],[Referencia]]))+2)))</f>
        <v>0</v>
      </c>
      <c r="O372" s="134" t="str" cm="1">
        <f t="array" aca="1" ref="O372" ca="1">IF(INDIRECT(CONCATENATE(TablaDatosCompletos[[#This Row],[CodigoProyecto]],"!E",CELL("fila",INDIRECT(TablaDatosCompletos[[#This Row],[Referencia]]))+6))=0,"",INDIRECT(CONCATENATE(TablaDatosCompletos[[#This Row],[CodigoProyecto]],"!E",CELL("fila",INDIRECT(TablaDatosCompletos[[#This Row],[Referencia]]))+6)))</f>
        <v>RCO14</v>
      </c>
      <c r="P372" s="134" t="str" cm="1">
        <f t="array" aca="1" ref="P372" ca="1">IF(INDIRECT(CONCATENATE(TablaDatosCompletos[[#This Row],[CodigoProyecto]],"!F",CELL("fila",INDIRECT(TablaDatosCompletos[[#This Row],[Referencia]]))+6))=0,"",INDIRECT(CONCATENATE(TablaDatosCompletos[[#This Row],[CodigoProyecto]],"!F",CELL("fila",INDIRECT(TablaDatosCompletos[[#This Row],[Referencia]]))+6)))</f>
        <v>Centros públicos apoyados para desarrollar servicios, productos y procesos digitales</v>
      </c>
      <c r="Q372" s="134" cm="1">
        <f t="array" aca="1" ref="Q372" ca="1">IF(TablaDatosCompletos[[#This Row],[UsarAI]]="NO",0,INDIRECT(CONCATENATE(TablaDatosCompletos[[#This Row],[CodigoProyecto]],"!H",CELL("fila",INDIRECT(TablaDatosCompletos[[#This Row],[Referencia]]))+6)))</f>
        <v>0</v>
      </c>
      <c r="R372" s="134" t="str" cm="1">
        <f t="array" aca="1" ref="R372" ca="1">IF(INDIRECT(CONCATENATE(TablaDatosCompletos[[#This Row],[CodigoProyecto]],"!G",CELL("fila",INDIRECT(TablaDatosCompletos[[#This Row],[Referencia]]))+6))=0,"",INDIRECT(CONCATENATE(TablaDatosCompletos[[#This Row],[CodigoProyecto]],"!G",CELL("fila",INDIRECT(TablaDatosCompletos[[#This Row],[Referencia]]))+6)))</f>
        <v xml:space="preserve">Centros públicos </v>
      </c>
      <c r="S372" s="137" t="str" cm="1">
        <f t="array" aca="1" ref="S372" ca="1">IF(INDIRECT(CONCATENATE(TablaDatosCompletos[[#This Row],[CodigoProyecto]],"!E",CELL("fila",INDIRECT(TablaDatosCompletos[[#This Row],[Referencia]]))+7))=0,"",INDIRECT(CONCATENATE(TablaDatosCompletos[[#This Row],[CodigoProyecto]],"!E",CELL("fila",INDIRECT(TablaDatosCompletos[[#This Row],[Referencia]]))+7)))</f>
        <v>RCR11</v>
      </c>
      <c r="T372" s="135" t="str" cm="1">
        <f t="array" aca="1" ref="T372" ca="1">IF(INDIRECT(CONCATENATE(TablaDatosCompletos[[#This Row],[CodigoProyecto]],"!F",CELL("fila",INDIRECT(TablaDatosCompletos[[#This Row],[Referencia]]))+7))=0,"",INDIRECT(CONCATENATE(TablaDatosCompletos[[#This Row],[CodigoProyecto]],"!F",CELL("fila",INDIRECT(TablaDatosCompletos[[#This Row],[Referencia]]))+7)))</f>
        <v>RCR 11: Usuarios de servicios, productos y
procesos digitales públicos nuevos y
mejorados*</v>
      </c>
      <c r="U372" s="135" cm="1">
        <f t="array" aca="1" ref="U372" ca="1">IF(TablaDatosCompletos[[#This Row],[UsarAI]]="NO",0,INDIRECT(CONCATENATE(TablaDatosCompletos[[#This Row],[CodigoProyecto]],"!H",CELL("fila",INDIRECT(TablaDatosCompletos[[#This Row],[Referencia]]))+7)))</f>
        <v>0</v>
      </c>
      <c r="V372" s="135" t="str" cm="1">
        <f t="array" aca="1" ref="V372" ca="1">IF(INDIRECT(CONCATENATE(TablaDatosCompletos[[#This Row],[CodigoProyecto]],"!G",CELL("fila",INDIRECT(TablaDatosCompletos[[#This Row],[Referencia]]))+7))=0,"",INDIRECT(CONCATENATE(TablaDatosCompletos[[#This Row],[CodigoProyecto]],"!G",CELL("fila",INDIRECT(TablaDatosCompletos[[#This Row],[Referencia]]))+7)))</f>
        <v>Usuarios / año</v>
      </c>
    </row>
    <row r="373" spans="1:22" ht="87" x14ac:dyDescent="0.35">
      <c r="A373" s="128">
        <f>DatosGenerales!$D$7</f>
        <v>0</v>
      </c>
      <c r="B373" s="128">
        <f>DatosGenerales!$D$11</f>
        <v>0</v>
      </c>
      <c r="C373" s="128" cm="1">
        <f t="array" aca="1" ref="C373" ca="1">INDIRECT(CONCATENATE(TablaDatosCompletos[[#This Row],[CodigoProyecto]],"!$E$3"))</f>
        <v>0</v>
      </c>
      <c r="D373" s="128" t="str">
        <f ca="1">IF(TablaDatosCompletos[[#This Row],[Proyecto]]=0,"NO","SI")</f>
        <v>NO</v>
      </c>
      <c r="E373" s="129" t="s">
        <v>26</v>
      </c>
      <c r="F373" s="130" t="s">
        <v>221</v>
      </c>
      <c r="G373" s="131" t="s">
        <v>222</v>
      </c>
      <c r="H373" s="132" t="s">
        <v>37</v>
      </c>
      <c r="I373" s="133" t="s">
        <v>38</v>
      </c>
      <c r="J373" s="129" t="s">
        <v>68</v>
      </c>
      <c r="K373" s="134" t="s">
        <v>69</v>
      </c>
      <c r="L373" s="134" t="s">
        <v>730</v>
      </c>
      <c r="M373" s="135" t="str" cm="1">
        <f t="array" aca="1" ref="M373" ca="1">IF(INDIRECT(CONCATENATE(TablaDatosCompletos[[#This Row],[CodigoProyecto]],"!B",CELL("fila",INDIRECT(TablaDatosCompletos[[#This Row],[Referencia]]))))="Incluir","SI","NO")</f>
        <v>NO</v>
      </c>
      <c r="N373" s="136" cm="1">
        <f t="array" aca="1" ref="N373" ca="1">IF(TablaDatosCompletos[[#This Row],[UsarAI]]="NO",0,INDIRECT(CONCATENATE(TablaDatosCompletos[[#This Row],[CodigoProyecto]],"!E",CELL("fila",INDIRECT(TablaDatosCompletos[[#This Row],[Referencia]]))+2)))</f>
        <v>0</v>
      </c>
      <c r="O373" s="134" t="str" cm="1">
        <f t="array" aca="1" ref="O373" ca="1">IF(INDIRECT(CONCATENATE(TablaDatosCompletos[[#This Row],[CodigoProyecto]],"!E",CELL("fila",INDIRECT(TablaDatosCompletos[[#This Row],[Referencia]]))+6))=0,"",INDIRECT(CONCATENATE(TablaDatosCompletos[[#This Row],[CodigoProyecto]],"!E",CELL("fila",INDIRECT(TablaDatosCompletos[[#This Row],[Referencia]]))+6)))</f>
        <v>RCO14</v>
      </c>
      <c r="P373" s="134" t="str" cm="1">
        <f t="array" aca="1" ref="P373" ca="1">IF(INDIRECT(CONCATENATE(TablaDatosCompletos[[#This Row],[CodigoProyecto]],"!F",CELL("fila",INDIRECT(TablaDatosCompletos[[#This Row],[Referencia]]))+6))=0,"",INDIRECT(CONCATENATE(TablaDatosCompletos[[#This Row],[CodigoProyecto]],"!F",CELL("fila",INDIRECT(TablaDatosCompletos[[#This Row],[Referencia]]))+6)))</f>
        <v>Centros públicos apoyados para desarrollar servicios, productos y procesos digitales</v>
      </c>
      <c r="Q373" s="134" cm="1">
        <f t="array" aca="1" ref="Q373" ca="1">IF(TablaDatosCompletos[[#This Row],[UsarAI]]="NO",0,INDIRECT(CONCATENATE(TablaDatosCompletos[[#This Row],[CodigoProyecto]],"!H",CELL("fila",INDIRECT(TablaDatosCompletos[[#This Row],[Referencia]]))+6)))</f>
        <v>0</v>
      </c>
      <c r="R373" s="134" t="str" cm="1">
        <f t="array" aca="1" ref="R373" ca="1">IF(INDIRECT(CONCATENATE(TablaDatosCompletos[[#This Row],[CodigoProyecto]],"!G",CELL("fila",INDIRECT(TablaDatosCompletos[[#This Row],[Referencia]]))+6))=0,"",INDIRECT(CONCATENATE(TablaDatosCompletos[[#This Row],[CodigoProyecto]],"!G",CELL("fila",INDIRECT(TablaDatosCompletos[[#This Row],[Referencia]]))+6)))</f>
        <v xml:space="preserve">Centros públicos </v>
      </c>
      <c r="S373" s="137" t="str" cm="1">
        <f t="array" aca="1" ref="S373" ca="1">IF(INDIRECT(CONCATENATE(TablaDatosCompletos[[#This Row],[CodigoProyecto]],"!E",CELL("fila",INDIRECT(TablaDatosCompletos[[#This Row],[Referencia]]))+7))=0,"",INDIRECT(CONCATENATE(TablaDatosCompletos[[#This Row],[CodigoProyecto]],"!E",CELL("fila",INDIRECT(TablaDatosCompletos[[#This Row],[Referencia]]))+7)))</f>
        <v>RCR11</v>
      </c>
      <c r="T373" s="135" t="str" cm="1">
        <f t="array" aca="1" ref="T373" ca="1">IF(INDIRECT(CONCATENATE(TablaDatosCompletos[[#This Row],[CodigoProyecto]],"!F",CELL("fila",INDIRECT(TablaDatosCompletos[[#This Row],[Referencia]]))+7))=0,"",INDIRECT(CONCATENATE(TablaDatosCompletos[[#This Row],[CodigoProyecto]],"!F",CELL("fila",INDIRECT(TablaDatosCompletos[[#This Row],[Referencia]]))+7)))</f>
        <v>RCR 11: Usuarios de servicios, productos y
procesos digitales públicos nuevos y
mejorados*</v>
      </c>
      <c r="U373" s="135" cm="1">
        <f t="array" aca="1" ref="U373" ca="1">IF(TablaDatosCompletos[[#This Row],[UsarAI]]="NO",0,INDIRECT(CONCATENATE(TablaDatosCompletos[[#This Row],[CodigoProyecto]],"!H",CELL("fila",INDIRECT(TablaDatosCompletos[[#This Row],[Referencia]]))+7)))</f>
        <v>0</v>
      </c>
      <c r="V373" s="135" t="str" cm="1">
        <f t="array" aca="1" ref="V373" ca="1">IF(INDIRECT(CONCATENATE(TablaDatosCompletos[[#This Row],[CodigoProyecto]],"!G",CELL("fila",INDIRECT(TablaDatosCompletos[[#This Row],[Referencia]]))+7))=0,"",INDIRECT(CONCATENATE(TablaDatosCompletos[[#This Row],[CodigoProyecto]],"!G",CELL("fila",INDIRECT(TablaDatosCompletos[[#This Row],[Referencia]]))+7)))</f>
        <v>Usuarios / año</v>
      </c>
    </row>
    <row r="374" spans="1:22" ht="130.5" x14ac:dyDescent="0.35">
      <c r="A374" s="128">
        <f>DatosGenerales!$D$7</f>
        <v>0</v>
      </c>
      <c r="B374" s="128">
        <f>DatosGenerales!$D$11</f>
        <v>0</v>
      </c>
      <c r="C374" s="128" cm="1">
        <f t="array" aca="1" ref="C374" ca="1">INDIRECT(CONCATENATE(TablaDatosCompletos[[#This Row],[CodigoProyecto]],"!$E$3"))</f>
        <v>0</v>
      </c>
      <c r="D374" s="128" t="str">
        <f ca="1">IF(TablaDatosCompletos[[#This Row],[Proyecto]]=0,"NO","SI")</f>
        <v>NO</v>
      </c>
      <c r="E374" s="129" t="s">
        <v>26</v>
      </c>
      <c r="F374" s="130" t="s">
        <v>221</v>
      </c>
      <c r="G374" s="131" t="s">
        <v>222</v>
      </c>
      <c r="H374" s="132" t="s">
        <v>39</v>
      </c>
      <c r="I374" s="133" t="s">
        <v>40</v>
      </c>
      <c r="J374" s="129" t="s">
        <v>70</v>
      </c>
      <c r="K374" s="134" t="s">
        <v>71</v>
      </c>
      <c r="L374" s="134" t="s">
        <v>731</v>
      </c>
      <c r="M374" s="135" t="str" cm="1">
        <f t="array" aca="1" ref="M374" ca="1">IF(INDIRECT(CONCATENATE(TablaDatosCompletos[[#This Row],[CodigoProyecto]],"!B",CELL("fila",INDIRECT(TablaDatosCompletos[[#This Row],[Referencia]]))))="Incluir","SI","NO")</f>
        <v>NO</v>
      </c>
      <c r="N374" s="136" cm="1">
        <f t="array" aca="1" ref="N374" ca="1">IF(TablaDatosCompletos[[#This Row],[UsarAI]]="NO",0,INDIRECT(CONCATENATE(TablaDatosCompletos[[#This Row],[CodigoProyecto]],"!E",CELL("fila",INDIRECT(TablaDatosCompletos[[#This Row],[Referencia]]))+2)))</f>
        <v>0</v>
      </c>
      <c r="O374" s="134" t="str" cm="1">
        <f t="array" aca="1" ref="O374" ca="1">IF(INDIRECT(CONCATENATE(TablaDatosCompletos[[#This Row],[CodigoProyecto]],"!E",CELL("fila",INDIRECT(TablaDatosCompletos[[#This Row],[Referencia]]))+6))=0,"",INDIRECT(CONCATENATE(TablaDatosCompletos[[#This Row],[CodigoProyecto]],"!E",CELL("fila",INDIRECT(TablaDatosCompletos[[#This Row],[Referencia]]))+6)))</f>
        <v>RCO01</v>
      </c>
      <c r="P374" s="134" t="str" cm="1">
        <f t="array" aca="1" ref="P374" ca="1">IF(INDIRECT(CONCATENATE(TablaDatosCompletos[[#This Row],[CodigoProyecto]],"!F",CELL("fila",INDIRECT(TablaDatosCompletos[[#This Row],[Referencia]]))+6))=0,"",INDIRECT(CONCATENATE(TablaDatosCompletos[[#This Row],[CodigoProyecto]],"!F",CELL("fila",INDIRECT(TablaDatosCompletos[[#This Row],[Referencia]]))+6)))</f>
        <v>Empresas apoyadas (de las cuales: microempresas,pequeñas, medianas, grandes)</v>
      </c>
      <c r="Q374" s="134" cm="1">
        <f t="array" aca="1" ref="Q374" ca="1">IF(TablaDatosCompletos[[#This Row],[UsarAI]]="NO",0,INDIRECT(CONCATENATE(TablaDatosCompletos[[#This Row],[CodigoProyecto]],"!H",CELL("fila",INDIRECT(TablaDatosCompletos[[#This Row],[Referencia]]))+6)))</f>
        <v>0</v>
      </c>
      <c r="R374" s="134" t="str" cm="1">
        <f t="array" aca="1" ref="R374" ca="1">IF(INDIRECT(CONCATENATE(TablaDatosCompletos[[#This Row],[CodigoProyecto]],"!G",CELL("fila",INDIRECT(TablaDatosCompletos[[#This Row],[Referencia]]))+6))=0,"",INDIRECT(CONCATENATE(TablaDatosCompletos[[#This Row],[CodigoProyecto]],"!G",CELL("fila",INDIRECT(TablaDatosCompletos[[#This Row],[Referencia]]))+6)))</f>
        <v>Empresas</v>
      </c>
      <c r="S374" s="137" t="str" cm="1">
        <f t="array" aca="1" ref="S374" ca="1">IF(INDIRECT(CONCATENATE(TablaDatosCompletos[[#This Row],[CodigoProyecto]],"!E",CELL("fila",INDIRECT(TablaDatosCompletos[[#This Row],[Referencia]]))+7))=0,"",INDIRECT(CONCATENATE(TablaDatosCompletos[[#This Row],[CodigoProyecto]],"!E",CELL("fila",INDIRECT(TablaDatosCompletos[[#This Row],[Referencia]]))+7)))</f>
        <v>RCR19</v>
      </c>
      <c r="T374" s="135" t="str" cm="1">
        <f t="array" aca="1" ref="T374" ca="1">IF(INDIRECT(CONCATENATE(TablaDatosCompletos[[#This Row],[CodigoProyecto]],"!F",CELL("fila",INDIRECT(TablaDatosCompletos[[#This Row],[Referencia]]))+7))=0,"",INDIRECT(CONCATENATE(TablaDatosCompletos[[#This Row],[CodigoProyecto]],"!F",CELL("fila",INDIRECT(TablaDatosCompletos[[#This Row],[Referencia]]))+7)))</f>
        <v>RCR 19:Empresas con mayor volumen de negocios</v>
      </c>
      <c r="U374" s="135" cm="1">
        <f t="array" aca="1" ref="U374" ca="1">IF(TablaDatosCompletos[[#This Row],[UsarAI]]="NO",0,INDIRECT(CONCATENATE(TablaDatosCompletos[[#This Row],[CodigoProyecto]],"!H",CELL("fila",INDIRECT(TablaDatosCompletos[[#This Row],[Referencia]]))+7)))</f>
        <v>0</v>
      </c>
      <c r="V374" s="135" t="str" cm="1">
        <f t="array" aca="1" ref="V374" ca="1">IF(INDIRECT(CONCATENATE(TablaDatosCompletos[[#This Row],[CodigoProyecto]],"!G",CELL("fila",INDIRECT(TablaDatosCompletos[[#This Row],[Referencia]]))+7))=0,"",INDIRECT(CONCATENATE(TablaDatosCompletos[[#This Row],[CodigoProyecto]],"!G",CELL("fila",INDIRECT(TablaDatosCompletos[[#This Row],[Referencia]]))+7)))</f>
        <v>Empresas</v>
      </c>
    </row>
    <row r="375" spans="1:22" ht="58" x14ac:dyDescent="0.35">
      <c r="A375" s="128">
        <f>DatosGenerales!$D$7</f>
        <v>0</v>
      </c>
      <c r="B375" s="128">
        <f>DatosGenerales!$D$11</f>
        <v>0</v>
      </c>
      <c r="C375" s="128" cm="1">
        <f t="array" aca="1" ref="C375" ca="1">INDIRECT(CONCATENATE(TablaDatosCompletos[[#This Row],[CodigoProyecto]],"!$E$3"))</f>
        <v>0</v>
      </c>
      <c r="D375" s="128" t="str">
        <f ca="1">IF(TablaDatosCompletos[[#This Row],[Proyecto]]=0,"NO","SI")</f>
        <v>NO</v>
      </c>
      <c r="E375" s="129" t="s">
        <v>26</v>
      </c>
      <c r="F375" s="130" t="s">
        <v>221</v>
      </c>
      <c r="G375" s="131" t="s">
        <v>222</v>
      </c>
      <c r="H375" s="132" t="s">
        <v>39</v>
      </c>
      <c r="I375" s="133" t="s">
        <v>40</v>
      </c>
      <c r="J375" s="129" t="s">
        <v>72</v>
      </c>
      <c r="K375" s="134" t="s">
        <v>73</v>
      </c>
      <c r="L375" s="134" t="s">
        <v>732</v>
      </c>
      <c r="M375" s="135" t="str" cm="1">
        <f t="array" aca="1" ref="M375" ca="1">IF(INDIRECT(CONCATENATE(TablaDatosCompletos[[#This Row],[CodigoProyecto]],"!B",CELL("fila",INDIRECT(TablaDatosCompletos[[#This Row],[Referencia]]))))="Incluir","SI","NO")</f>
        <v>NO</v>
      </c>
      <c r="N375" s="136" cm="1">
        <f t="array" aca="1" ref="N375" ca="1">IF(TablaDatosCompletos[[#This Row],[UsarAI]]="NO",0,INDIRECT(CONCATENATE(TablaDatosCompletos[[#This Row],[CodigoProyecto]],"!E",CELL("fila",INDIRECT(TablaDatosCompletos[[#This Row],[Referencia]]))+2)))</f>
        <v>0</v>
      </c>
      <c r="O375" s="134" t="str" cm="1">
        <f t="array" aca="1" ref="O375" ca="1">IF(INDIRECT(CONCATENATE(TablaDatosCompletos[[#This Row],[CodigoProyecto]],"!E",CELL("fila",INDIRECT(TablaDatosCompletos[[#This Row],[Referencia]]))+6))=0,"",INDIRECT(CONCATENATE(TablaDatosCompletos[[#This Row],[CodigoProyecto]],"!E",CELL("fila",INDIRECT(TablaDatosCompletos[[#This Row],[Referencia]]))+6)))</f>
        <v>RCO01</v>
      </c>
      <c r="P375" s="134" t="str" cm="1">
        <f t="array" aca="1" ref="P375" ca="1">IF(INDIRECT(CONCATENATE(TablaDatosCompletos[[#This Row],[CodigoProyecto]],"!F",CELL("fila",INDIRECT(TablaDatosCompletos[[#This Row],[Referencia]]))+6))=0,"",INDIRECT(CONCATENATE(TablaDatosCompletos[[#This Row],[CodigoProyecto]],"!F",CELL("fila",INDIRECT(TablaDatosCompletos[[#This Row],[Referencia]]))+6)))</f>
        <v>Empresas apoyadas (de las cuales: microempresas,pequeñas, medianas, grandes)</v>
      </c>
      <c r="Q375" s="134" cm="1">
        <f t="array" aca="1" ref="Q375" ca="1">IF(TablaDatosCompletos[[#This Row],[UsarAI]]="NO",0,INDIRECT(CONCATENATE(TablaDatosCompletos[[#This Row],[CodigoProyecto]],"!H",CELL("fila",INDIRECT(TablaDatosCompletos[[#This Row],[Referencia]]))+6)))</f>
        <v>0</v>
      </c>
      <c r="R375" s="134" t="str" cm="1">
        <f t="array" aca="1" ref="R375" ca="1">IF(INDIRECT(CONCATENATE(TablaDatosCompletos[[#This Row],[CodigoProyecto]],"!G",CELL("fila",INDIRECT(TablaDatosCompletos[[#This Row],[Referencia]]))+6))=0,"",INDIRECT(CONCATENATE(TablaDatosCompletos[[#This Row],[CodigoProyecto]],"!G",CELL("fila",INDIRECT(TablaDatosCompletos[[#This Row],[Referencia]]))+6)))</f>
        <v>Empresas</v>
      </c>
      <c r="S375" s="137" t="str" cm="1">
        <f t="array" aca="1" ref="S375" ca="1">IF(INDIRECT(CONCATENATE(TablaDatosCompletos[[#This Row],[CodigoProyecto]],"!E",CELL("fila",INDIRECT(TablaDatosCompletos[[#This Row],[Referencia]]))+7))=0,"",INDIRECT(CONCATENATE(TablaDatosCompletos[[#This Row],[CodigoProyecto]],"!E",CELL("fila",INDIRECT(TablaDatosCompletos[[#This Row],[Referencia]]))+7)))</f>
        <v>RCR19</v>
      </c>
      <c r="T375" s="135" t="str" cm="1">
        <f t="array" aca="1" ref="T375" ca="1">IF(INDIRECT(CONCATENATE(TablaDatosCompletos[[#This Row],[CodigoProyecto]],"!F",CELL("fila",INDIRECT(TablaDatosCompletos[[#This Row],[Referencia]]))+7))=0,"",INDIRECT(CONCATENATE(TablaDatosCompletos[[#This Row],[CodigoProyecto]],"!F",CELL("fila",INDIRECT(TablaDatosCompletos[[#This Row],[Referencia]]))+7)))</f>
        <v>RCR 19:Empresas con mayor volumen de negocios</v>
      </c>
      <c r="U375" s="135" cm="1">
        <f t="array" aca="1" ref="U375" ca="1">IF(TablaDatosCompletos[[#This Row],[UsarAI]]="NO",0,INDIRECT(CONCATENATE(TablaDatosCompletos[[#This Row],[CodigoProyecto]],"!H",CELL("fila",INDIRECT(TablaDatosCompletos[[#This Row],[Referencia]]))+7)))</f>
        <v>0</v>
      </c>
      <c r="V375" s="135" t="str" cm="1">
        <f t="array" aca="1" ref="V375" ca="1">IF(INDIRECT(CONCATENATE(TablaDatosCompletos[[#This Row],[CodigoProyecto]],"!G",CELL("fila",INDIRECT(TablaDatosCompletos[[#This Row],[Referencia]]))+7))=0,"",INDIRECT(CONCATENATE(TablaDatosCompletos[[#This Row],[CodigoProyecto]],"!G",CELL("fila",INDIRECT(TablaDatosCompletos[[#This Row],[Referencia]]))+7)))</f>
        <v>Empresas</v>
      </c>
    </row>
    <row r="376" spans="1:22" ht="87" x14ac:dyDescent="0.35">
      <c r="A376" s="128">
        <f>DatosGenerales!$D$7</f>
        <v>0</v>
      </c>
      <c r="B376" s="128">
        <f>DatosGenerales!$D$11</f>
        <v>0</v>
      </c>
      <c r="C376" s="128" cm="1">
        <f t="array" aca="1" ref="C376" ca="1">INDIRECT(CONCATENATE(TablaDatosCompletos[[#This Row],[CodigoProyecto]],"!$E$3"))</f>
        <v>0</v>
      </c>
      <c r="D376" s="128" t="str">
        <f ca="1">IF(TablaDatosCompletos[[#This Row],[Proyecto]]=0,"NO","SI")</f>
        <v>NO</v>
      </c>
      <c r="E376" s="129" t="s">
        <v>26</v>
      </c>
      <c r="F376" s="130" t="s">
        <v>227</v>
      </c>
      <c r="G376" s="131" t="s">
        <v>74</v>
      </c>
      <c r="H376" s="132" t="s">
        <v>41</v>
      </c>
      <c r="I376" s="133" t="s">
        <v>42</v>
      </c>
      <c r="J376" s="129" t="s">
        <v>75</v>
      </c>
      <c r="K376" s="134" t="s">
        <v>76</v>
      </c>
      <c r="L376" s="134" t="s">
        <v>733</v>
      </c>
      <c r="M376" s="135" t="str" cm="1">
        <f t="array" aca="1" ref="M376" ca="1">IF(INDIRECT(CONCATENATE(TablaDatosCompletos[[#This Row],[CodigoProyecto]],"!B",CELL("fila",INDIRECT(TablaDatosCompletos[[#This Row],[Referencia]]))))="Incluir","SI","NO")</f>
        <v>NO</v>
      </c>
      <c r="N376" s="136" cm="1">
        <f t="array" aca="1" ref="N376" ca="1">IF(TablaDatosCompletos[[#This Row],[UsarAI]]="NO",0,INDIRECT(CONCATENATE(TablaDatosCompletos[[#This Row],[CodigoProyecto]],"!E",CELL("fila",INDIRECT(TablaDatosCompletos[[#This Row],[Referencia]]))+2)))</f>
        <v>0</v>
      </c>
      <c r="O376" s="134" t="str" cm="1">
        <f t="array" aca="1" ref="O376" ca="1">IF(INDIRECT(CONCATENATE(TablaDatosCompletos[[#This Row],[CodigoProyecto]],"!E",CELL("fila",INDIRECT(TablaDatosCompletos[[#This Row],[Referencia]]))+6))=0,"",INDIRECT(CONCATENATE(TablaDatosCompletos[[#This Row],[CodigoProyecto]],"!E",CELL("fila",INDIRECT(TablaDatosCompletos[[#This Row],[Referencia]]))+6)))</f>
        <v>RCO19</v>
      </c>
      <c r="P376" s="134" t="str" cm="1">
        <f t="array" aca="1" ref="P376" ca="1">IF(INDIRECT(CONCATENATE(TablaDatosCompletos[[#This Row],[CodigoProyecto]],"!F",CELL("fila",INDIRECT(TablaDatosCompletos[[#This Row],[Referencia]]))+6))=0,"",INDIRECT(CONCATENATE(TablaDatosCompletos[[#This Row],[CodigoProyecto]],"!F",CELL("fila",INDIRECT(TablaDatosCompletos[[#This Row],[Referencia]]))+6)))</f>
        <v>Edificios públicos con rendimiento
energético mejorado</v>
      </c>
      <c r="Q376" s="134" cm="1">
        <f t="array" aca="1" ref="Q376" ca="1">IF(TablaDatosCompletos[[#This Row],[UsarAI]]="NO",0,INDIRECT(CONCATENATE(TablaDatosCompletos[[#This Row],[CodigoProyecto]],"!H",CELL("fila",INDIRECT(TablaDatosCompletos[[#This Row],[Referencia]]))+6)))</f>
        <v>0</v>
      </c>
      <c r="R376" s="134" t="str" cm="1">
        <f t="array" aca="1" ref="R376" ca="1">IF(INDIRECT(CONCATENATE(TablaDatosCompletos[[#This Row],[CodigoProyecto]],"!G",CELL("fila",INDIRECT(TablaDatosCompletos[[#This Row],[Referencia]]))+6))=0,"",INDIRECT(CONCATENATE(TablaDatosCompletos[[#This Row],[CodigoProyecto]],"!G",CELL("fila",INDIRECT(TablaDatosCompletos[[#This Row],[Referencia]]))+6)))</f>
        <v>Metros cuadrados (m2)</v>
      </c>
      <c r="S376" s="137" t="str" cm="1">
        <f t="array" aca="1" ref="S376" ca="1">IF(INDIRECT(CONCATENATE(TablaDatosCompletos[[#This Row],[CodigoProyecto]],"!E",CELL("fila",INDIRECT(TablaDatosCompletos[[#This Row],[Referencia]]))+7))=0,"",INDIRECT(CONCATENATE(TablaDatosCompletos[[#This Row],[CodigoProyecto]],"!E",CELL("fila",INDIRECT(TablaDatosCompletos[[#This Row],[Referencia]]))+7)))</f>
        <v>RCR26</v>
      </c>
      <c r="T376" s="135" t="str" cm="1">
        <f t="array" aca="1" ref="T376" ca="1">IF(INDIRECT(CONCATENATE(TablaDatosCompletos[[#This Row],[CodigoProyecto]],"!F",CELL("fila",INDIRECT(TablaDatosCompletos[[#This Row],[Referencia]]))+7))=0,"",INDIRECT(CONCATENATE(TablaDatosCompletos[[#This Row],[CodigoProyecto]],"!F",CELL("fila",INDIRECT(TablaDatosCompletos[[#This Row],[Referencia]]))+7)))</f>
        <v>RCR 26: Consumo anual primario de energía
(del cual: viviendas, edificios públicos, empresas, otros)</v>
      </c>
      <c r="U376" s="135" cm="1">
        <f t="array" aca="1" ref="U376" ca="1">IF(TablaDatosCompletos[[#This Row],[UsarAI]]="NO",0,INDIRECT(CONCATENATE(TablaDatosCompletos[[#This Row],[CodigoProyecto]],"!H",CELL("fila",INDIRECT(TablaDatosCompletos[[#This Row],[Referencia]]))+7)))</f>
        <v>0</v>
      </c>
      <c r="V376" s="135" t="str" cm="1">
        <f t="array" aca="1" ref="V376" ca="1">IF(INDIRECT(CONCATENATE(TablaDatosCompletos[[#This Row],[CodigoProyecto]],"!G",CELL("fila",INDIRECT(TablaDatosCompletos[[#This Row],[Referencia]]))+7))=0,"",INDIRECT(CONCATENATE(TablaDatosCompletos[[#This Row],[CodigoProyecto]],"!G",CELL("fila",INDIRECT(TablaDatosCompletos[[#This Row],[Referencia]]))+7)))</f>
        <v>MWh/año</v>
      </c>
    </row>
    <row r="377" spans="1:22" ht="101.5" x14ac:dyDescent="0.35">
      <c r="A377" s="128">
        <f>DatosGenerales!$D$7</f>
        <v>0</v>
      </c>
      <c r="B377" s="128">
        <f>DatosGenerales!$D$11</f>
        <v>0</v>
      </c>
      <c r="C377" s="128" cm="1">
        <f t="array" aca="1" ref="C377" ca="1">INDIRECT(CONCATENATE(TablaDatosCompletos[[#This Row],[CodigoProyecto]],"!$E$3"))</f>
        <v>0</v>
      </c>
      <c r="D377" s="128" t="str">
        <f ca="1">IF(TablaDatosCompletos[[#This Row],[Proyecto]]=0,"NO","SI")</f>
        <v>NO</v>
      </c>
      <c r="E377" s="129" t="s">
        <v>26</v>
      </c>
      <c r="F377" s="130" t="s">
        <v>227</v>
      </c>
      <c r="G377" s="131" t="s">
        <v>74</v>
      </c>
      <c r="H377" s="132" t="s">
        <v>41</v>
      </c>
      <c r="I377" s="133" t="s">
        <v>42</v>
      </c>
      <c r="J377" s="129" t="s">
        <v>77</v>
      </c>
      <c r="K377" s="134" t="s">
        <v>78</v>
      </c>
      <c r="L377" s="134" t="s">
        <v>734</v>
      </c>
      <c r="M377" s="135" t="str" cm="1">
        <f t="array" aca="1" ref="M377" ca="1">IF(INDIRECT(CONCATENATE(TablaDatosCompletos[[#This Row],[CodigoProyecto]],"!B",CELL("fila",INDIRECT(TablaDatosCompletos[[#This Row],[Referencia]]))))="Incluir","SI","NO")</f>
        <v>NO</v>
      </c>
      <c r="N377" s="136" cm="1">
        <f t="array" aca="1" ref="N377" ca="1">IF(TablaDatosCompletos[[#This Row],[UsarAI]]="NO",0,INDIRECT(CONCATENATE(TablaDatosCompletos[[#This Row],[CodigoProyecto]],"!E",CELL("fila",INDIRECT(TablaDatosCompletos[[#This Row],[Referencia]]))+2)))</f>
        <v>0</v>
      </c>
      <c r="O377" s="134" t="str" cm="1">
        <f t="array" aca="1" ref="O377" ca="1">IF(INDIRECT(CONCATENATE(TablaDatosCompletos[[#This Row],[CodigoProyecto]],"!E",CELL("fila",INDIRECT(TablaDatosCompletos[[#This Row],[Referencia]]))+6))=0,"",INDIRECT(CONCATENATE(TablaDatosCompletos[[#This Row],[CodigoProyecto]],"!E",CELL("fila",INDIRECT(TablaDatosCompletos[[#This Row],[Referencia]]))+6)))</f>
        <v>RCO19</v>
      </c>
      <c r="P377" s="134" t="str" cm="1">
        <f t="array" aca="1" ref="P377" ca="1">IF(INDIRECT(CONCATENATE(TablaDatosCompletos[[#This Row],[CodigoProyecto]],"!F",CELL("fila",INDIRECT(TablaDatosCompletos[[#This Row],[Referencia]]))+6))=0,"",INDIRECT(CONCATENATE(TablaDatosCompletos[[#This Row],[CodigoProyecto]],"!F",CELL("fila",INDIRECT(TablaDatosCompletos[[#This Row],[Referencia]]))+6)))</f>
        <v>Edificios públicos con rendimiento
energético mejorado</v>
      </c>
      <c r="Q377" s="134" cm="1">
        <f t="array" aca="1" ref="Q377" ca="1">IF(TablaDatosCompletos[[#This Row],[UsarAI]]="NO",0,INDIRECT(CONCATENATE(TablaDatosCompletos[[#This Row],[CodigoProyecto]],"!H",CELL("fila",INDIRECT(TablaDatosCompletos[[#This Row],[Referencia]]))+6)))</f>
        <v>0</v>
      </c>
      <c r="R377" s="134" t="str" cm="1">
        <f t="array" aca="1" ref="R377" ca="1">IF(INDIRECT(CONCATENATE(TablaDatosCompletos[[#This Row],[CodigoProyecto]],"!G",CELL("fila",INDIRECT(TablaDatosCompletos[[#This Row],[Referencia]]))+6))=0,"",INDIRECT(CONCATENATE(TablaDatosCompletos[[#This Row],[CodigoProyecto]],"!G",CELL("fila",INDIRECT(TablaDatosCompletos[[#This Row],[Referencia]]))+6)))</f>
        <v>Metros cuadrados (m2)</v>
      </c>
      <c r="S377" s="137" t="str" cm="1">
        <f t="array" aca="1" ref="S377" ca="1">IF(INDIRECT(CONCATENATE(TablaDatosCompletos[[#This Row],[CodigoProyecto]],"!E",CELL("fila",INDIRECT(TablaDatosCompletos[[#This Row],[Referencia]]))+7))=0,"",INDIRECT(CONCATENATE(TablaDatosCompletos[[#This Row],[CodigoProyecto]],"!E",CELL("fila",INDIRECT(TablaDatosCompletos[[#This Row],[Referencia]]))+7)))</f>
        <v>RCR26</v>
      </c>
      <c r="T377" s="135" t="str" cm="1">
        <f t="array" aca="1" ref="T377" ca="1">IF(INDIRECT(CONCATENATE(TablaDatosCompletos[[#This Row],[CodigoProyecto]],"!F",CELL("fila",INDIRECT(TablaDatosCompletos[[#This Row],[Referencia]]))+7))=0,"",INDIRECT(CONCATENATE(TablaDatosCompletos[[#This Row],[CodigoProyecto]],"!F",CELL("fila",INDIRECT(TablaDatosCompletos[[#This Row],[Referencia]]))+7)))</f>
        <v>RCR 26: Consumo anual primario de energía
(del cual: viviendas, edificios públicos, empresas, otros)</v>
      </c>
      <c r="U377" s="135" cm="1">
        <f t="array" aca="1" ref="U377" ca="1">IF(TablaDatosCompletos[[#This Row],[UsarAI]]="NO",0,INDIRECT(CONCATENATE(TablaDatosCompletos[[#This Row],[CodigoProyecto]],"!H",CELL("fila",INDIRECT(TablaDatosCompletos[[#This Row],[Referencia]]))+7)))</f>
        <v>0</v>
      </c>
      <c r="V377" s="135" t="str" cm="1">
        <f t="array" aca="1" ref="V377" ca="1">IF(INDIRECT(CONCATENATE(TablaDatosCompletos[[#This Row],[CodigoProyecto]],"!G",CELL("fila",INDIRECT(TablaDatosCompletos[[#This Row],[Referencia]]))+7))=0,"",INDIRECT(CONCATENATE(TablaDatosCompletos[[#This Row],[CodigoProyecto]],"!G",CELL("fila",INDIRECT(TablaDatosCompletos[[#This Row],[Referencia]]))+7)))</f>
        <v>MWh/año</v>
      </c>
    </row>
    <row r="378" spans="1:22" ht="72.5" x14ac:dyDescent="0.35">
      <c r="A378" s="128">
        <f>DatosGenerales!$D$7</f>
        <v>0</v>
      </c>
      <c r="B378" s="128">
        <f>DatosGenerales!$D$11</f>
        <v>0</v>
      </c>
      <c r="C378" s="128" cm="1">
        <f t="array" aca="1" ref="C378" ca="1">INDIRECT(CONCATENATE(TablaDatosCompletos[[#This Row],[CodigoProyecto]],"!$E$3"))</f>
        <v>0</v>
      </c>
      <c r="D378" s="128" t="str">
        <f ca="1">IF(TablaDatosCompletos[[#This Row],[Proyecto]]=0,"NO","SI")</f>
        <v>NO</v>
      </c>
      <c r="E378" s="129" t="s">
        <v>26</v>
      </c>
      <c r="F378" s="130" t="s">
        <v>227</v>
      </c>
      <c r="G378" s="131" t="s">
        <v>74</v>
      </c>
      <c r="H378" s="132" t="s">
        <v>43</v>
      </c>
      <c r="I378" s="133" t="s">
        <v>44</v>
      </c>
      <c r="J378" s="129" t="s">
        <v>79</v>
      </c>
      <c r="K378" s="134" t="s">
        <v>80</v>
      </c>
      <c r="L378" s="134" t="s">
        <v>735</v>
      </c>
      <c r="M378" s="135" t="str" cm="1">
        <f t="array" aca="1" ref="M378" ca="1">IF(INDIRECT(CONCATENATE(TablaDatosCompletos[[#This Row],[CodigoProyecto]],"!B",CELL("fila",INDIRECT(TablaDatosCompletos[[#This Row],[Referencia]]))))="Incluir","SI","NO")</f>
        <v>NO</v>
      </c>
      <c r="N378" s="136" cm="1">
        <f t="array" aca="1" ref="N378" ca="1">IF(TablaDatosCompletos[[#This Row],[UsarAI]]="NO",0,INDIRECT(CONCATENATE(TablaDatosCompletos[[#This Row],[CodigoProyecto]],"!E",CELL("fila",INDIRECT(TablaDatosCompletos[[#This Row],[Referencia]]))+2)))</f>
        <v>0</v>
      </c>
      <c r="O378" s="134" t="str" cm="1">
        <f t="array" aca="1" ref="O378" ca="1">IF(INDIRECT(CONCATENATE(TablaDatosCompletos[[#This Row],[CodigoProyecto]],"!E",CELL("fila",INDIRECT(TablaDatosCompletos[[#This Row],[Referencia]]))+6))=0,"",INDIRECT(CONCATENATE(TablaDatosCompletos[[#This Row],[CodigoProyecto]],"!E",CELL("fila",INDIRECT(TablaDatosCompletos[[#This Row],[Referencia]]))+6)))</f>
        <v>RCO22</v>
      </c>
      <c r="P378" s="134" t="str" cm="1">
        <f t="array" aca="1" ref="P378" ca="1">IF(INDIRECT(CONCATENATE(TablaDatosCompletos[[#This Row],[CodigoProyecto]],"!F",CELL("fila",INDIRECT(TablaDatosCompletos[[#This Row],[Referencia]]))+6))=0,"",INDIRECT(CONCATENATE(TablaDatosCompletos[[#This Row],[CodigoProyecto]],"!F",CELL("fila",INDIRECT(TablaDatosCompletos[[#This Row],[Referencia]]))+6)))</f>
        <v>Capacidad de producción adicional
de energía renovable (de la cual: electricidad,
térmica)*</v>
      </c>
      <c r="Q378" s="134" cm="1">
        <f t="array" aca="1" ref="Q378" ca="1">IF(TablaDatosCompletos[[#This Row],[UsarAI]]="NO",0,INDIRECT(CONCATENATE(TablaDatosCompletos[[#This Row],[CodigoProyecto]],"!H",CELL("fila",INDIRECT(TablaDatosCompletos[[#This Row],[Referencia]]))+6)))</f>
        <v>0</v>
      </c>
      <c r="R378" s="134" t="str" cm="1">
        <f t="array" aca="1" ref="R378" ca="1">IF(INDIRECT(CONCATENATE(TablaDatosCompletos[[#This Row],[CodigoProyecto]],"!G",CELL("fila",INDIRECT(TablaDatosCompletos[[#This Row],[Referencia]]))+6))=0,"",INDIRECT(CONCATENATE(TablaDatosCompletos[[#This Row],[CodigoProyecto]],"!G",CELL("fila",INDIRECT(TablaDatosCompletos[[#This Row],[Referencia]]))+6)))</f>
        <v>KW  </v>
      </c>
      <c r="S378" s="137" t="str" cm="1">
        <f t="array" aca="1" ref="S378" ca="1">IF(INDIRECT(CONCATENATE(TablaDatosCompletos[[#This Row],[CodigoProyecto]],"!E",CELL("fila",INDIRECT(TablaDatosCompletos[[#This Row],[Referencia]]))+7))=0,"",INDIRECT(CONCATENATE(TablaDatosCompletos[[#This Row],[CodigoProyecto]],"!E",CELL("fila",INDIRECT(TablaDatosCompletos[[#This Row],[Referencia]]))+7)))</f>
        <v>RCR32</v>
      </c>
      <c r="T378" s="135" t="str" cm="1">
        <f t="array" aca="1" ref="T378" ca="1">IF(INDIRECT(CONCATENATE(TablaDatosCompletos[[#This Row],[CodigoProyecto]],"!F",CELL("fila",INDIRECT(TablaDatosCompletos[[#This Row],[Referencia]]))+7))=0,"",INDIRECT(CONCATENATE(TablaDatosCompletos[[#This Row],[CodigoProyecto]],"!F",CELL("fila",INDIRECT(TablaDatosCompletos[[#This Row],[Referencia]]))+7)))</f>
        <v>RCR 32: Capacidad operativa adicional instalada para energía renovable*</v>
      </c>
      <c r="U378" s="135" cm="1">
        <f t="array" aca="1" ref="U378" ca="1">IF(TablaDatosCompletos[[#This Row],[UsarAI]]="NO",0,INDIRECT(CONCATENATE(TablaDatosCompletos[[#This Row],[CodigoProyecto]],"!H",CELL("fila",INDIRECT(TablaDatosCompletos[[#This Row],[Referencia]]))+7)))</f>
        <v>0</v>
      </c>
      <c r="V378" s="135" t="str" cm="1">
        <f t="array" aca="1" ref="V378" ca="1">IF(INDIRECT(CONCATENATE(TablaDatosCompletos[[#This Row],[CodigoProyecto]],"!G",CELL("fila",INDIRECT(TablaDatosCompletos[[#This Row],[Referencia]]))+7))=0,"",INDIRECT(CONCATENATE(TablaDatosCompletos[[#This Row],[CodigoProyecto]],"!G",CELL("fila",INDIRECT(TablaDatosCompletos[[#This Row],[Referencia]]))+7)))</f>
        <v>MW</v>
      </c>
    </row>
    <row r="379" spans="1:22" ht="72.5" x14ac:dyDescent="0.35">
      <c r="A379" s="128">
        <f>DatosGenerales!$D$7</f>
        <v>0</v>
      </c>
      <c r="B379" s="128">
        <f>DatosGenerales!$D$11</f>
        <v>0</v>
      </c>
      <c r="C379" s="128" cm="1">
        <f t="array" aca="1" ref="C379" ca="1">INDIRECT(CONCATENATE(TablaDatosCompletos[[#This Row],[CodigoProyecto]],"!$E$3"))</f>
        <v>0</v>
      </c>
      <c r="D379" s="128" t="str">
        <f ca="1">IF(TablaDatosCompletos[[#This Row],[Proyecto]]=0,"NO","SI")</f>
        <v>NO</v>
      </c>
      <c r="E379" s="129" t="s">
        <v>26</v>
      </c>
      <c r="F379" s="130" t="s">
        <v>227</v>
      </c>
      <c r="G379" s="131" t="s">
        <v>74</v>
      </c>
      <c r="H379" s="132" t="s">
        <v>43</v>
      </c>
      <c r="I379" s="133" t="s">
        <v>44</v>
      </c>
      <c r="J379" s="129" t="s">
        <v>81</v>
      </c>
      <c r="K379" s="134" t="s">
        <v>82</v>
      </c>
      <c r="L379" s="134" t="s">
        <v>736</v>
      </c>
      <c r="M379" s="135" t="str" cm="1">
        <f t="array" aca="1" ref="M379" ca="1">IF(INDIRECT(CONCATENATE(TablaDatosCompletos[[#This Row],[CodigoProyecto]],"!B",CELL("fila",INDIRECT(TablaDatosCompletos[[#This Row],[Referencia]]))))="Incluir","SI","NO")</f>
        <v>NO</v>
      </c>
      <c r="N379" s="136" cm="1">
        <f t="array" aca="1" ref="N379" ca="1">IF(TablaDatosCompletos[[#This Row],[UsarAI]]="NO",0,INDIRECT(CONCATENATE(TablaDatosCompletos[[#This Row],[CodigoProyecto]],"!E",CELL("fila",INDIRECT(TablaDatosCompletos[[#This Row],[Referencia]]))+2)))</f>
        <v>0</v>
      </c>
      <c r="O379" s="134" t="str" cm="1">
        <f t="array" aca="1" ref="O379" ca="1">IF(INDIRECT(CONCATENATE(TablaDatosCompletos[[#This Row],[CodigoProyecto]],"!E",CELL("fila",INDIRECT(TablaDatosCompletos[[#This Row],[Referencia]]))+6))=0,"",INDIRECT(CONCATENATE(TablaDatosCompletos[[#This Row],[CodigoProyecto]],"!E",CELL("fila",INDIRECT(TablaDatosCompletos[[#This Row],[Referencia]]))+6)))</f>
        <v>RCO22</v>
      </c>
      <c r="P379" s="134" t="str" cm="1">
        <f t="array" aca="1" ref="P379" ca="1">IF(INDIRECT(CONCATENATE(TablaDatosCompletos[[#This Row],[CodigoProyecto]],"!F",CELL("fila",INDIRECT(TablaDatosCompletos[[#This Row],[Referencia]]))+6))=0,"",INDIRECT(CONCATENATE(TablaDatosCompletos[[#This Row],[CodigoProyecto]],"!F",CELL("fila",INDIRECT(TablaDatosCompletos[[#This Row],[Referencia]]))+6)))</f>
        <v>Capacidad de producción adicional
de energía renovable (de la cual: electricidad,
térmica)*</v>
      </c>
      <c r="Q379" s="134" cm="1">
        <f t="array" aca="1" ref="Q379" ca="1">IF(TablaDatosCompletos[[#This Row],[UsarAI]]="NO",0,INDIRECT(CONCATENATE(TablaDatosCompletos[[#This Row],[CodigoProyecto]],"!H",CELL("fila",INDIRECT(TablaDatosCompletos[[#This Row],[Referencia]]))+6)))</f>
        <v>0</v>
      </c>
      <c r="R379" s="134" t="str" cm="1">
        <f t="array" aca="1" ref="R379" ca="1">IF(INDIRECT(CONCATENATE(TablaDatosCompletos[[#This Row],[CodigoProyecto]],"!G",CELL("fila",INDIRECT(TablaDatosCompletos[[#This Row],[Referencia]]))+6))=0,"",INDIRECT(CONCATENATE(TablaDatosCompletos[[#This Row],[CodigoProyecto]],"!G",CELL("fila",INDIRECT(TablaDatosCompletos[[#This Row],[Referencia]]))+6)))</f>
        <v>KW  </v>
      </c>
      <c r="S379" s="137" t="str" cm="1">
        <f t="array" aca="1" ref="S379" ca="1">IF(INDIRECT(CONCATENATE(TablaDatosCompletos[[#This Row],[CodigoProyecto]],"!E",CELL("fila",INDIRECT(TablaDatosCompletos[[#This Row],[Referencia]]))+7))=0,"",INDIRECT(CONCATENATE(TablaDatosCompletos[[#This Row],[CodigoProyecto]],"!E",CELL("fila",INDIRECT(TablaDatosCompletos[[#This Row],[Referencia]]))+7)))</f>
        <v>RCR32</v>
      </c>
      <c r="T379" s="135" t="str" cm="1">
        <f t="array" aca="1" ref="T379" ca="1">IF(INDIRECT(CONCATENATE(TablaDatosCompletos[[#This Row],[CodigoProyecto]],"!F",CELL("fila",INDIRECT(TablaDatosCompletos[[#This Row],[Referencia]]))+7))=0,"",INDIRECT(CONCATENATE(TablaDatosCompletos[[#This Row],[CodigoProyecto]],"!F",CELL("fila",INDIRECT(TablaDatosCompletos[[#This Row],[Referencia]]))+7)))</f>
        <v>RCR 32: Capacidad operativa adicional instalada para energía renovable*</v>
      </c>
      <c r="U379" s="135" cm="1">
        <f t="array" aca="1" ref="U379" ca="1">IF(TablaDatosCompletos[[#This Row],[UsarAI]]="NO",0,INDIRECT(CONCATENATE(TablaDatosCompletos[[#This Row],[CodigoProyecto]],"!H",CELL("fila",INDIRECT(TablaDatosCompletos[[#This Row],[Referencia]]))+7)))</f>
        <v>0</v>
      </c>
      <c r="V379" s="135" t="str" cm="1">
        <f t="array" aca="1" ref="V379" ca="1">IF(INDIRECT(CONCATENATE(TablaDatosCompletos[[#This Row],[CodigoProyecto]],"!G",CELL("fila",INDIRECT(TablaDatosCompletos[[#This Row],[Referencia]]))+7))=0,"",INDIRECT(CONCATENATE(TablaDatosCompletos[[#This Row],[CodigoProyecto]],"!G",CELL("fila",INDIRECT(TablaDatosCompletos[[#This Row],[Referencia]]))+7)))</f>
        <v>MW</v>
      </c>
    </row>
    <row r="380" spans="1:22" ht="72.5" x14ac:dyDescent="0.35">
      <c r="A380" s="128">
        <f>DatosGenerales!$D$7</f>
        <v>0</v>
      </c>
      <c r="B380" s="128">
        <f>DatosGenerales!$D$11</f>
        <v>0</v>
      </c>
      <c r="C380" s="128" cm="1">
        <f t="array" aca="1" ref="C380" ca="1">INDIRECT(CONCATENATE(TablaDatosCompletos[[#This Row],[CodigoProyecto]],"!$E$3"))</f>
        <v>0</v>
      </c>
      <c r="D380" s="128" t="str">
        <f ca="1">IF(TablaDatosCompletos[[#This Row],[Proyecto]]=0,"NO","SI")</f>
        <v>NO</v>
      </c>
      <c r="E380" s="129" t="s">
        <v>26</v>
      </c>
      <c r="F380" s="130" t="s">
        <v>227</v>
      </c>
      <c r="G380" s="131" t="s">
        <v>74</v>
      </c>
      <c r="H380" s="132" t="s">
        <v>43</v>
      </c>
      <c r="I380" s="133" t="s">
        <v>44</v>
      </c>
      <c r="J380" s="129" t="s">
        <v>83</v>
      </c>
      <c r="K380" s="134" t="s">
        <v>84</v>
      </c>
      <c r="L380" s="134" t="s">
        <v>737</v>
      </c>
      <c r="M380" s="135" t="str" cm="1">
        <f t="array" aca="1" ref="M380" ca="1">IF(INDIRECT(CONCATENATE(TablaDatosCompletos[[#This Row],[CodigoProyecto]],"!B",CELL("fila",INDIRECT(TablaDatosCompletos[[#This Row],[Referencia]]))))="Incluir","SI","NO")</f>
        <v>NO</v>
      </c>
      <c r="N380" s="136" cm="1">
        <f t="array" aca="1" ref="N380" ca="1">IF(TablaDatosCompletos[[#This Row],[UsarAI]]="NO",0,INDIRECT(CONCATENATE(TablaDatosCompletos[[#This Row],[CodigoProyecto]],"!E",CELL("fila",INDIRECT(TablaDatosCompletos[[#This Row],[Referencia]]))+2)))</f>
        <v>0</v>
      </c>
      <c r="O380" s="134" t="str" cm="1">
        <f t="array" aca="1" ref="O380" ca="1">IF(INDIRECT(CONCATENATE(TablaDatosCompletos[[#This Row],[CodigoProyecto]],"!E",CELL("fila",INDIRECT(TablaDatosCompletos[[#This Row],[Referencia]]))+6))=0,"",INDIRECT(CONCATENATE(TablaDatosCompletos[[#This Row],[CodigoProyecto]],"!E",CELL("fila",INDIRECT(TablaDatosCompletos[[#This Row],[Referencia]]))+6)))</f>
        <v>RCO22</v>
      </c>
      <c r="P380" s="134" t="str" cm="1">
        <f t="array" aca="1" ref="P380" ca="1">IF(INDIRECT(CONCATENATE(TablaDatosCompletos[[#This Row],[CodigoProyecto]],"!F",CELL("fila",INDIRECT(TablaDatosCompletos[[#This Row],[Referencia]]))+6))=0,"",INDIRECT(CONCATENATE(TablaDatosCompletos[[#This Row],[CodigoProyecto]],"!F",CELL("fila",INDIRECT(TablaDatosCompletos[[#This Row],[Referencia]]))+6)))</f>
        <v>Capacidad de producción adicional
de energía renovable (de la cual: electricidad,
térmica)*</v>
      </c>
      <c r="Q380" s="134" cm="1">
        <f t="array" aca="1" ref="Q380" ca="1">IF(TablaDatosCompletos[[#This Row],[UsarAI]]="NO",0,INDIRECT(CONCATENATE(TablaDatosCompletos[[#This Row],[CodigoProyecto]],"!H",CELL("fila",INDIRECT(TablaDatosCompletos[[#This Row],[Referencia]]))+6)))</f>
        <v>0</v>
      </c>
      <c r="R380" s="134" t="str" cm="1">
        <f t="array" aca="1" ref="R380" ca="1">IF(INDIRECT(CONCATENATE(TablaDatosCompletos[[#This Row],[CodigoProyecto]],"!G",CELL("fila",INDIRECT(TablaDatosCompletos[[#This Row],[Referencia]]))+6))=0,"",INDIRECT(CONCATENATE(TablaDatosCompletos[[#This Row],[CodigoProyecto]],"!G",CELL("fila",INDIRECT(TablaDatosCompletos[[#This Row],[Referencia]]))+6)))</f>
        <v>KW  </v>
      </c>
      <c r="S380" s="137" t="str" cm="1">
        <f t="array" aca="1" ref="S380" ca="1">IF(INDIRECT(CONCATENATE(TablaDatosCompletos[[#This Row],[CodigoProyecto]],"!E",CELL("fila",INDIRECT(TablaDatosCompletos[[#This Row],[Referencia]]))+7))=0,"",INDIRECT(CONCATENATE(TablaDatosCompletos[[#This Row],[CodigoProyecto]],"!E",CELL("fila",INDIRECT(TablaDatosCompletos[[#This Row],[Referencia]]))+7)))</f>
        <v>RCR32</v>
      </c>
      <c r="T380" s="135" t="str" cm="1">
        <f t="array" aca="1" ref="T380" ca="1">IF(INDIRECT(CONCATENATE(TablaDatosCompletos[[#This Row],[CodigoProyecto]],"!F",CELL("fila",INDIRECT(TablaDatosCompletos[[#This Row],[Referencia]]))+7))=0,"",INDIRECT(CONCATENATE(TablaDatosCompletos[[#This Row],[CodigoProyecto]],"!F",CELL("fila",INDIRECT(TablaDatosCompletos[[#This Row],[Referencia]]))+7)))</f>
        <v>RCR 32: Capacidad operativa adicional instalada para energía renovable*</v>
      </c>
      <c r="U380" s="135" cm="1">
        <f t="array" aca="1" ref="U380" ca="1">IF(TablaDatosCompletos[[#This Row],[UsarAI]]="NO",0,INDIRECT(CONCATENATE(TablaDatosCompletos[[#This Row],[CodigoProyecto]],"!H",CELL("fila",INDIRECT(TablaDatosCompletos[[#This Row],[Referencia]]))+7)))</f>
        <v>0</v>
      </c>
      <c r="V380" s="135" t="str" cm="1">
        <f t="array" aca="1" ref="V380" ca="1">IF(INDIRECT(CONCATENATE(TablaDatosCompletos[[#This Row],[CodigoProyecto]],"!G",CELL("fila",INDIRECT(TablaDatosCompletos[[#This Row],[Referencia]]))+7))=0,"",INDIRECT(CONCATENATE(TablaDatosCompletos[[#This Row],[CodigoProyecto]],"!G",CELL("fila",INDIRECT(TablaDatosCompletos[[#This Row],[Referencia]]))+7)))</f>
        <v>MW</v>
      </c>
    </row>
    <row r="381" spans="1:22" ht="72.5" x14ac:dyDescent="0.35">
      <c r="A381" s="128">
        <f>DatosGenerales!$D$7</f>
        <v>0</v>
      </c>
      <c r="B381" s="128">
        <f>DatosGenerales!$D$11</f>
        <v>0</v>
      </c>
      <c r="C381" s="128" cm="1">
        <f t="array" aca="1" ref="C381" ca="1">INDIRECT(CONCATENATE(TablaDatosCompletos[[#This Row],[CodigoProyecto]],"!$E$3"))</f>
        <v>0</v>
      </c>
      <c r="D381" s="128" t="str">
        <f ca="1">IF(TablaDatosCompletos[[#This Row],[Proyecto]]=0,"NO","SI")</f>
        <v>NO</v>
      </c>
      <c r="E381" s="129" t="s">
        <v>26</v>
      </c>
      <c r="F381" s="130" t="s">
        <v>227</v>
      </c>
      <c r="G381" s="131" t="s">
        <v>74</v>
      </c>
      <c r="H381" s="132" t="s">
        <v>43</v>
      </c>
      <c r="I381" s="133" t="s">
        <v>44</v>
      </c>
      <c r="J381" s="129" t="s">
        <v>85</v>
      </c>
      <c r="K381" s="134" t="s">
        <v>86</v>
      </c>
      <c r="L381" s="134" t="s">
        <v>738</v>
      </c>
      <c r="M381" s="135" t="str" cm="1">
        <f t="array" aca="1" ref="M381" ca="1">IF(INDIRECT(CONCATENATE(TablaDatosCompletos[[#This Row],[CodigoProyecto]],"!B",CELL("fila",INDIRECT(TablaDatosCompletos[[#This Row],[Referencia]]))))="Incluir","SI","NO")</f>
        <v>NO</v>
      </c>
      <c r="N381" s="136" cm="1">
        <f t="array" aca="1" ref="N381" ca="1">IF(TablaDatosCompletos[[#This Row],[UsarAI]]="NO",0,INDIRECT(CONCATENATE(TablaDatosCompletos[[#This Row],[CodigoProyecto]],"!E",CELL("fila",INDIRECT(TablaDatosCompletos[[#This Row],[Referencia]]))+2)))</f>
        <v>0</v>
      </c>
      <c r="O381" s="134" t="str" cm="1">
        <f t="array" aca="1" ref="O381" ca="1">IF(INDIRECT(CONCATENATE(TablaDatosCompletos[[#This Row],[CodigoProyecto]],"!E",CELL("fila",INDIRECT(TablaDatosCompletos[[#This Row],[Referencia]]))+6))=0,"",INDIRECT(CONCATENATE(TablaDatosCompletos[[#This Row],[CodigoProyecto]],"!E",CELL("fila",INDIRECT(TablaDatosCompletos[[#This Row],[Referencia]]))+6)))</f>
        <v>RCO22</v>
      </c>
      <c r="P381" s="134" t="str" cm="1">
        <f t="array" aca="1" ref="P381" ca="1">IF(INDIRECT(CONCATENATE(TablaDatosCompletos[[#This Row],[CodigoProyecto]],"!F",CELL("fila",INDIRECT(TablaDatosCompletos[[#This Row],[Referencia]]))+6))=0,"",INDIRECT(CONCATENATE(TablaDatosCompletos[[#This Row],[CodigoProyecto]],"!F",CELL("fila",INDIRECT(TablaDatosCompletos[[#This Row],[Referencia]]))+6)))</f>
        <v>Capacidad de producción adicional
de energía renovable (de la cual: electricidad,
térmica)*</v>
      </c>
      <c r="Q381" s="134" cm="1">
        <f t="array" aca="1" ref="Q381" ca="1">IF(TablaDatosCompletos[[#This Row],[UsarAI]]="NO",0,INDIRECT(CONCATENATE(TablaDatosCompletos[[#This Row],[CodigoProyecto]],"!H",CELL("fila",INDIRECT(TablaDatosCompletos[[#This Row],[Referencia]]))+6)))</f>
        <v>0</v>
      </c>
      <c r="R381" s="134" t="str" cm="1">
        <f t="array" aca="1" ref="R381" ca="1">IF(INDIRECT(CONCATENATE(TablaDatosCompletos[[#This Row],[CodigoProyecto]],"!G",CELL("fila",INDIRECT(TablaDatosCompletos[[#This Row],[Referencia]]))+6))=0,"",INDIRECT(CONCATENATE(TablaDatosCompletos[[#This Row],[CodigoProyecto]],"!G",CELL("fila",INDIRECT(TablaDatosCompletos[[#This Row],[Referencia]]))+6)))</f>
        <v>KW  </v>
      </c>
      <c r="S381" s="137" t="str" cm="1">
        <f t="array" aca="1" ref="S381" ca="1">IF(INDIRECT(CONCATENATE(TablaDatosCompletos[[#This Row],[CodigoProyecto]],"!E",CELL("fila",INDIRECT(TablaDatosCompletos[[#This Row],[Referencia]]))+7))=0,"",INDIRECT(CONCATENATE(TablaDatosCompletos[[#This Row],[CodigoProyecto]],"!E",CELL("fila",INDIRECT(TablaDatosCompletos[[#This Row],[Referencia]]))+7)))</f>
        <v>RCR32</v>
      </c>
      <c r="T381" s="135" t="str" cm="1">
        <f t="array" aca="1" ref="T381" ca="1">IF(INDIRECT(CONCATENATE(TablaDatosCompletos[[#This Row],[CodigoProyecto]],"!F",CELL("fila",INDIRECT(TablaDatosCompletos[[#This Row],[Referencia]]))+7))=0,"",INDIRECT(CONCATENATE(TablaDatosCompletos[[#This Row],[CodigoProyecto]],"!F",CELL("fila",INDIRECT(TablaDatosCompletos[[#This Row],[Referencia]]))+7)))</f>
        <v>RCR 32: Capacidad operativa adicional instalada para energía renovable*</v>
      </c>
      <c r="U381" s="135" cm="1">
        <f t="array" aca="1" ref="U381" ca="1">IF(TablaDatosCompletos[[#This Row],[UsarAI]]="NO",0,INDIRECT(CONCATENATE(TablaDatosCompletos[[#This Row],[CodigoProyecto]],"!H",CELL("fila",INDIRECT(TablaDatosCompletos[[#This Row],[Referencia]]))+7)))</f>
        <v>0</v>
      </c>
      <c r="V381" s="135" t="str" cm="1">
        <f t="array" aca="1" ref="V381" ca="1">IF(INDIRECT(CONCATENATE(TablaDatosCompletos[[#This Row],[CodigoProyecto]],"!G",CELL("fila",INDIRECT(TablaDatosCompletos[[#This Row],[Referencia]]))+7))=0,"",INDIRECT(CONCATENATE(TablaDatosCompletos[[#This Row],[CodigoProyecto]],"!G",CELL("fila",INDIRECT(TablaDatosCompletos[[#This Row],[Referencia]]))+7)))</f>
        <v>MW</v>
      </c>
    </row>
    <row r="382" spans="1:22" ht="72.5" x14ac:dyDescent="0.35">
      <c r="A382" s="128">
        <f>DatosGenerales!$D$7</f>
        <v>0</v>
      </c>
      <c r="B382" s="128">
        <f>DatosGenerales!$D$11</f>
        <v>0</v>
      </c>
      <c r="C382" s="128" cm="1">
        <f t="array" aca="1" ref="C382" ca="1">INDIRECT(CONCATENATE(TablaDatosCompletos[[#This Row],[CodigoProyecto]],"!$E$3"))</f>
        <v>0</v>
      </c>
      <c r="D382" s="128" t="str">
        <f ca="1">IF(TablaDatosCompletos[[#This Row],[Proyecto]]=0,"NO","SI")</f>
        <v>NO</v>
      </c>
      <c r="E382" s="129" t="s">
        <v>26</v>
      </c>
      <c r="F382" s="130" t="s">
        <v>227</v>
      </c>
      <c r="G382" s="131" t="s">
        <v>74</v>
      </c>
      <c r="H382" s="132" t="s">
        <v>43</v>
      </c>
      <c r="I382" s="133" t="s">
        <v>44</v>
      </c>
      <c r="J382" s="129" t="s">
        <v>87</v>
      </c>
      <c r="K382" s="134" t="s">
        <v>88</v>
      </c>
      <c r="L382" s="134" t="s">
        <v>739</v>
      </c>
      <c r="M382" s="135" t="str" cm="1">
        <f t="array" aca="1" ref="M382" ca="1">IF(INDIRECT(CONCATENATE(TablaDatosCompletos[[#This Row],[CodigoProyecto]],"!B",CELL("fila",INDIRECT(TablaDatosCompletos[[#This Row],[Referencia]]))))="Incluir","SI","NO")</f>
        <v>NO</v>
      </c>
      <c r="N382" s="136" cm="1">
        <f t="array" aca="1" ref="N382" ca="1">IF(TablaDatosCompletos[[#This Row],[UsarAI]]="NO",0,INDIRECT(CONCATENATE(TablaDatosCompletos[[#This Row],[CodigoProyecto]],"!E",CELL("fila",INDIRECT(TablaDatosCompletos[[#This Row],[Referencia]]))+2)))</f>
        <v>0</v>
      </c>
      <c r="O382" s="134" t="str" cm="1">
        <f t="array" aca="1" ref="O382" ca="1">IF(INDIRECT(CONCATENATE(TablaDatosCompletos[[#This Row],[CodigoProyecto]],"!E",CELL("fila",INDIRECT(TablaDatosCompletos[[#This Row],[Referencia]]))+6))=0,"",INDIRECT(CONCATENATE(TablaDatosCompletos[[#This Row],[CodigoProyecto]],"!E",CELL("fila",INDIRECT(TablaDatosCompletos[[#This Row],[Referencia]]))+6)))</f>
        <v>RCO22</v>
      </c>
      <c r="P382" s="134" t="str" cm="1">
        <f t="array" aca="1" ref="P382" ca="1">IF(INDIRECT(CONCATENATE(TablaDatosCompletos[[#This Row],[CodigoProyecto]],"!F",CELL("fila",INDIRECT(TablaDatosCompletos[[#This Row],[Referencia]]))+6))=0,"",INDIRECT(CONCATENATE(TablaDatosCompletos[[#This Row],[CodigoProyecto]],"!F",CELL("fila",INDIRECT(TablaDatosCompletos[[#This Row],[Referencia]]))+6)))</f>
        <v>Capacidad de producción adicional
de energía renovable (de la cual: electricidad,
térmica)*</v>
      </c>
      <c r="Q382" s="134" cm="1">
        <f t="array" aca="1" ref="Q382" ca="1">IF(TablaDatosCompletos[[#This Row],[UsarAI]]="NO",0,INDIRECT(CONCATENATE(TablaDatosCompletos[[#This Row],[CodigoProyecto]],"!H",CELL("fila",INDIRECT(TablaDatosCompletos[[#This Row],[Referencia]]))+6)))</f>
        <v>0</v>
      </c>
      <c r="R382" s="134" t="str" cm="1">
        <f t="array" aca="1" ref="R382" ca="1">IF(INDIRECT(CONCATENATE(TablaDatosCompletos[[#This Row],[CodigoProyecto]],"!G",CELL("fila",INDIRECT(TablaDatosCompletos[[#This Row],[Referencia]]))+6))=0,"",INDIRECT(CONCATENATE(TablaDatosCompletos[[#This Row],[CodigoProyecto]],"!G",CELL("fila",INDIRECT(TablaDatosCompletos[[#This Row],[Referencia]]))+6)))</f>
        <v>KW  </v>
      </c>
      <c r="S382" s="137" t="str" cm="1">
        <f t="array" aca="1" ref="S382" ca="1">IF(INDIRECT(CONCATENATE(TablaDatosCompletos[[#This Row],[CodigoProyecto]],"!E",CELL("fila",INDIRECT(TablaDatosCompletos[[#This Row],[Referencia]]))+7))=0,"",INDIRECT(CONCATENATE(TablaDatosCompletos[[#This Row],[CodigoProyecto]],"!E",CELL("fila",INDIRECT(TablaDatosCompletos[[#This Row],[Referencia]]))+7)))</f>
        <v>RCR32</v>
      </c>
      <c r="T382" s="135" t="str" cm="1">
        <f t="array" aca="1" ref="T382" ca="1">IF(INDIRECT(CONCATENATE(TablaDatosCompletos[[#This Row],[CodigoProyecto]],"!F",CELL("fila",INDIRECT(TablaDatosCompletos[[#This Row],[Referencia]]))+7))=0,"",INDIRECT(CONCATENATE(TablaDatosCompletos[[#This Row],[CodigoProyecto]],"!F",CELL("fila",INDIRECT(TablaDatosCompletos[[#This Row],[Referencia]]))+7)))</f>
        <v>RCR 32: Capacidad operativa adicional instalada para energía renovable*</v>
      </c>
      <c r="U382" s="135" cm="1">
        <f t="array" aca="1" ref="U382" ca="1">IF(TablaDatosCompletos[[#This Row],[UsarAI]]="NO",0,INDIRECT(CONCATENATE(TablaDatosCompletos[[#This Row],[CodigoProyecto]],"!H",CELL("fila",INDIRECT(TablaDatosCompletos[[#This Row],[Referencia]]))+7)))</f>
        <v>0</v>
      </c>
      <c r="V382" s="135" t="str" cm="1">
        <f t="array" aca="1" ref="V382" ca="1">IF(INDIRECT(CONCATENATE(TablaDatosCompletos[[#This Row],[CodigoProyecto]],"!G",CELL("fila",INDIRECT(TablaDatosCompletos[[#This Row],[Referencia]]))+7))=0,"",INDIRECT(CONCATENATE(TablaDatosCompletos[[#This Row],[CodigoProyecto]],"!G",CELL("fila",INDIRECT(TablaDatosCompletos[[#This Row],[Referencia]]))+7)))</f>
        <v>MW</v>
      </c>
    </row>
    <row r="383" spans="1:22" ht="72.5" x14ac:dyDescent="0.35">
      <c r="A383" s="128">
        <f>DatosGenerales!$D$7</f>
        <v>0</v>
      </c>
      <c r="B383" s="128">
        <f>DatosGenerales!$D$11</f>
        <v>0</v>
      </c>
      <c r="C383" s="128" cm="1">
        <f t="array" aca="1" ref="C383" ca="1">INDIRECT(CONCATENATE(TablaDatosCompletos[[#This Row],[CodigoProyecto]],"!$E$3"))</f>
        <v>0</v>
      </c>
      <c r="D383" s="128" t="str">
        <f ca="1">IF(TablaDatosCompletos[[#This Row],[Proyecto]]=0,"NO","SI")</f>
        <v>NO</v>
      </c>
      <c r="E383" s="129" t="s">
        <v>26</v>
      </c>
      <c r="F383" s="130" t="s">
        <v>227</v>
      </c>
      <c r="G383" s="131" t="s">
        <v>74</v>
      </c>
      <c r="H383" s="132" t="s">
        <v>43</v>
      </c>
      <c r="I383" s="133" t="s">
        <v>44</v>
      </c>
      <c r="J383" s="129" t="s">
        <v>89</v>
      </c>
      <c r="K383" s="134" t="s">
        <v>90</v>
      </c>
      <c r="L383" s="134" t="s">
        <v>740</v>
      </c>
      <c r="M383" s="135" t="str" cm="1">
        <f t="array" aca="1" ref="M383" ca="1">IF(INDIRECT(CONCATENATE(TablaDatosCompletos[[#This Row],[CodigoProyecto]],"!B",CELL("fila",INDIRECT(TablaDatosCompletos[[#This Row],[Referencia]]))))="Incluir","SI","NO")</f>
        <v>NO</v>
      </c>
      <c r="N383" s="136" cm="1">
        <f t="array" aca="1" ref="N383" ca="1">IF(TablaDatosCompletos[[#This Row],[UsarAI]]="NO",0,INDIRECT(CONCATENATE(TablaDatosCompletos[[#This Row],[CodigoProyecto]],"!E",CELL("fila",INDIRECT(TablaDatosCompletos[[#This Row],[Referencia]]))+2)))</f>
        <v>0</v>
      </c>
      <c r="O383" s="134" t="str" cm="1">
        <f t="array" aca="1" ref="O383" ca="1">IF(INDIRECT(CONCATENATE(TablaDatosCompletos[[#This Row],[CodigoProyecto]],"!E",CELL("fila",INDIRECT(TablaDatosCompletos[[#This Row],[Referencia]]))+6))=0,"",INDIRECT(CONCATENATE(TablaDatosCompletos[[#This Row],[CodigoProyecto]],"!E",CELL("fila",INDIRECT(TablaDatosCompletos[[#This Row],[Referencia]]))+6)))</f>
        <v>RCO22</v>
      </c>
      <c r="P383" s="134" t="str" cm="1">
        <f t="array" aca="1" ref="P383" ca="1">IF(INDIRECT(CONCATENATE(TablaDatosCompletos[[#This Row],[CodigoProyecto]],"!F",CELL("fila",INDIRECT(TablaDatosCompletos[[#This Row],[Referencia]]))+6))=0,"",INDIRECT(CONCATENATE(TablaDatosCompletos[[#This Row],[CodigoProyecto]],"!F",CELL("fila",INDIRECT(TablaDatosCompletos[[#This Row],[Referencia]]))+6)))</f>
        <v>Capacidad de producción adicional
de energía renovable (de la cual: electricidad,
térmica)*</v>
      </c>
      <c r="Q383" s="134" cm="1">
        <f t="array" aca="1" ref="Q383" ca="1">IF(TablaDatosCompletos[[#This Row],[UsarAI]]="NO",0,INDIRECT(CONCATENATE(TablaDatosCompletos[[#This Row],[CodigoProyecto]],"!H",CELL("fila",INDIRECT(TablaDatosCompletos[[#This Row],[Referencia]]))+6)))</f>
        <v>0</v>
      </c>
      <c r="R383" s="134" t="str" cm="1">
        <f t="array" aca="1" ref="R383" ca="1">IF(INDIRECT(CONCATENATE(TablaDatosCompletos[[#This Row],[CodigoProyecto]],"!G",CELL("fila",INDIRECT(TablaDatosCompletos[[#This Row],[Referencia]]))+6))=0,"",INDIRECT(CONCATENATE(TablaDatosCompletos[[#This Row],[CodigoProyecto]],"!G",CELL("fila",INDIRECT(TablaDatosCompletos[[#This Row],[Referencia]]))+6)))</f>
        <v>KW  </v>
      </c>
      <c r="S383" s="137" t="str" cm="1">
        <f t="array" aca="1" ref="S383" ca="1">IF(INDIRECT(CONCATENATE(TablaDatosCompletos[[#This Row],[CodigoProyecto]],"!E",CELL("fila",INDIRECT(TablaDatosCompletos[[#This Row],[Referencia]]))+7))=0,"",INDIRECT(CONCATENATE(TablaDatosCompletos[[#This Row],[CodigoProyecto]],"!E",CELL("fila",INDIRECT(TablaDatosCompletos[[#This Row],[Referencia]]))+7)))</f>
        <v>RCR32</v>
      </c>
      <c r="T383" s="135" t="str" cm="1">
        <f t="array" aca="1" ref="T383" ca="1">IF(INDIRECT(CONCATENATE(TablaDatosCompletos[[#This Row],[CodigoProyecto]],"!F",CELL("fila",INDIRECT(TablaDatosCompletos[[#This Row],[Referencia]]))+7))=0,"",INDIRECT(CONCATENATE(TablaDatosCompletos[[#This Row],[CodigoProyecto]],"!F",CELL("fila",INDIRECT(TablaDatosCompletos[[#This Row],[Referencia]]))+7)))</f>
        <v>RCR 32: Capacidad operativa adicional instalada para energía renovable*</v>
      </c>
      <c r="U383" s="135" cm="1">
        <f t="array" aca="1" ref="U383" ca="1">IF(TablaDatosCompletos[[#This Row],[UsarAI]]="NO",0,INDIRECT(CONCATENATE(TablaDatosCompletos[[#This Row],[CodigoProyecto]],"!H",CELL("fila",INDIRECT(TablaDatosCompletos[[#This Row],[Referencia]]))+7)))</f>
        <v>0</v>
      </c>
      <c r="V383" s="135" t="str" cm="1">
        <f t="array" aca="1" ref="V383" ca="1">IF(INDIRECT(CONCATENATE(TablaDatosCompletos[[#This Row],[CodigoProyecto]],"!G",CELL("fila",INDIRECT(TablaDatosCompletos[[#This Row],[Referencia]]))+7))=0,"",INDIRECT(CONCATENATE(TablaDatosCompletos[[#This Row],[CodigoProyecto]],"!G",CELL("fila",INDIRECT(TablaDatosCompletos[[#This Row],[Referencia]]))+7)))</f>
        <v>MW</v>
      </c>
    </row>
    <row r="384" spans="1:22" ht="72.5" x14ac:dyDescent="0.35">
      <c r="A384" s="128">
        <f>DatosGenerales!$D$7</f>
        <v>0</v>
      </c>
      <c r="B384" s="128">
        <f>DatosGenerales!$D$11</f>
        <v>0</v>
      </c>
      <c r="C384" s="128" cm="1">
        <f t="array" aca="1" ref="C384" ca="1">INDIRECT(CONCATENATE(TablaDatosCompletos[[#This Row],[CodigoProyecto]],"!$E$3"))</f>
        <v>0</v>
      </c>
      <c r="D384" s="128" t="str">
        <f ca="1">IF(TablaDatosCompletos[[#This Row],[Proyecto]]=0,"NO","SI")</f>
        <v>NO</v>
      </c>
      <c r="E384" s="129" t="s">
        <v>26</v>
      </c>
      <c r="F384" s="130" t="s">
        <v>227</v>
      </c>
      <c r="G384" s="131" t="s">
        <v>74</v>
      </c>
      <c r="H384" s="132" t="s">
        <v>43</v>
      </c>
      <c r="I384" s="133" t="s">
        <v>44</v>
      </c>
      <c r="J384" s="129" t="s">
        <v>91</v>
      </c>
      <c r="K384" s="134" t="s">
        <v>92</v>
      </c>
      <c r="L384" s="134" t="s">
        <v>741</v>
      </c>
      <c r="M384" s="135" t="str" cm="1">
        <f t="array" aca="1" ref="M384" ca="1">IF(INDIRECT(CONCATENATE(TablaDatosCompletos[[#This Row],[CodigoProyecto]],"!B",CELL("fila",INDIRECT(TablaDatosCompletos[[#This Row],[Referencia]]))))="Incluir","SI","NO")</f>
        <v>NO</v>
      </c>
      <c r="N384" s="136" cm="1">
        <f t="array" aca="1" ref="N384" ca="1">IF(TablaDatosCompletos[[#This Row],[UsarAI]]="NO",0,INDIRECT(CONCATENATE(TablaDatosCompletos[[#This Row],[CodigoProyecto]],"!E",CELL("fila",INDIRECT(TablaDatosCompletos[[#This Row],[Referencia]]))+2)))</f>
        <v>0</v>
      </c>
      <c r="O384" s="134" t="str" cm="1">
        <f t="array" aca="1" ref="O384" ca="1">IF(INDIRECT(CONCATENATE(TablaDatosCompletos[[#This Row],[CodigoProyecto]],"!E",CELL("fila",INDIRECT(TablaDatosCompletos[[#This Row],[Referencia]]))+6))=0,"",INDIRECT(CONCATENATE(TablaDatosCompletos[[#This Row],[CodigoProyecto]],"!E",CELL("fila",INDIRECT(TablaDatosCompletos[[#This Row],[Referencia]]))+6)))</f>
        <v>RCO22</v>
      </c>
      <c r="P384" s="134" t="str" cm="1">
        <f t="array" aca="1" ref="P384" ca="1">IF(INDIRECT(CONCATENATE(TablaDatosCompletos[[#This Row],[CodigoProyecto]],"!F",CELL("fila",INDIRECT(TablaDatosCompletos[[#This Row],[Referencia]]))+6))=0,"",INDIRECT(CONCATENATE(TablaDatosCompletos[[#This Row],[CodigoProyecto]],"!F",CELL("fila",INDIRECT(TablaDatosCompletos[[#This Row],[Referencia]]))+6)))</f>
        <v>Capacidad de producción adicional
de energía renovable (de la cual: electricidad,
térmica)*</v>
      </c>
      <c r="Q384" s="134" cm="1">
        <f t="array" aca="1" ref="Q384" ca="1">IF(TablaDatosCompletos[[#This Row],[UsarAI]]="NO",0,INDIRECT(CONCATENATE(TablaDatosCompletos[[#This Row],[CodigoProyecto]],"!H",CELL("fila",INDIRECT(TablaDatosCompletos[[#This Row],[Referencia]]))+6)))</f>
        <v>0</v>
      </c>
      <c r="R384" s="134" t="str" cm="1">
        <f t="array" aca="1" ref="R384" ca="1">IF(INDIRECT(CONCATENATE(TablaDatosCompletos[[#This Row],[CodigoProyecto]],"!G",CELL("fila",INDIRECT(TablaDatosCompletos[[#This Row],[Referencia]]))+6))=0,"",INDIRECT(CONCATENATE(TablaDatosCompletos[[#This Row],[CodigoProyecto]],"!G",CELL("fila",INDIRECT(TablaDatosCompletos[[#This Row],[Referencia]]))+6)))</f>
        <v>KW  </v>
      </c>
      <c r="S384" s="137" t="str" cm="1">
        <f t="array" aca="1" ref="S384" ca="1">IF(INDIRECT(CONCATENATE(TablaDatosCompletos[[#This Row],[CodigoProyecto]],"!E",CELL("fila",INDIRECT(TablaDatosCompletos[[#This Row],[Referencia]]))+7))=0,"",INDIRECT(CONCATENATE(TablaDatosCompletos[[#This Row],[CodigoProyecto]],"!E",CELL("fila",INDIRECT(TablaDatosCompletos[[#This Row],[Referencia]]))+7)))</f>
        <v>RCR32</v>
      </c>
      <c r="T384" s="135" t="str" cm="1">
        <f t="array" aca="1" ref="T384" ca="1">IF(INDIRECT(CONCATENATE(TablaDatosCompletos[[#This Row],[CodigoProyecto]],"!F",CELL("fila",INDIRECT(TablaDatosCompletos[[#This Row],[Referencia]]))+7))=0,"",INDIRECT(CONCATENATE(TablaDatosCompletos[[#This Row],[CodigoProyecto]],"!F",CELL("fila",INDIRECT(TablaDatosCompletos[[#This Row],[Referencia]]))+7)))</f>
        <v>RCR 32: Capacidad operativa adicional instalada para energía renovable*</v>
      </c>
      <c r="U384" s="135" cm="1">
        <f t="array" aca="1" ref="U384" ca="1">IF(TablaDatosCompletos[[#This Row],[UsarAI]]="NO",0,INDIRECT(CONCATENATE(TablaDatosCompletos[[#This Row],[CodigoProyecto]],"!H",CELL("fila",INDIRECT(TablaDatosCompletos[[#This Row],[Referencia]]))+7)))</f>
        <v>0</v>
      </c>
      <c r="V384" s="135" t="str" cm="1">
        <f t="array" aca="1" ref="V384" ca="1">IF(INDIRECT(CONCATENATE(TablaDatosCompletos[[#This Row],[CodigoProyecto]],"!G",CELL("fila",INDIRECT(TablaDatosCompletos[[#This Row],[Referencia]]))+7))=0,"",INDIRECT(CONCATENATE(TablaDatosCompletos[[#This Row],[CodigoProyecto]],"!G",CELL("fila",INDIRECT(TablaDatosCompletos[[#This Row],[Referencia]]))+7)))</f>
        <v>MW</v>
      </c>
    </row>
    <row r="385" spans="1:22" ht="72.5" x14ac:dyDescent="0.35">
      <c r="A385" s="128">
        <f>DatosGenerales!$D$7</f>
        <v>0</v>
      </c>
      <c r="B385" s="128">
        <f>DatosGenerales!$D$11</f>
        <v>0</v>
      </c>
      <c r="C385" s="128" cm="1">
        <f t="array" aca="1" ref="C385" ca="1">INDIRECT(CONCATENATE(TablaDatosCompletos[[#This Row],[CodigoProyecto]],"!$E$3"))</f>
        <v>0</v>
      </c>
      <c r="D385" s="128" t="str">
        <f ca="1">IF(TablaDatosCompletos[[#This Row],[Proyecto]]=0,"NO","SI")</f>
        <v>NO</v>
      </c>
      <c r="E385" s="129" t="s">
        <v>26</v>
      </c>
      <c r="F385" s="130" t="s">
        <v>227</v>
      </c>
      <c r="G385" s="131" t="s">
        <v>74</v>
      </c>
      <c r="H385" s="132" t="s">
        <v>45</v>
      </c>
      <c r="I385" s="133" t="s">
        <v>46</v>
      </c>
      <c r="J385" s="129" t="s">
        <v>93</v>
      </c>
      <c r="K385" s="134" t="s">
        <v>94</v>
      </c>
      <c r="L385" s="134" t="s">
        <v>742</v>
      </c>
      <c r="M385" s="135" t="str" cm="1">
        <f t="array" aca="1" ref="M385" ca="1">IF(INDIRECT(CONCATENATE(TablaDatosCompletos[[#This Row],[CodigoProyecto]],"!B",CELL("fila",INDIRECT(TablaDatosCompletos[[#This Row],[Referencia]]))))="Incluir","SI","NO")</f>
        <v>NO</v>
      </c>
      <c r="N385" s="136" cm="1">
        <f t="array" aca="1" ref="N385" ca="1">IF(TablaDatosCompletos[[#This Row],[UsarAI]]="NO",0,INDIRECT(CONCATENATE(TablaDatosCompletos[[#This Row],[CodigoProyecto]],"!E",CELL("fila",INDIRECT(TablaDatosCompletos[[#This Row],[Referencia]]))+2)))</f>
        <v>0</v>
      </c>
      <c r="O385" s="134" t="str" cm="1">
        <f t="array" aca="1" ref="O385" ca="1">IF(INDIRECT(CONCATENATE(TablaDatosCompletos[[#This Row],[CodigoProyecto]],"!E",CELL("fila",INDIRECT(TablaDatosCompletos[[#This Row],[Referencia]]))+6))=0,"",INDIRECT(CONCATENATE(TablaDatosCompletos[[#This Row],[CodigoProyecto]],"!E",CELL("fila",INDIRECT(TablaDatosCompletos[[#This Row],[Referencia]]))+6)))</f>
        <v>RCO54</v>
      </c>
      <c r="P385" s="134" t="str" cm="1">
        <f t="array" aca="1" ref="P385" ca="1">IF(INDIRECT(CONCATENATE(TablaDatosCompletos[[#This Row],[CodigoProyecto]],"!F",CELL("fila",INDIRECT(TablaDatosCompletos[[#This Row],[Referencia]]))+6))=0,"",INDIRECT(CONCATENATE(TablaDatosCompletos[[#This Row],[CodigoProyecto]],"!F",CELL("fila",INDIRECT(TablaDatosCompletos[[#This Row],[Referencia]]))+6)))</f>
        <v>RCO54 Intermodal</v>
      </c>
      <c r="Q385" s="134" cm="1">
        <f t="array" aca="1" ref="Q385" ca="1">IF(TablaDatosCompletos[[#This Row],[UsarAI]]="NO",0,INDIRECT(CONCATENATE(TablaDatosCompletos[[#This Row],[CodigoProyecto]],"!H",CELL("fila",INDIRECT(TablaDatosCompletos[[#This Row],[Referencia]]))+6)))</f>
        <v>0</v>
      </c>
      <c r="R385" s="134" t="str" cm="1">
        <f t="array" aca="1" ref="R385" ca="1">IF(INDIRECT(CONCATENATE(TablaDatosCompletos[[#This Row],[CodigoProyecto]],"!G",CELL("fila",INDIRECT(TablaDatosCompletos[[#This Row],[Referencia]]))+6))=0,"",INDIRECT(CONCATENATE(TablaDatosCompletos[[#This Row],[CodigoProyecto]],"!G",CELL("fila",INDIRECT(TablaDatosCompletos[[#This Row],[Referencia]]))+6)))</f>
        <v>RCO54:Conexiones intermodales</v>
      </c>
      <c r="S385" s="137" t="str" cm="1">
        <f t="array" aca="1" ref="S385" ca="1">IF(INDIRECT(CONCATENATE(TablaDatosCompletos[[#This Row],[CodigoProyecto]],"!E",CELL("fila",INDIRECT(TablaDatosCompletos[[#This Row],[Referencia]]))+7))=0,"",INDIRECT(CONCATENATE(TablaDatosCompletos[[#This Row],[CodigoProyecto]],"!E",CELL("fila",INDIRECT(TablaDatosCompletos[[#This Row],[Referencia]]))+7)))</f>
        <v>RCR62</v>
      </c>
      <c r="T385" s="135" t="str" cm="1">
        <f t="array" aca="1" ref="T385" ca="1">IF(INDIRECT(CONCATENATE(TablaDatosCompletos[[#This Row],[CodigoProyecto]],"!F",CELL("fila",INDIRECT(TablaDatosCompletos[[#This Row],[Referencia]]))+7))=0,"",INDIRECT(CONCATENATE(TablaDatosCompletos[[#This Row],[CodigoProyecto]],"!F",CELL("fila",INDIRECT(TablaDatosCompletos[[#This Row],[Referencia]]))+7)))</f>
        <v>RCR 62: Pasajeros anuales de transporte
público nuevo o modernizado</v>
      </c>
      <c r="U385" s="135" cm="1">
        <f t="array" aca="1" ref="U385" ca="1">IF(TablaDatosCompletos[[#This Row],[UsarAI]]="NO",0,INDIRECT(CONCATENATE(TablaDatosCompletos[[#This Row],[CodigoProyecto]],"!H",CELL("fila",INDIRECT(TablaDatosCompletos[[#This Row],[Referencia]]))+7)))</f>
        <v>0</v>
      </c>
      <c r="V385" s="135" t="str" cm="1">
        <f t="array" aca="1" ref="V385" ca="1">IF(INDIRECT(CONCATENATE(TablaDatosCompletos[[#This Row],[CodigoProyecto]],"!G",CELL("fila",INDIRECT(TablaDatosCompletos[[#This Row],[Referencia]]))+7))=0,"",INDIRECT(CONCATENATE(TablaDatosCompletos[[#This Row],[CodigoProyecto]],"!G",CELL("fila",INDIRECT(TablaDatosCompletos[[#This Row],[Referencia]]))+7)))</f>
        <v>RCR 62: Usuarios / año</v>
      </c>
    </row>
    <row r="386" spans="1:22" ht="72.5" x14ac:dyDescent="0.35">
      <c r="A386" s="128">
        <f>DatosGenerales!$D$7</f>
        <v>0</v>
      </c>
      <c r="B386" s="128">
        <f>DatosGenerales!$D$11</f>
        <v>0</v>
      </c>
      <c r="C386" s="128" cm="1">
        <f t="array" aca="1" ref="C386" ca="1">INDIRECT(CONCATENATE(TablaDatosCompletos[[#This Row],[CodigoProyecto]],"!$E$3"))</f>
        <v>0</v>
      </c>
      <c r="D386" s="128" t="str">
        <f ca="1">IF(TablaDatosCompletos[[#This Row],[Proyecto]]=0,"NO","SI")</f>
        <v>NO</v>
      </c>
      <c r="E386" s="129" t="s">
        <v>26</v>
      </c>
      <c r="F386" s="130" t="s">
        <v>227</v>
      </c>
      <c r="G386" s="131" t="s">
        <v>74</v>
      </c>
      <c r="H386" s="132" t="s">
        <v>45</v>
      </c>
      <c r="I386" s="133" t="s">
        <v>46</v>
      </c>
      <c r="J386" s="129" t="s">
        <v>95</v>
      </c>
      <c r="K386" s="134" t="s">
        <v>96</v>
      </c>
      <c r="L386" s="134" t="s">
        <v>743</v>
      </c>
      <c r="M386" s="135" t="str" cm="1">
        <f t="array" aca="1" ref="M386" ca="1">IF(INDIRECT(CONCATENATE(TablaDatosCompletos[[#This Row],[CodigoProyecto]],"!B",CELL("fila",INDIRECT(TablaDatosCompletos[[#This Row],[Referencia]]))))="Incluir","SI","NO")</f>
        <v>NO</v>
      </c>
      <c r="N386" s="136" cm="1">
        <f t="array" aca="1" ref="N386" ca="1">IF(TablaDatosCompletos[[#This Row],[UsarAI]]="NO",0,INDIRECT(CONCATENATE(TablaDatosCompletos[[#This Row],[CodigoProyecto]],"!E",CELL("fila",INDIRECT(TablaDatosCompletos[[#This Row],[Referencia]]))+2)))</f>
        <v>0</v>
      </c>
      <c r="O386" s="134" t="str" cm="1">
        <f t="array" aca="1" ref="O386" ca="1">IF(INDIRECT(CONCATENATE(TablaDatosCompletos[[#This Row],[CodigoProyecto]],"!E",CELL("fila",INDIRECT(TablaDatosCompletos[[#This Row],[Referencia]]))+6))=0,"",INDIRECT(CONCATENATE(TablaDatosCompletos[[#This Row],[CodigoProyecto]],"!E",CELL("fila",INDIRECT(TablaDatosCompletos[[#This Row],[Referencia]]))+6)))</f>
        <v>RCO57</v>
      </c>
      <c r="P386" s="134" t="str" cm="1">
        <f t="array" aca="1" ref="P386" ca="1">IF(INDIRECT(CONCATENATE(TablaDatosCompletos[[#This Row],[CodigoProyecto]],"!F",CELL("fila",INDIRECT(TablaDatosCompletos[[#This Row],[Referencia]]))+6))=0,"",INDIRECT(CONCATENATE(TablaDatosCompletos[[#This Row],[CodigoProyecto]],"!F",CELL("fila",INDIRECT(TablaDatosCompletos[[#This Row],[Referencia]]))+6)))</f>
        <v>RCO 57: Capacidad del material rodante respetuoso con el medio ambiente para el transporte público colectivo*</v>
      </c>
      <c r="Q386" s="134" cm="1">
        <f t="array" aca="1" ref="Q386" ca="1">IF(TablaDatosCompletos[[#This Row],[UsarAI]]="NO",0,INDIRECT(CONCATENATE(TablaDatosCompletos[[#This Row],[CodigoProyecto]],"!H",CELL("fila",INDIRECT(TablaDatosCompletos[[#This Row],[Referencia]]))+6)))</f>
        <v>0</v>
      </c>
      <c r="R386" s="134" t="str" cm="1">
        <f t="array" aca="1" ref="R386" ca="1">IF(INDIRECT(CONCATENATE(TablaDatosCompletos[[#This Row],[CodigoProyecto]],"!G",CELL("fila",INDIRECT(TablaDatosCompletos[[#This Row],[Referencia]]))+6))=0,"",INDIRECT(CONCATENATE(TablaDatosCompletos[[#This Row],[CodigoProyecto]],"!G",CELL("fila",INDIRECT(TablaDatosCompletos[[#This Row],[Referencia]]))+6)))</f>
        <v>RCO 57:Pasajeros</v>
      </c>
      <c r="S386" s="137" t="str" cm="1">
        <f t="array" aca="1" ref="S386" ca="1">IF(INDIRECT(CONCATENATE(TablaDatosCompletos[[#This Row],[CodigoProyecto]],"!E",CELL("fila",INDIRECT(TablaDatosCompletos[[#This Row],[Referencia]]))+7))=0,"",INDIRECT(CONCATENATE(TablaDatosCompletos[[#This Row],[CodigoProyecto]],"!E",CELL("fila",INDIRECT(TablaDatosCompletos[[#This Row],[Referencia]]))+7)))</f>
        <v>RCR62</v>
      </c>
      <c r="T386" s="135" t="str" cm="1">
        <f t="array" aca="1" ref="T386" ca="1">IF(INDIRECT(CONCATENATE(TablaDatosCompletos[[#This Row],[CodigoProyecto]],"!F",CELL("fila",INDIRECT(TablaDatosCompletos[[#This Row],[Referencia]]))+7))=0,"",INDIRECT(CONCATENATE(TablaDatosCompletos[[#This Row],[CodigoProyecto]],"!F",CELL("fila",INDIRECT(TablaDatosCompletos[[#This Row],[Referencia]]))+7)))</f>
        <v>RCR 62: Pasajeros anuales de transporte
público nuevo o modernizado</v>
      </c>
      <c r="U386" s="135" cm="1">
        <f t="array" aca="1" ref="U386" ca="1">IF(TablaDatosCompletos[[#This Row],[UsarAI]]="NO",0,INDIRECT(CONCATENATE(TablaDatosCompletos[[#This Row],[CodigoProyecto]],"!H",CELL("fila",INDIRECT(TablaDatosCompletos[[#This Row],[Referencia]]))+7)))</f>
        <v>0</v>
      </c>
      <c r="V386" s="135" t="str" cm="1">
        <f t="array" aca="1" ref="V386" ca="1">IF(INDIRECT(CONCATENATE(TablaDatosCompletos[[#This Row],[CodigoProyecto]],"!G",CELL("fila",INDIRECT(TablaDatosCompletos[[#This Row],[Referencia]]))+7))=0,"",INDIRECT(CONCATENATE(TablaDatosCompletos[[#This Row],[CodigoProyecto]],"!G",CELL("fila",INDIRECT(TablaDatosCompletos[[#This Row],[Referencia]]))+7)))</f>
        <v>RCR 62: Usuarios / año</v>
      </c>
    </row>
    <row r="387" spans="1:22" ht="72.5" x14ac:dyDescent="0.35">
      <c r="A387" s="128">
        <f>DatosGenerales!$D$7</f>
        <v>0</v>
      </c>
      <c r="B387" s="128">
        <f>DatosGenerales!$D$11</f>
        <v>0</v>
      </c>
      <c r="C387" s="128" cm="1">
        <f t="array" aca="1" ref="C387" ca="1">INDIRECT(CONCATENATE(TablaDatosCompletos[[#This Row],[CodigoProyecto]],"!$E$3"))</f>
        <v>0</v>
      </c>
      <c r="D387" s="128" t="str">
        <f ca="1">IF(TablaDatosCompletos[[#This Row],[Proyecto]]=0,"NO","SI")</f>
        <v>NO</v>
      </c>
      <c r="E387" s="129" t="s">
        <v>26</v>
      </c>
      <c r="F387" s="130" t="s">
        <v>227</v>
      </c>
      <c r="G387" s="131" t="s">
        <v>74</v>
      </c>
      <c r="H387" s="132" t="s">
        <v>45</v>
      </c>
      <c r="I387" s="133" t="s">
        <v>46</v>
      </c>
      <c r="J387" s="129" t="s">
        <v>97</v>
      </c>
      <c r="K387" s="134" t="s">
        <v>98</v>
      </c>
      <c r="L387" s="134" t="s">
        <v>744</v>
      </c>
      <c r="M387" s="135" t="str" cm="1">
        <f t="array" aca="1" ref="M387" ca="1">IF(INDIRECT(CONCATENATE(TablaDatosCompletos[[#This Row],[CodigoProyecto]],"!B",CELL("fila",INDIRECT(TablaDatosCompletos[[#This Row],[Referencia]]))))="Incluir","SI","NO")</f>
        <v>NO</v>
      </c>
      <c r="N387" s="136" cm="1">
        <f t="array" aca="1" ref="N387" ca="1">IF(TablaDatosCompletos[[#This Row],[UsarAI]]="NO",0,INDIRECT(CONCATENATE(TablaDatosCompletos[[#This Row],[CodigoProyecto]],"!E",CELL("fila",INDIRECT(TablaDatosCompletos[[#This Row],[Referencia]]))+2)))</f>
        <v>0</v>
      </c>
      <c r="O387" s="134" t="str" cm="1">
        <f t="array" aca="1" ref="O387" ca="1">IF(INDIRECT(CONCATENATE(TablaDatosCompletos[[#This Row],[CodigoProyecto]],"!E",CELL("fila",INDIRECT(TablaDatosCompletos[[#This Row],[Referencia]]))+6))=0,"",INDIRECT(CONCATENATE(TablaDatosCompletos[[#This Row],[CodigoProyecto]],"!E",CELL("fila",INDIRECT(TablaDatosCompletos[[#This Row],[Referencia]]))+6)))</f>
        <v>RCO58</v>
      </c>
      <c r="P387" s="134" t="str" cm="1">
        <f t="array" aca="1" ref="P387" ca="1">IF(INDIRECT(CONCATENATE(TablaDatosCompletos[[#This Row],[CodigoProyecto]],"!F",CELL("fila",INDIRECT(TablaDatosCompletos[[#This Row],[Referencia]]))+6))=0,"",INDIRECT(CONCATENATE(TablaDatosCompletos[[#This Row],[CodigoProyecto]],"!F",CELL("fila",INDIRECT(TablaDatosCompletos[[#This Row],[Referencia]]))+6)))</f>
        <v>RCO 58: Infraestructuras específicamente para ciclistas apoyadas*</v>
      </c>
      <c r="Q387" s="134" cm="1">
        <f t="array" aca="1" ref="Q387" ca="1">IF(TablaDatosCompletos[[#This Row],[UsarAI]]="NO",0,INDIRECT(CONCATENATE(TablaDatosCompletos[[#This Row],[CodigoProyecto]],"!H",CELL("fila",INDIRECT(TablaDatosCompletos[[#This Row],[Referencia]]))+6)))</f>
        <v>0</v>
      </c>
      <c r="R387" s="134" t="str" cm="1">
        <f t="array" aca="1" ref="R387" ca="1">IF(INDIRECT(CONCATENATE(TablaDatosCompletos[[#This Row],[CodigoProyecto]],"!G",CELL("fila",INDIRECT(TablaDatosCompletos[[#This Row],[Referencia]]))+6))=0,"",INDIRECT(CONCATENATE(TablaDatosCompletos[[#This Row],[CodigoProyecto]],"!G",CELL("fila",INDIRECT(TablaDatosCompletos[[#This Row],[Referencia]]))+6)))</f>
        <v>RCO 58:  Km</v>
      </c>
      <c r="S387" s="137" t="str" cm="1">
        <f t="array" aca="1" ref="S387" ca="1">IF(INDIRECT(CONCATENATE(TablaDatosCompletos[[#This Row],[CodigoProyecto]],"!E",CELL("fila",INDIRECT(TablaDatosCompletos[[#This Row],[Referencia]]))+7))=0,"",INDIRECT(CONCATENATE(TablaDatosCompletos[[#This Row],[CodigoProyecto]],"!E",CELL("fila",INDIRECT(TablaDatosCompletos[[#This Row],[Referencia]]))+7)))</f>
        <v>RCR64</v>
      </c>
      <c r="T387" s="135" t="str" cm="1">
        <f t="array" aca="1" ref="T387" ca="1">IF(INDIRECT(CONCATENATE(TablaDatosCompletos[[#This Row],[CodigoProyecto]],"!F",CELL("fila",INDIRECT(TablaDatosCompletos[[#This Row],[Referencia]]))+7))=0,"",INDIRECT(CONCATENATE(TablaDatosCompletos[[#This Row],[CodigoProyecto]],"!F",CELL("fila",INDIRECT(TablaDatosCompletos[[#This Row],[Referencia]]))+7)))</f>
        <v>RCR 64: Usuarios anuales de infraestructuras
específicas para ciclistas</v>
      </c>
      <c r="U387" s="135" cm="1">
        <f t="array" aca="1" ref="U387" ca="1">IF(TablaDatosCompletos[[#This Row],[UsarAI]]="NO",0,INDIRECT(CONCATENATE(TablaDatosCompletos[[#This Row],[CodigoProyecto]],"!H",CELL("fila",INDIRECT(TablaDatosCompletos[[#This Row],[Referencia]]))+7)))</f>
        <v>0</v>
      </c>
      <c r="V387" s="135" t="str" cm="1">
        <f t="array" aca="1" ref="V387" ca="1">IF(INDIRECT(CONCATENATE(TablaDatosCompletos[[#This Row],[CodigoProyecto]],"!G",CELL("fila",INDIRECT(TablaDatosCompletos[[#This Row],[Referencia]]))+7))=0,"",INDIRECT(CONCATENATE(TablaDatosCompletos[[#This Row],[CodigoProyecto]],"!G",CELL("fila",INDIRECT(TablaDatosCompletos[[#This Row],[Referencia]]))+7)))</f>
        <v>RCR 64: Usuarios /año</v>
      </c>
    </row>
    <row r="388" spans="1:22" ht="72.5" x14ac:dyDescent="0.35">
      <c r="A388" s="128">
        <f>DatosGenerales!$D$7</f>
        <v>0</v>
      </c>
      <c r="B388" s="128">
        <f>DatosGenerales!$D$11</f>
        <v>0</v>
      </c>
      <c r="C388" s="128" cm="1">
        <f t="array" aca="1" ref="C388" ca="1">INDIRECT(CONCATENATE(TablaDatosCompletos[[#This Row],[CodigoProyecto]],"!$E$3"))</f>
        <v>0</v>
      </c>
      <c r="D388" s="128" t="str">
        <f ca="1">IF(TablaDatosCompletos[[#This Row],[Proyecto]]=0,"NO","SI")</f>
        <v>NO</v>
      </c>
      <c r="E388" s="129" t="s">
        <v>26</v>
      </c>
      <c r="F388" s="130" t="s">
        <v>227</v>
      </c>
      <c r="G388" s="131" t="s">
        <v>74</v>
      </c>
      <c r="H388" s="132" t="s">
        <v>45</v>
      </c>
      <c r="I388" s="136" t="s">
        <v>46</v>
      </c>
      <c r="J388" s="129" t="s">
        <v>99</v>
      </c>
      <c r="K388" s="134" t="s">
        <v>100</v>
      </c>
      <c r="L388" s="134" t="s">
        <v>745</v>
      </c>
      <c r="M388" s="135" t="str" cm="1">
        <f t="array" aca="1" ref="M388" ca="1">IF(INDIRECT(CONCATENATE(TablaDatosCompletos[[#This Row],[CodigoProyecto]],"!B",CELL("fila",INDIRECT(TablaDatosCompletos[[#This Row],[Referencia]]))))="Incluir","SI","NO")</f>
        <v>NO</v>
      </c>
      <c r="N388" s="136" cm="1">
        <f t="array" aca="1" ref="N388" ca="1">IF(TablaDatosCompletos[[#This Row],[UsarAI]]="NO",0,INDIRECT(CONCATENATE(TablaDatosCompletos[[#This Row],[CodigoProyecto]],"!E",CELL("fila",INDIRECT(TablaDatosCompletos[[#This Row],[Referencia]]))+2)))</f>
        <v>0</v>
      </c>
      <c r="O388" s="134" t="str" cm="1">
        <f t="array" aca="1" ref="O388" ca="1">IF(INDIRECT(CONCATENATE(TablaDatosCompletos[[#This Row],[CodigoProyecto]],"!E",CELL("fila",INDIRECT(TablaDatosCompletos[[#This Row],[Referencia]]))+6))=0,"",INDIRECT(CONCATENATE(TablaDatosCompletos[[#This Row],[CodigoProyecto]],"!E",CELL("fila",INDIRECT(TablaDatosCompletos[[#This Row],[Referencia]]))+6)))</f>
        <v>RCO54</v>
      </c>
      <c r="P388" s="134" t="str" cm="1">
        <f t="array" aca="1" ref="P388" ca="1">IF(INDIRECT(CONCATENATE(TablaDatosCompletos[[#This Row],[CodigoProyecto]],"!F",CELL("fila",INDIRECT(TablaDatosCompletos[[#This Row],[Referencia]]))+6))=0,"",INDIRECT(CONCATENATE(TablaDatosCompletos[[#This Row],[CodigoProyecto]],"!F",CELL("fila",INDIRECT(TablaDatosCompletos[[#This Row],[Referencia]]))+6)))</f>
        <v>RCO54 Intermodal</v>
      </c>
      <c r="Q388" s="134" cm="1">
        <f t="array" aca="1" ref="Q388" ca="1">IF(TablaDatosCompletos[[#This Row],[UsarAI]]="NO",0,INDIRECT(CONCATENATE(TablaDatosCompletos[[#This Row],[CodigoProyecto]],"!H",CELL("fila",INDIRECT(TablaDatosCompletos[[#This Row],[Referencia]]))+6)))</f>
        <v>0</v>
      </c>
      <c r="R388" s="134" t="str" cm="1">
        <f t="array" aca="1" ref="R388" ca="1">IF(INDIRECT(CONCATENATE(TablaDatosCompletos[[#This Row],[CodigoProyecto]],"!G",CELL("fila",INDIRECT(TablaDatosCompletos[[#This Row],[Referencia]]))+6))=0,"",INDIRECT(CONCATENATE(TablaDatosCompletos[[#This Row],[CodigoProyecto]],"!G",CELL("fila",INDIRECT(TablaDatosCompletos[[#This Row],[Referencia]]))+6)))</f>
        <v>RCO54:Conexiones intermodales</v>
      </c>
      <c r="S388" s="137" t="str" cm="1">
        <f t="array" aca="1" ref="S388" ca="1">IF(INDIRECT(CONCATENATE(TablaDatosCompletos[[#This Row],[CodigoProyecto]],"!E",CELL("fila",INDIRECT(TablaDatosCompletos[[#This Row],[Referencia]]))+7))=0,"",INDIRECT(CONCATENATE(TablaDatosCompletos[[#This Row],[CodigoProyecto]],"!E",CELL("fila",INDIRECT(TablaDatosCompletos[[#This Row],[Referencia]]))+7)))</f>
        <v>RCR62</v>
      </c>
      <c r="T388" s="135" t="str" cm="1">
        <f t="array" aca="1" ref="T388" ca="1">IF(INDIRECT(CONCATENATE(TablaDatosCompletos[[#This Row],[CodigoProyecto]],"!F",CELL("fila",INDIRECT(TablaDatosCompletos[[#This Row],[Referencia]]))+7))=0,"",INDIRECT(CONCATENATE(TablaDatosCompletos[[#This Row],[CodigoProyecto]],"!F",CELL("fila",INDIRECT(TablaDatosCompletos[[#This Row],[Referencia]]))+7)))</f>
        <v>RCR 62: Pasajeros anuales de transporte
público nuevo o modernizado</v>
      </c>
      <c r="U388" s="135" cm="1">
        <f t="array" aca="1" ref="U388" ca="1">IF(TablaDatosCompletos[[#This Row],[UsarAI]]="NO",0,INDIRECT(CONCATENATE(TablaDatosCompletos[[#This Row],[CodigoProyecto]],"!H",CELL("fila",INDIRECT(TablaDatosCompletos[[#This Row],[Referencia]]))+7)))</f>
        <v>0</v>
      </c>
      <c r="V388" s="135" t="str" cm="1">
        <f t="array" aca="1" ref="V388" ca="1">IF(INDIRECT(CONCATENATE(TablaDatosCompletos[[#This Row],[CodigoProyecto]],"!G",CELL("fila",INDIRECT(TablaDatosCompletos[[#This Row],[Referencia]]))+7))=0,"",INDIRECT(CONCATENATE(TablaDatosCompletos[[#This Row],[CodigoProyecto]],"!G",CELL("fila",INDIRECT(TablaDatosCompletos[[#This Row],[Referencia]]))+7)))</f>
        <v>RCR 62: Usuarios / año</v>
      </c>
    </row>
    <row r="389" spans="1:22" ht="72.5" x14ac:dyDescent="0.35">
      <c r="A389" s="128">
        <f>DatosGenerales!$D$7</f>
        <v>0</v>
      </c>
      <c r="B389" s="128">
        <f>DatosGenerales!$D$11</f>
        <v>0</v>
      </c>
      <c r="C389" s="128" cm="1">
        <f t="array" aca="1" ref="C389" ca="1">INDIRECT(CONCATENATE(TablaDatosCompletos[[#This Row],[CodigoProyecto]],"!$E$3"))</f>
        <v>0</v>
      </c>
      <c r="D389" s="128" t="str">
        <f ca="1">IF(TablaDatosCompletos[[#This Row],[Proyecto]]=0,"NO","SI")</f>
        <v>NO</v>
      </c>
      <c r="E389" s="129" t="s">
        <v>26</v>
      </c>
      <c r="F389" s="130" t="s">
        <v>227</v>
      </c>
      <c r="G389" s="131" t="s">
        <v>74</v>
      </c>
      <c r="H389" s="132" t="s">
        <v>45</v>
      </c>
      <c r="I389" s="136" t="s">
        <v>46</v>
      </c>
      <c r="J389" s="129" t="s">
        <v>101</v>
      </c>
      <c r="K389" s="134" t="s">
        <v>102</v>
      </c>
      <c r="L389" s="134" t="s">
        <v>746</v>
      </c>
      <c r="M389" s="135" t="str" cm="1">
        <f t="array" aca="1" ref="M389" ca="1">IF(INDIRECT(CONCATENATE(TablaDatosCompletos[[#This Row],[CodigoProyecto]],"!B",CELL("fila",INDIRECT(TablaDatosCompletos[[#This Row],[Referencia]]))))="Incluir","SI","NO")</f>
        <v>NO</v>
      </c>
      <c r="N389" s="136" cm="1">
        <f t="array" aca="1" ref="N389" ca="1">IF(TablaDatosCompletos[[#This Row],[UsarAI]]="NO",0,INDIRECT(CONCATENATE(TablaDatosCompletos[[#This Row],[CodigoProyecto]],"!E",CELL("fila",INDIRECT(TablaDatosCompletos[[#This Row],[Referencia]]))+2)))</f>
        <v>0</v>
      </c>
      <c r="O389" s="134" t="str" cm="1">
        <f t="array" aca="1" ref="O389" ca="1">IF(INDIRECT(CONCATENATE(TablaDatosCompletos[[#This Row],[CodigoProyecto]],"!E",CELL("fila",INDIRECT(TablaDatosCompletos[[#This Row],[Referencia]]))+6))=0,"",INDIRECT(CONCATENATE(TablaDatosCompletos[[#This Row],[CodigoProyecto]],"!E",CELL("fila",INDIRECT(TablaDatosCompletos[[#This Row],[Referencia]]))+6)))</f>
        <v>RCO57</v>
      </c>
      <c r="P389" s="134" t="str" cm="1">
        <f t="array" aca="1" ref="P389" ca="1">IF(INDIRECT(CONCATENATE(TablaDatosCompletos[[#This Row],[CodigoProyecto]],"!F",CELL("fila",INDIRECT(TablaDatosCompletos[[#This Row],[Referencia]]))+6))=0,"",INDIRECT(CONCATENATE(TablaDatosCompletos[[#This Row],[CodigoProyecto]],"!F",CELL("fila",INDIRECT(TablaDatosCompletos[[#This Row],[Referencia]]))+6)))</f>
        <v>RCO 57: Capacidad del material rodante respetuoso con el medio ambiente para el transporte público colectivo*</v>
      </c>
      <c r="Q389" s="134" cm="1">
        <f t="array" aca="1" ref="Q389" ca="1">IF(TablaDatosCompletos[[#This Row],[UsarAI]]="NO",0,INDIRECT(CONCATENATE(TablaDatosCompletos[[#This Row],[CodigoProyecto]],"!H",CELL("fila",INDIRECT(TablaDatosCompletos[[#This Row],[Referencia]]))+6)))</f>
        <v>0</v>
      </c>
      <c r="R389" s="134" t="str" cm="1">
        <f t="array" aca="1" ref="R389" ca="1">IF(INDIRECT(CONCATENATE(TablaDatosCompletos[[#This Row],[CodigoProyecto]],"!G",CELL("fila",INDIRECT(TablaDatosCompletos[[#This Row],[Referencia]]))+6))=0,"",INDIRECT(CONCATENATE(TablaDatosCompletos[[#This Row],[CodigoProyecto]],"!G",CELL("fila",INDIRECT(TablaDatosCompletos[[#This Row],[Referencia]]))+6)))</f>
        <v>RCO 57:Pasajeros</v>
      </c>
      <c r="S389" s="137" t="str" cm="1">
        <f t="array" aca="1" ref="S389" ca="1">IF(INDIRECT(CONCATENATE(TablaDatosCompletos[[#This Row],[CodigoProyecto]],"!E",CELL("fila",INDIRECT(TablaDatosCompletos[[#This Row],[Referencia]]))+7))=0,"",INDIRECT(CONCATENATE(TablaDatosCompletos[[#This Row],[CodigoProyecto]],"!E",CELL("fila",INDIRECT(TablaDatosCompletos[[#This Row],[Referencia]]))+7)))</f>
        <v>RCR62</v>
      </c>
      <c r="T389" s="135" t="str" cm="1">
        <f t="array" aca="1" ref="T389" ca="1">IF(INDIRECT(CONCATENATE(TablaDatosCompletos[[#This Row],[CodigoProyecto]],"!F",CELL("fila",INDIRECT(TablaDatosCompletos[[#This Row],[Referencia]]))+7))=0,"",INDIRECT(CONCATENATE(TablaDatosCompletos[[#This Row],[CodigoProyecto]],"!F",CELL("fila",INDIRECT(TablaDatosCompletos[[#This Row],[Referencia]]))+7)))</f>
        <v>RCR 62: Pasajeros anuales de transporte
público nuevo o modernizado</v>
      </c>
      <c r="U389" s="135" cm="1">
        <f t="array" aca="1" ref="U389" ca="1">IF(TablaDatosCompletos[[#This Row],[UsarAI]]="NO",0,INDIRECT(CONCATENATE(TablaDatosCompletos[[#This Row],[CodigoProyecto]],"!H",CELL("fila",INDIRECT(TablaDatosCompletos[[#This Row],[Referencia]]))+7)))</f>
        <v>0</v>
      </c>
      <c r="V389" s="135" t="str" cm="1">
        <f t="array" aca="1" ref="V389" ca="1">IF(INDIRECT(CONCATENATE(TablaDatosCompletos[[#This Row],[CodigoProyecto]],"!G",CELL("fila",INDIRECT(TablaDatosCompletos[[#This Row],[Referencia]]))+7))=0,"",INDIRECT(CONCATENATE(TablaDatosCompletos[[#This Row],[CodigoProyecto]],"!G",CELL("fila",INDIRECT(TablaDatosCompletos[[#This Row],[Referencia]]))+7)))</f>
        <v>RCR 62: Usuarios / año</v>
      </c>
    </row>
    <row r="390" spans="1:22" ht="130.5" x14ac:dyDescent="0.35">
      <c r="A390" s="128">
        <f>DatosGenerales!$D$7</f>
        <v>0</v>
      </c>
      <c r="B390" s="128">
        <f>DatosGenerales!$D$11</f>
        <v>0</v>
      </c>
      <c r="C390" s="128" cm="1">
        <f t="array" aca="1" ref="C390" ca="1">INDIRECT(CONCATENATE(TablaDatosCompletos[[#This Row],[CodigoProyecto]],"!$E$3"))</f>
        <v>0</v>
      </c>
      <c r="D390" s="128" t="str">
        <f ca="1">IF(TablaDatosCompletos[[#This Row],[Proyecto]]=0,"NO","SI")</f>
        <v>NO</v>
      </c>
      <c r="E390" s="129" t="s">
        <v>26</v>
      </c>
      <c r="F390" s="130" t="s">
        <v>227</v>
      </c>
      <c r="G390" s="131" t="s">
        <v>74</v>
      </c>
      <c r="H390" s="132" t="s">
        <v>47</v>
      </c>
      <c r="I390" s="136" t="s">
        <v>48</v>
      </c>
      <c r="J390" s="129" t="s">
        <v>103</v>
      </c>
      <c r="K390" s="134" t="s">
        <v>104</v>
      </c>
      <c r="L390" s="134" t="s">
        <v>747</v>
      </c>
      <c r="M390" s="135" t="str" cm="1">
        <f t="array" aca="1" ref="M390" ca="1">IF(INDIRECT(CONCATENATE(TablaDatosCompletos[[#This Row],[CodigoProyecto]],"!B",CELL("fila",INDIRECT(TablaDatosCompletos[[#This Row],[Referencia]]))))="Incluir","SI","NO")</f>
        <v>NO</v>
      </c>
      <c r="N390" s="136" cm="1">
        <f t="array" aca="1" ref="N390" ca="1">IF(TablaDatosCompletos[[#This Row],[UsarAI]]="NO",0,INDIRECT(CONCATENATE(TablaDatosCompletos[[#This Row],[CodigoProyecto]],"!E",CELL("fila",INDIRECT(TablaDatosCompletos[[#This Row],[Referencia]]))+2)))</f>
        <v>0</v>
      </c>
      <c r="O390" s="134" t="str" cm="1">
        <f t="array" aca="1" ref="O390" ca="1">IF(INDIRECT(CONCATENATE(TablaDatosCompletos[[#This Row],[CodigoProyecto]],"!E",CELL("fila",INDIRECT(TablaDatosCompletos[[#This Row],[Referencia]]))+6))=0,"",INDIRECT(CONCATENATE(TablaDatosCompletos[[#This Row],[CodigoProyecto]],"!E",CELL("fila",INDIRECT(TablaDatosCompletos[[#This Row],[Referencia]]))+6)))</f>
        <v>RCO24</v>
      </c>
      <c r="P390" s="134" t="str" cm="1">
        <f t="array" aca="1" ref="P390" ca="1">IF(INDIRECT(CONCATENATE(TablaDatosCompletos[[#This Row],[CodigoProyecto]],"!F",CELL("fila",INDIRECT(TablaDatosCompletos[[#This Row],[Referencia]]))+6))=0,"",INDIRECT(CONCATENATE(TablaDatosCompletos[[#This Row],[CodigoProyecto]],"!F",CELL("fila",INDIRECT(TablaDatosCompletos[[#This Row],[Referencia]]))+6)))</f>
        <v>RCO 24: Inversiones en sistemas nuevos o
mejorados de seguimiento, preparación,
alerta y respuesta ante catástrofes*</v>
      </c>
      <c r="Q390" s="134" cm="1">
        <f t="array" aca="1" ref="Q390" ca="1">IF(TablaDatosCompletos[[#This Row],[UsarAI]]="NO",0,INDIRECT(CONCATENATE(TablaDatosCompletos[[#This Row],[CodigoProyecto]],"!H",CELL("fila",INDIRECT(TablaDatosCompletos[[#This Row],[Referencia]]))+6)))</f>
        <v>0</v>
      </c>
      <c r="R390" s="134" t="str" cm="1">
        <f t="array" aca="1" ref="R390" ca="1">IF(INDIRECT(CONCATENATE(TablaDatosCompletos[[#This Row],[CodigoProyecto]],"!G",CELL("fila",INDIRECT(TablaDatosCompletos[[#This Row],[Referencia]]))+6))=0,"",INDIRECT(CONCATENATE(TablaDatosCompletos[[#This Row],[CodigoProyecto]],"!G",CELL("fila",INDIRECT(TablaDatosCompletos[[#This Row],[Referencia]]))+6)))</f>
        <v>RCO 24: Euro</v>
      </c>
      <c r="S390" s="137" t="str" cm="1">
        <f t="array" aca="1" ref="S390" ca="1">IF(INDIRECT(CONCATENATE(TablaDatosCompletos[[#This Row],[CodigoProyecto]],"!E",CELL("fila",INDIRECT(TablaDatosCompletos[[#This Row],[Referencia]]))+7))=0,"",INDIRECT(CONCATENATE(TablaDatosCompletos[[#This Row],[CodigoProyecto]],"!E",CELL("fila",INDIRECT(TablaDatosCompletos[[#This Row],[Referencia]]))+7)))</f>
        <v>RCR35</v>
      </c>
      <c r="T390" s="135" t="str" cm="1">
        <f t="array" aca="1" ref="T390" ca="1">IF(INDIRECT(CONCATENATE(TablaDatosCompletos[[#This Row],[CodigoProyecto]],"!F",CELL("fila",INDIRECT(TablaDatosCompletos[[#This Row],[Referencia]]))+7))=0,"",INDIRECT(CONCATENATE(TablaDatosCompletos[[#This Row],[CodigoProyecto]],"!F",CELL("fila",INDIRECT(TablaDatosCompletos[[#This Row],[Referencia]]))+7)))</f>
        <v>RCR 35: Población que se beneficia de las
medidas de protección frente a las
inundaciones</v>
      </c>
      <c r="U390" s="135" cm="1">
        <f t="array" aca="1" ref="U390" ca="1">IF(TablaDatosCompletos[[#This Row],[UsarAI]]="NO",0,INDIRECT(CONCATENATE(TablaDatosCompletos[[#This Row],[CodigoProyecto]],"!H",CELL("fila",INDIRECT(TablaDatosCompletos[[#This Row],[Referencia]]))+7)))</f>
        <v>0</v>
      </c>
      <c r="V390" s="135" t="str" cm="1">
        <f t="array" aca="1" ref="V390" ca="1">IF(INDIRECT(CONCATENATE(TablaDatosCompletos[[#This Row],[CodigoProyecto]],"!G",CELL("fila",INDIRECT(TablaDatosCompletos[[#This Row],[Referencia]]))+7))=0,"",INDIRECT(CONCATENATE(TablaDatosCompletos[[#This Row],[CodigoProyecto]],"!G",CELL("fila",INDIRECT(TablaDatosCompletos[[#This Row],[Referencia]]))+7)))</f>
        <v>RCR 35:Personas</v>
      </c>
    </row>
    <row r="391" spans="1:22" ht="116" x14ac:dyDescent="0.35">
      <c r="A391" s="128">
        <f>DatosGenerales!$D$7</f>
        <v>0</v>
      </c>
      <c r="B391" s="128">
        <f>DatosGenerales!$D$11</f>
        <v>0</v>
      </c>
      <c r="C391" s="128" cm="1">
        <f t="array" aca="1" ref="C391" ca="1">INDIRECT(CONCATENATE(TablaDatosCompletos[[#This Row],[CodigoProyecto]],"!$E$3"))</f>
        <v>0</v>
      </c>
      <c r="D391" s="128" t="str">
        <f ca="1">IF(TablaDatosCompletos[[#This Row],[Proyecto]]=0,"NO","SI")</f>
        <v>NO</v>
      </c>
      <c r="E391" s="129" t="s">
        <v>26</v>
      </c>
      <c r="F391" s="130" t="s">
        <v>227</v>
      </c>
      <c r="G391" s="131" t="s">
        <v>74</v>
      </c>
      <c r="H391" s="132" t="s">
        <v>47</v>
      </c>
      <c r="I391" s="133" t="s">
        <v>48</v>
      </c>
      <c r="J391" s="129" t="s">
        <v>105</v>
      </c>
      <c r="K391" s="134" t="s">
        <v>106</v>
      </c>
      <c r="L391" s="134" t="s">
        <v>748</v>
      </c>
      <c r="M391" s="135" t="str" cm="1">
        <f t="array" aca="1" ref="M391" ca="1">IF(INDIRECT(CONCATENATE(TablaDatosCompletos[[#This Row],[CodigoProyecto]],"!B",CELL("fila",INDIRECT(TablaDatosCompletos[[#This Row],[Referencia]]))))="Incluir","SI","NO")</f>
        <v>NO</v>
      </c>
      <c r="N391" s="136" cm="1">
        <f t="array" aca="1" ref="N391" ca="1">IF(TablaDatosCompletos[[#This Row],[UsarAI]]="NO",0,INDIRECT(CONCATENATE(TablaDatosCompletos[[#This Row],[CodigoProyecto]],"!E",CELL("fila",INDIRECT(TablaDatosCompletos[[#This Row],[Referencia]]))+2)))</f>
        <v>0</v>
      </c>
      <c r="O391" s="134" t="str" cm="1">
        <f t="array" aca="1" ref="O391" ca="1">IF(INDIRECT(CONCATENATE(TablaDatosCompletos[[#This Row],[CodigoProyecto]],"!E",CELL("fila",INDIRECT(TablaDatosCompletos[[#This Row],[Referencia]]))+6))=0,"",INDIRECT(CONCATENATE(TablaDatosCompletos[[#This Row],[CodigoProyecto]],"!E",CELL("fila",INDIRECT(TablaDatosCompletos[[#This Row],[Referencia]]))+6)))</f>
        <v>RCO26</v>
      </c>
      <c r="P391" s="134" t="str" cm="1">
        <f t="array" aca="1" ref="P391" ca="1">IF(INDIRECT(CONCATENATE(TablaDatosCompletos[[#This Row],[CodigoProyecto]],"!F",CELL("fila",INDIRECT(TablaDatosCompletos[[#This Row],[Referencia]]))+6))=0,"",INDIRECT(CONCATENATE(TablaDatosCompletos[[#This Row],[CodigoProyecto]],"!F",CELL("fila",INDIRECT(TablaDatosCompletos[[#This Row],[Referencia]]))+6)))</f>
        <v>RCO 26: Infraestructuras verdes construidas
o mejoradas para la adaptación al cambio
climático*</v>
      </c>
      <c r="Q391" s="134" cm="1">
        <f t="array" aca="1" ref="Q391" ca="1">IF(TablaDatosCompletos[[#This Row],[UsarAI]]="NO",0,INDIRECT(CONCATENATE(TablaDatosCompletos[[#This Row],[CodigoProyecto]],"!H",CELL("fila",INDIRECT(TablaDatosCompletos[[#This Row],[Referencia]]))+6)))</f>
        <v>0</v>
      </c>
      <c r="R391" s="134" t="str" cm="1">
        <f t="array" aca="1" ref="R391" ca="1">IF(INDIRECT(CONCATENATE(TablaDatosCompletos[[#This Row],[CodigoProyecto]],"!G",CELL("fila",INDIRECT(TablaDatosCompletos[[#This Row],[Referencia]]))+6))=0,"",INDIRECT(CONCATENATE(TablaDatosCompletos[[#This Row],[CodigoProyecto]],"!G",CELL("fila",INDIRECT(TablaDatosCompletos[[#This Row],[Referencia]]))+6)))</f>
        <v>RCO 26: Hectáreas</v>
      </c>
      <c r="S391" s="137" t="str" cm="1">
        <f t="array" aca="1" ref="S391" ca="1">IF(INDIRECT(CONCATENATE(TablaDatosCompletos[[#This Row],[CodigoProyecto]],"!E",CELL("fila",INDIRECT(TablaDatosCompletos[[#This Row],[Referencia]]))+7))=0,"",INDIRECT(CONCATENATE(TablaDatosCompletos[[#This Row],[CodigoProyecto]],"!E",CELL("fila",INDIRECT(TablaDatosCompletos[[#This Row],[Referencia]]))+7)))</f>
        <v>RCR36</v>
      </c>
      <c r="T391" s="135" t="str" cm="1">
        <f t="array" aca="1" ref="T391" ca="1">IF(INDIRECT(CONCATENATE(TablaDatosCompletos[[#This Row],[CodigoProyecto]],"!F",CELL("fila",INDIRECT(TablaDatosCompletos[[#This Row],[Referencia]]))+7))=0,"",INDIRECT(CONCATENATE(TablaDatosCompletos[[#This Row],[CodigoProyecto]],"!F",CELL("fila",INDIRECT(TablaDatosCompletos[[#This Row],[Referencia]]))+7)))</f>
        <v>RCR 36: Población que se beneficia de la
protección frente a los incendios forestales</v>
      </c>
      <c r="U391" s="135" cm="1">
        <f t="array" aca="1" ref="U391" ca="1">IF(TablaDatosCompletos[[#This Row],[UsarAI]]="NO",0,INDIRECT(CONCATENATE(TablaDatosCompletos[[#This Row],[CodigoProyecto]],"!H",CELL("fila",INDIRECT(TablaDatosCompletos[[#This Row],[Referencia]]))+7)))</f>
        <v>0</v>
      </c>
      <c r="V391" s="135" t="str" cm="1">
        <f t="array" aca="1" ref="V391" ca="1">IF(INDIRECT(CONCATENATE(TablaDatosCompletos[[#This Row],[CodigoProyecto]],"!G",CELL("fila",INDIRECT(TablaDatosCompletos[[#This Row],[Referencia]]))+7))=0,"",INDIRECT(CONCATENATE(TablaDatosCompletos[[#This Row],[CodigoProyecto]],"!G",CELL("fila",INDIRECT(TablaDatosCompletos[[#This Row],[Referencia]]))+7)))</f>
        <v>RCR 36: Personas</v>
      </c>
    </row>
    <row r="392" spans="1:22" ht="174" x14ac:dyDescent="0.35">
      <c r="A392" s="128">
        <f>DatosGenerales!$D$7</f>
        <v>0</v>
      </c>
      <c r="B392" s="128">
        <f>DatosGenerales!$D$11</f>
        <v>0</v>
      </c>
      <c r="C392" s="128" cm="1">
        <f t="array" aca="1" ref="C392" ca="1">INDIRECT(CONCATENATE(TablaDatosCompletos[[#This Row],[CodigoProyecto]],"!$E$3"))</f>
        <v>0</v>
      </c>
      <c r="D392" s="128" t="str">
        <f ca="1">IF(TablaDatosCompletos[[#This Row],[Proyecto]]=0,"NO","SI")</f>
        <v>NO</v>
      </c>
      <c r="E392" s="129" t="s">
        <v>26</v>
      </c>
      <c r="F392" s="130" t="s">
        <v>227</v>
      </c>
      <c r="G392" s="131" t="s">
        <v>74</v>
      </c>
      <c r="H392" s="132" t="s">
        <v>47</v>
      </c>
      <c r="I392" s="133" t="s">
        <v>48</v>
      </c>
      <c r="J392" s="129" t="s">
        <v>107</v>
      </c>
      <c r="K392" s="134" t="s">
        <v>108</v>
      </c>
      <c r="L392" s="134" t="s">
        <v>749</v>
      </c>
      <c r="M392" s="135" t="str" cm="1">
        <f t="array" aca="1" ref="M392" ca="1">IF(INDIRECT(CONCATENATE(TablaDatosCompletos[[#This Row],[CodigoProyecto]],"!B",CELL("fila",INDIRECT(TablaDatosCompletos[[#This Row],[Referencia]]))))="Incluir","SI","NO")</f>
        <v>NO</v>
      </c>
      <c r="N392" s="136" cm="1">
        <f t="array" aca="1" ref="N392" ca="1">IF(TablaDatosCompletos[[#This Row],[UsarAI]]="NO",0,INDIRECT(CONCATENATE(TablaDatosCompletos[[#This Row],[CodigoProyecto]],"!E",CELL("fila",INDIRECT(TablaDatosCompletos[[#This Row],[Referencia]]))+2)))</f>
        <v>0</v>
      </c>
      <c r="O392" s="134" t="str" cm="1">
        <f t="array" aca="1" ref="O392" ca="1">IF(INDIRECT(CONCATENATE(TablaDatosCompletos[[#This Row],[CodigoProyecto]],"!E",CELL("fila",INDIRECT(TablaDatosCompletos[[#This Row],[Referencia]]))+6))=0,"",INDIRECT(CONCATENATE(TablaDatosCompletos[[#This Row],[CodigoProyecto]],"!E",CELL("fila",INDIRECT(TablaDatosCompletos[[#This Row],[Referencia]]))+6)))</f>
        <v>RCO26</v>
      </c>
      <c r="P392" s="134" t="str" cm="1">
        <f t="array" aca="1" ref="P392" ca="1">IF(INDIRECT(CONCATENATE(TablaDatosCompletos[[#This Row],[CodigoProyecto]],"!F",CELL("fila",INDIRECT(TablaDatosCompletos[[#This Row],[Referencia]]))+6))=0,"",INDIRECT(CONCATENATE(TablaDatosCompletos[[#This Row],[CodigoProyecto]],"!F",CELL("fila",INDIRECT(TablaDatosCompletos[[#This Row],[Referencia]]))+6)))</f>
        <v>RCO 26: Infraestructuras verdes construidas
o mejoradas para la adaptación al cambio
climático*</v>
      </c>
      <c r="Q392" s="134" cm="1">
        <f t="array" aca="1" ref="Q392" ca="1">IF(TablaDatosCompletos[[#This Row],[UsarAI]]="NO",0,INDIRECT(CONCATENATE(TablaDatosCompletos[[#This Row],[CodigoProyecto]],"!H",CELL("fila",INDIRECT(TablaDatosCompletos[[#This Row],[Referencia]]))+6)))</f>
        <v>0</v>
      </c>
      <c r="R392" s="134" t="str" cm="1">
        <f t="array" aca="1" ref="R392" ca="1">IF(INDIRECT(CONCATENATE(TablaDatosCompletos[[#This Row],[CodigoProyecto]],"!G",CELL("fila",INDIRECT(TablaDatosCompletos[[#This Row],[Referencia]]))+6))=0,"",INDIRECT(CONCATENATE(TablaDatosCompletos[[#This Row],[CodigoProyecto]],"!G",CELL("fila",INDIRECT(TablaDatosCompletos[[#This Row],[Referencia]]))+6)))</f>
        <v>RCO 26: Hectáreas</v>
      </c>
      <c r="S392" s="137" t="str" cm="1">
        <f t="array" aca="1" ref="S392" ca="1">IF(INDIRECT(CONCATENATE(TablaDatosCompletos[[#This Row],[CodigoProyecto]],"!E",CELL("fila",INDIRECT(TablaDatosCompletos[[#This Row],[Referencia]]))+7))=0,"",INDIRECT(CONCATENATE(TablaDatosCompletos[[#This Row],[CodigoProyecto]],"!E",CELL("fila",INDIRECT(TablaDatosCompletos[[#This Row],[Referencia]]))+7)))</f>
        <v>RCR37</v>
      </c>
      <c r="T392" s="135" t="str" cm="1">
        <f t="array" aca="1" ref="T392" ca="1">IF(INDIRECT(CONCATENATE(TablaDatosCompletos[[#This Row],[CodigoProyecto]],"!F",CELL("fila",INDIRECT(TablaDatosCompletos[[#This Row],[Referencia]]))+7))=0,"",INDIRECT(CONCATENATE(TablaDatosCompletos[[#This Row],[CodigoProyecto]],"!F",CELL("fila",INDIRECT(TablaDatosCompletos[[#This Row],[Referencia]]))+7)))</f>
        <v>RCR 37: Población que se beneficia de
medidas de protección frente a catástrofes
naturales relacionadas con el clima (distintas
de las inundaciones o los incendios
forestales)</v>
      </c>
      <c r="U392" s="135" cm="1">
        <f t="array" aca="1" ref="U392" ca="1">IF(TablaDatosCompletos[[#This Row],[UsarAI]]="NO",0,INDIRECT(CONCATENATE(TablaDatosCompletos[[#This Row],[CodigoProyecto]],"!H",CELL("fila",INDIRECT(TablaDatosCompletos[[#This Row],[Referencia]]))+7)))</f>
        <v>0</v>
      </c>
      <c r="V392" s="135" t="str" cm="1">
        <f t="array" aca="1" ref="V392" ca="1">IF(INDIRECT(CONCATENATE(TablaDatosCompletos[[#This Row],[CodigoProyecto]],"!G",CELL("fila",INDIRECT(TablaDatosCompletos[[#This Row],[Referencia]]))+7))=0,"",INDIRECT(CONCATENATE(TablaDatosCompletos[[#This Row],[CodigoProyecto]],"!G",CELL("fila",INDIRECT(TablaDatosCompletos[[#This Row],[Referencia]]))+7)))</f>
        <v>RCR 37:Personas</v>
      </c>
    </row>
    <row r="393" spans="1:22" ht="87" x14ac:dyDescent="0.35">
      <c r="A393" s="128">
        <f>DatosGenerales!$D$7</f>
        <v>0</v>
      </c>
      <c r="B393" s="128">
        <f>DatosGenerales!$D$11</f>
        <v>0</v>
      </c>
      <c r="C393" s="128" cm="1">
        <f t="array" aca="1" ref="C393" ca="1">INDIRECT(CONCATENATE(TablaDatosCompletos[[#This Row],[CodigoProyecto]],"!$E$3"))</f>
        <v>0</v>
      </c>
      <c r="D393" s="128" t="str">
        <f ca="1">IF(TablaDatosCompletos[[#This Row],[Proyecto]]=0,"NO","SI")</f>
        <v>NO</v>
      </c>
      <c r="E393" s="129" t="s">
        <v>26</v>
      </c>
      <c r="F393" s="130" t="s">
        <v>227</v>
      </c>
      <c r="G393" s="131" t="s">
        <v>74</v>
      </c>
      <c r="H393" s="132" t="s">
        <v>49</v>
      </c>
      <c r="I393" s="133" t="s">
        <v>50</v>
      </c>
      <c r="J393" s="129" t="s">
        <v>109</v>
      </c>
      <c r="K393" s="134" t="s">
        <v>110</v>
      </c>
      <c r="L393" s="134" t="s">
        <v>750</v>
      </c>
      <c r="M393" s="135" t="str" cm="1">
        <f t="array" aca="1" ref="M393" ca="1">IF(INDIRECT(CONCATENATE(TablaDatosCompletos[[#This Row],[CodigoProyecto]],"!B",CELL("fila",INDIRECT(TablaDatosCompletos[[#This Row],[Referencia]]))))="Incluir","SI","NO")</f>
        <v>NO</v>
      </c>
      <c r="N393" s="136" cm="1">
        <f t="array" aca="1" ref="N393" ca="1">IF(TablaDatosCompletos[[#This Row],[UsarAI]]="NO",0,INDIRECT(CONCATENATE(TablaDatosCompletos[[#This Row],[CodigoProyecto]],"!E",CELL("fila",INDIRECT(TablaDatosCompletos[[#This Row],[Referencia]]))+2)))</f>
        <v>0</v>
      </c>
      <c r="O393" s="134" t="str" cm="1">
        <f t="array" aca="1" ref="O393" ca="1">IF(INDIRECT(CONCATENATE(TablaDatosCompletos[[#This Row],[CodigoProyecto]],"!E",CELL("fila",INDIRECT(TablaDatosCompletos[[#This Row],[Referencia]]))+6))=0,"",INDIRECT(CONCATENATE(TablaDatosCompletos[[#This Row],[CodigoProyecto]],"!E",CELL("fila",INDIRECT(TablaDatosCompletos[[#This Row],[Referencia]]))+6)))</f>
        <v>RCO30</v>
      </c>
      <c r="P393" s="134" t="str" cm="1">
        <f t="array" aca="1" ref="P393" ca="1">IF(INDIRECT(CONCATENATE(TablaDatosCompletos[[#This Row],[CodigoProyecto]],"!F",CELL("fila",INDIRECT(TablaDatosCompletos[[#This Row],[Referencia]]))+6))=0,"",INDIRECT(CONCATENATE(TablaDatosCompletos[[#This Row],[CodigoProyecto]],"!F",CELL("fila",INDIRECT(TablaDatosCompletos[[#This Row],[Referencia]]))+6)))</f>
        <v>RCO 30: Longitud de las tuberías nuevas o
mejoradas para los sistemas de distribución
para el abastecimiento público de agua</v>
      </c>
      <c r="Q393" s="134" cm="1">
        <f t="array" aca="1" ref="Q393" ca="1">IF(TablaDatosCompletos[[#This Row],[UsarAI]]="NO",0,INDIRECT(CONCATENATE(TablaDatosCompletos[[#This Row],[CodigoProyecto]],"!H",CELL("fila",INDIRECT(TablaDatosCompletos[[#This Row],[Referencia]]))+6)))</f>
        <v>0</v>
      </c>
      <c r="R393" s="134" t="str" cm="1">
        <f t="array" aca="1" ref="R393" ca="1">IF(INDIRECT(CONCATENATE(TablaDatosCompletos[[#This Row],[CodigoProyecto]],"!G",CELL("fila",INDIRECT(TablaDatosCompletos[[#This Row],[Referencia]]))+6))=0,"",INDIRECT(CONCATENATE(TablaDatosCompletos[[#This Row],[CodigoProyecto]],"!G",CELL("fila",INDIRECT(TablaDatosCompletos[[#This Row],[Referencia]]))+6)))</f>
        <v>RCO 30: Km</v>
      </c>
      <c r="S393" s="137" t="str" cm="1">
        <f t="array" aca="1" ref="S393" ca="1">IF(INDIRECT(CONCATENATE(TablaDatosCompletos[[#This Row],[CodigoProyecto]],"!E",CELL("fila",INDIRECT(TablaDatosCompletos[[#This Row],[Referencia]]))+7))=0,"",INDIRECT(CONCATENATE(TablaDatosCompletos[[#This Row],[CodigoProyecto]],"!E",CELL("fila",INDIRECT(TablaDatosCompletos[[#This Row],[Referencia]]))+7)))</f>
        <v>RCR41</v>
      </c>
      <c r="T393" s="135" t="str" cm="1">
        <f t="array" aca="1" ref="T393" ca="1">IF(INDIRECT(CONCATENATE(TablaDatosCompletos[[#This Row],[CodigoProyecto]],"!F",CELL("fila",INDIRECT(TablaDatosCompletos[[#This Row],[Referencia]]))+7))=0,"",INDIRECT(CONCATENATE(TablaDatosCompletos[[#This Row],[CodigoProyecto]],"!F",CELL("fila",INDIRECT(TablaDatosCompletos[[#This Row],[Referencia]]))+7)))</f>
        <v>RCR 41: Población conectada a un
abastecimiento de agua mejorado</v>
      </c>
      <c r="U393" s="135" cm="1">
        <f t="array" aca="1" ref="U393" ca="1">IF(TablaDatosCompletos[[#This Row],[UsarAI]]="NO",0,INDIRECT(CONCATENATE(TablaDatosCompletos[[#This Row],[CodigoProyecto]],"!H",CELL("fila",INDIRECT(TablaDatosCompletos[[#This Row],[Referencia]]))+7)))</f>
        <v>0</v>
      </c>
      <c r="V393" s="135" t="str" cm="1">
        <f t="array" aca="1" ref="V393" ca="1">IF(INDIRECT(CONCATENATE(TablaDatosCompletos[[#This Row],[CodigoProyecto]],"!G",CELL("fila",INDIRECT(TablaDatosCompletos[[#This Row],[Referencia]]))+7))=0,"",INDIRECT(CONCATENATE(TablaDatosCompletos[[#This Row],[CodigoProyecto]],"!G",CELL("fila",INDIRECT(TablaDatosCompletos[[#This Row],[Referencia]]))+7)))</f>
        <v>RCR 41: Personas</v>
      </c>
    </row>
    <row r="394" spans="1:22" ht="101.5" x14ac:dyDescent="0.35">
      <c r="A394" s="128">
        <f>DatosGenerales!$D$7</f>
        <v>0</v>
      </c>
      <c r="B394" s="128">
        <f>DatosGenerales!$D$11</f>
        <v>0</v>
      </c>
      <c r="C394" s="128" cm="1">
        <f t="array" aca="1" ref="C394" ca="1">INDIRECT(CONCATENATE(TablaDatosCompletos[[#This Row],[CodigoProyecto]],"!$E$3"))</f>
        <v>0</v>
      </c>
      <c r="D394" s="128" t="str">
        <f ca="1">IF(TablaDatosCompletos[[#This Row],[Proyecto]]=0,"NO","SI")</f>
        <v>NO</v>
      </c>
      <c r="E394" s="129" t="s">
        <v>26</v>
      </c>
      <c r="F394" s="130" t="s">
        <v>227</v>
      </c>
      <c r="G394" s="131" t="s">
        <v>74</v>
      </c>
      <c r="H394" s="132" t="s">
        <v>49</v>
      </c>
      <c r="I394" s="133" t="s">
        <v>50</v>
      </c>
      <c r="J394" s="129" t="s">
        <v>111</v>
      </c>
      <c r="K394" s="134" t="s">
        <v>112</v>
      </c>
      <c r="L394" s="134" t="s">
        <v>751</v>
      </c>
      <c r="M394" s="135" t="str" cm="1">
        <f t="array" aca="1" ref="M394" ca="1">IF(INDIRECT(CONCATENATE(TablaDatosCompletos[[#This Row],[CodigoProyecto]],"!B",CELL("fila",INDIRECT(TablaDatosCompletos[[#This Row],[Referencia]]))))="Incluir","SI","NO")</f>
        <v>NO</v>
      </c>
      <c r="N394" s="136" cm="1">
        <f t="array" aca="1" ref="N394" ca="1">IF(TablaDatosCompletos[[#This Row],[UsarAI]]="NO",0,INDIRECT(CONCATENATE(TablaDatosCompletos[[#This Row],[CodigoProyecto]],"!E",CELL("fila",INDIRECT(TablaDatosCompletos[[#This Row],[Referencia]]))+2)))</f>
        <v>0</v>
      </c>
      <c r="O394" s="134" t="str" cm="1">
        <f t="array" aca="1" ref="O394" ca="1">IF(INDIRECT(CONCATENATE(TablaDatosCompletos[[#This Row],[CodigoProyecto]],"!E",CELL("fila",INDIRECT(TablaDatosCompletos[[#This Row],[Referencia]]))+6))=0,"",INDIRECT(CONCATENATE(TablaDatosCompletos[[#This Row],[CodigoProyecto]],"!E",CELL("fila",INDIRECT(TablaDatosCompletos[[#This Row],[Referencia]]))+6)))</f>
        <v>RCO30</v>
      </c>
      <c r="P394" s="134" t="str" cm="1">
        <f t="array" aca="1" ref="P394" ca="1">IF(INDIRECT(CONCATENATE(TablaDatosCompletos[[#This Row],[CodigoProyecto]],"!F",CELL("fila",INDIRECT(TablaDatosCompletos[[#This Row],[Referencia]]))+6))=0,"",INDIRECT(CONCATENATE(TablaDatosCompletos[[#This Row],[CodigoProyecto]],"!F",CELL("fila",INDIRECT(TablaDatosCompletos[[#This Row],[Referencia]]))+6)))</f>
        <v>RCO 30: Longitud de las tuberías nuevas o
mejoradas para los sistemas de distribución
para el abastecimiento público de agua</v>
      </c>
      <c r="Q394" s="134" cm="1">
        <f t="array" aca="1" ref="Q394" ca="1">IF(TablaDatosCompletos[[#This Row],[UsarAI]]="NO",0,INDIRECT(CONCATENATE(TablaDatosCompletos[[#This Row],[CodigoProyecto]],"!H",CELL("fila",INDIRECT(TablaDatosCompletos[[#This Row],[Referencia]]))+6)))</f>
        <v>0</v>
      </c>
      <c r="R394" s="134" t="str" cm="1">
        <f t="array" aca="1" ref="R394" ca="1">IF(INDIRECT(CONCATENATE(TablaDatosCompletos[[#This Row],[CodigoProyecto]],"!G",CELL("fila",INDIRECT(TablaDatosCompletos[[#This Row],[Referencia]]))+6))=0,"",INDIRECT(CONCATENATE(TablaDatosCompletos[[#This Row],[CodigoProyecto]],"!G",CELL("fila",INDIRECT(TablaDatosCompletos[[#This Row],[Referencia]]))+6)))</f>
        <v>RCO 30: Km</v>
      </c>
      <c r="S394" s="137" t="str" cm="1">
        <f t="array" aca="1" ref="S394" ca="1">IF(INDIRECT(CONCATENATE(TablaDatosCompletos[[#This Row],[CodigoProyecto]],"!E",CELL("fila",INDIRECT(TablaDatosCompletos[[#This Row],[Referencia]]))+7))=0,"",INDIRECT(CONCATENATE(TablaDatosCompletos[[#This Row],[CodigoProyecto]],"!E",CELL("fila",INDIRECT(TablaDatosCompletos[[#This Row],[Referencia]]))+7)))</f>
        <v>RCR41</v>
      </c>
      <c r="T394" s="135" t="str" cm="1">
        <f t="array" aca="1" ref="T394" ca="1">IF(INDIRECT(CONCATENATE(TablaDatosCompletos[[#This Row],[CodigoProyecto]],"!F",CELL("fila",INDIRECT(TablaDatosCompletos[[#This Row],[Referencia]]))+7))=0,"",INDIRECT(CONCATENATE(TablaDatosCompletos[[#This Row],[CodigoProyecto]],"!F",CELL("fila",INDIRECT(TablaDatosCompletos[[#This Row],[Referencia]]))+7)))</f>
        <v>RCR 41: Población conectada a un
abastecimiento de agua mejorado</v>
      </c>
      <c r="U394" s="135" cm="1">
        <f t="array" aca="1" ref="U394" ca="1">IF(TablaDatosCompletos[[#This Row],[UsarAI]]="NO",0,INDIRECT(CONCATENATE(TablaDatosCompletos[[#This Row],[CodigoProyecto]],"!H",CELL("fila",INDIRECT(TablaDatosCompletos[[#This Row],[Referencia]]))+7)))</f>
        <v>0</v>
      </c>
      <c r="V394" s="135" t="str" cm="1">
        <f t="array" aca="1" ref="V394" ca="1">IF(INDIRECT(CONCATENATE(TablaDatosCompletos[[#This Row],[CodigoProyecto]],"!G",CELL("fila",INDIRECT(TablaDatosCompletos[[#This Row],[Referencia]]))+7))=0,"",INDIRECT(CONCATENATE(TablaDatosCompletos[[#This Row],[CodigoProyecto]],"!G",CELL("fila",INDIRECT(TablaDatosCompletos[[#This Row],[Referencia]]))+7)))</f>
        <v>RCR 41: Personas</v>
      </c>
    </row>
    <row r="395" spans="1:22" ht="101.5" x14ac:dyDescent="0.35">
      <c r="A395" s="128">
        <f>DatosGenerales!$D$7</f>
        <v>0</v>
      </c>
      <c r="B395" s="128">
        <f>DatosGenerales!$D$11</f>
        <v>0</v>
      </c>
      <c r="C395" s="128" cm="1">
        <f t="array" aca="1" ref="C395" ca="1">INDIRECT(CONCATENATE(TablaDatosCompletos[[#This Row],[CodigoProyecto]],"!$E$3"))</f>
        <v>0</v>
      </c>
      <c r="D395" s="128" t="str">
        <f ca="1">IF(TablaDatosCompletos[[#This Row],[Proyecto]]=0,"NO","SI")</f>
        <v>NO</v>
      </c>
      <c r="E395" s="129" t="s">
        <v>26</v>
      </c>
      <c r="F395" s="130" t="s">
        <v>227</v>
      </c>
      <c r="G395" s="131" t="s">
        <v>74</v>
      </c>
      <c r="H395" s="132" t="s">
        <v>49</v>
      </c>
      <c r="I395" s="133" t="s">
        <v>50</v>
      </c>
      <c r="J395" s="129" t="s">
        <v>113</v>
      </c>
      <c r="K395" s="134" t="s">
        <v>114</v>
      </c>
      <c r="L395" s="134" t="s">
        <v>752</v>
      </c>
      <c r="M395" s="135" t="str" cm="1">
        <f t="array" aca="1" ref="M395" ca="1">IF(INDIRECT(CONCATENATE(TablaDatosCompletos[[#This Row],[CodigoProyecto]],"!B",CELL("fila",INDIRECT(TablaDatosCompletos[[#This Row],[Referencia]]))))="Incluir","SI","NO")</f>
        <v>NO</v>
      </c>
      <c r="N395" s="136" cm="1">
        <f t="array" aca="1" ref="N395" ca="1">IF(TablaDatosCompletos[[#This Row],[UsarAI]]="NO",0,INDIRECT(CONCATENATE(TablaDatosCompletos[[#This Row],[CodigoProyecto]],"!E",CELL("fila",INDIRECT(TablaDatosCompletos[[#This Row],[Referencia]]))+2)))</f>
        <v>0</v>
      </c>
      <c r="O395" s="134" t="str" cm="1">
        <f t="array" aca="1" ref="O395" ca="1">IF(INDIRECT(CONCATENATE(TablaDatosCompletos[[#This Row],[CodigoProyecto]],"!E",CELL("fila",INDIRECT(TablaDatosCompletos[[#This Row],[Referencia]]))+6))=0,"",INDIRECT(CONCATENATE(TablaDatosCompletos[[#This Row],[CodigoProyecto]],"!E",CELL("fila",INDIRECT(TablaDatosCompletos[[#This Row],[Referencia]]))+6)))</f>
        <v>RCO31</v>
      </c>
      <c r="P395" s="134" t="str" cm="1">
        <f t="array" aca="1" ref="P395" ca="1">IF(INDIRECT(CONCATENATE(TablaDatosCompletos[[#This Row],[CodigoProyecto]],"!F",CELL("fila",INDIRECT(TablaDatosCompletos[[#This Row],[Referencia]]))+6))=0,"",INDIRECT(CONCATENATE(TablaDatosCompletos[[#This Row],[CodigoProyecto]],"!F",CELL("fila",INDIRECT(TablaDatosCompletos[[#This Row],[Referencia]]))+6)))</f>
        <v>RCO31 Longitud de tuberías nuevas o mejoradas para la red pública de recogida de aguas residuales</v>
      </c>
      <c r="Q395" s="134" cm="1">
        <f t="array" aca="1" ref="Q395" ca="1">IF(TablaDatosCompletos[[#This Row],[UsarAI]]="NO",0,INDIRECT(CONCATENATE(TablaDatosCompletos[[#This Row],[CodigoProyecto]],"!H",CELL("fila",INDIRECT(TablaDatosCompletos[[#This Row],[Referencia]]))+6)))</f>
        <v>0</v>
      </c>
      <c r="R395" s="134" t="str" cm="1">
        <f t="array" aca="1" ref="R395" ca="1">IF(INDIRECT(CONCATENATE(TablaDatosCompletos[[#This Row],[CodigoProyecto]],"!G",CELL("fila",INDIRECT(TablaDatosCompletos[[#This Row],[Referencia]]))+6))=0,"",INDIRECT(CONCATENATE(TablaDatosCompletos[[#This Row],[CodigoProyecto]],"!G",CELL("fila",INDIRECT(TablaDatosCompletos[[#This Row],[Referencia]]))+6)))</f>
        <v>RCO31: Km</v>
      </c>
      <c r="S395" s="137" t="str" cm="1">
        <f t="array" aca="1" ref="S395" ca="1">IF(INDIRECT(CONCATENATE(TablaDatosCompletos[[#This Row],[CodigoProyecto]],"!E",CELL("fila",INDIRECT(TablaDatosCompletos[[#This Row],[Referencia]]))+7))=0,"",INDIRECT(CONCATENATE(TablaDatosCompletos[[#This Row],[CodigoProyecto]],"!E",CELL("fila",INDIRECT(TablaDatosCompletos[[#This Row],[Referencia]]))+7)))</f>
        <v>RCR42</v>
      </c>
      <c r="T395" s="135" t="str" cm="1">
        <f t="array" aca="1" ref="T395" ca="1">IF(INDIRECT(CONCATENATE(TablaDatosCompletos[[#This Row],[CodigoProyecto]],"!F",CELL("fila",INDIRECT(TablaDatosCompletos[[#This Row],[Referencia]]))+7))=0,"",INDIRECT(CONCATENATE(TablaDatosCompletos[[#This Row],[CodigoProyecto]],"!F",CELL("fila",INDIRECT(TablaDatosCompletos[[#This Row],[Referencia]]))+7)))</f>
        <v>RCR 42: Población conectada, como mínimo,
a una planta secundaria de tratamiento de
aguas residuales</v>
      </c>
      <c r="U395" s="135" cm="1">
        <f t="array" aca="1" ref="U395" ca="1">IF(TablaDatosCompletos[[#This Row],[UsarAI]]="NO",0,INDIRECT(CONCATENATE(TablaDatosCompletos[[#This Row],[CodigoProyecto]],"!H",CELL("fila",INDIRECT(TablaDatosCompletos[[#This Row],[Referencia]]))+7)))</f>
        <v>0</v>
      </c>
      <c r="V395" s="135" t="str" cm="1">
        <f t="array" aca="1" ref="V395" ca="1">IF(INDIRECT(CONCATENATE(TablaDatosCompletos[[#This Row],[CodigoProyecto]],"!G",CELL("fila",INDIRECT(TablaDatosCompletos[[#This Row],[Referencia]]))+7))=0,"",INDIRECT(CONCATENATE(TablaDatosCompletos[[#This Row],[CodigoProyecto]],"!G",CELL("fila",INDIRECT(TablaDatosCompletos[[#This Row],[Referencia]]))+7)))</f>
        <v>RCR 42:  Personas</v>
      </c>
    </row>
    <row r="396" spans="1:22" ht="101.5" x14ac:dyDescent="0.35">
      <c r="A396" s="128">
        <f>DatosGenerales!$D$7</f>
        <v>0</v>
      </c>
      <c r="B396" s="128">
        <f>DatosGenerales!$D$11</f>
        <v>0</v>
      </c>
      <c r="C396" s="128" cm="1">
        <f t="array" aca="1" ref="C396" ca="1">INDIRECT(CONCATENATE(TablaDatosCompletos[[#This Row],[CodigoProyecto]],"!$E$3"))</f>
        <v>0</v>
      </c>
      <c r="D396" s="128" t="str">
        <f ca="1">IF(TablaDatosCompletos[[#This Row],[Proyecto]]=0,"NO","SI")</f>
        <v>NO</v>
      </c>
      <c r="E396" s="129" t="s">
        <v>26</v>
      </c>
      <c r="F396" s="130" t="s">
        <v>227</v>
      </c>
      <c r="G396" s="131" t="s">
        <v>74</v>
      </c>
      <c r="H396" s="132" t="s">
        <v>49</v>
      </c>
      <c r="I396" s="133" t="s">
        <v>50</v>
      </c>
      <c r="J396" s="129" t="s">
        <v>115</v>
      </c>
      <c r="K396" s="134" t="s">
        <v>116</v>
      </c>
      <c r="L396" s="134" t="s">
        <v>753</v>
      </c>
      <c r="M396" s="135" t="str" cm="1">
        <f t="array" aca="1" ref="M396" ca="1">IF(INDIRECT(CONCATENATE(TablaDatosCompletos[[#This Row],[CodigoProyecto]],"!B",CELL("fila",INDIRECT(TablaDatosCompletos[[#This Row],[Referencia]]))))="Incluir","SI","NO")</f>
        <v>NO</v>
      </c>
      <c r="N396" s="136" cm="1">
        <f t="array" aca="1" ref="N396" ca="1">IF(TablaDatosCompletos[[#This Row],[UsarAI]]="NO",0,INDIRECT(CONCATENATE(TablaDatosCompletos[[#This Row],[CodigoProyecto]],"!E",CELL("fila",INDIRECT(TablaDatosCompletos[[#This Row],[Referencia]]))+2)))</f>
        <v>0</v>
      </c>
      <c r="O396" s="134" t="str" cm="1">
        <f t="array" aca="1" ref="O396" ca="1">IF(INDIRECT(CONCATENATE(TablaDatosCompletos[[#This Row],[CodigoProyecto]],"!E",CELL("fila",INDIRECT(TablaDatosCompletos[[#This Row],[Referencia]]))+6))=0,"",INDIRECT(CONCATENATE(TablaDatosCompletos[[#This Row],[CodigoProyecto]],"!E",CELL("fila",INDIRECT(TablaDatosCompletos[[#This Row],[Referencia]]))+6)))</f>
        <v>RCO32</v>
      </c>
      <c r="P396" s="134" t="str" cm="1">
        <f t="array" aca="1" ref="P396" ca="1">IF(INDIRECT(CONCATENATE(TablaDatosCompletos[[#This Row],[CodigoProyecto]],"!F",CELL("fila",INDIRECT(TablaDatosCompletos[[#This Row],[Referencia]]))+6))=0,"",INDIRECT(CONCATENATE(TablaDatosCompletos[[#This Row],[CodigoProyecto]],"!F",CELL("fila",INDIRECT(TablaDatosCompletos[[#This Row],[Referencia]]))+6)))</f>
        <v>RCO 32: Capacidad nueva o mejorada para el
tratamiento de aguas residuales</v>
      </c>
      <c r="Q396" s="134" cm="1">
        <f t="array" aca="1" ref="Q396" ca="1">IF(TablaDatosCompletos[[#This Row],[UsarAI]]="NO",0,INDIRECT(CONCATENATE(TablaDatosCompletos[[#This Row],[CodigoProyecto]],"!H",CELL("fila",INDIRECT(TablaDatosCompletos[[#This Row],[Referencia]]))+6)))</f>
        <v>0</v>
      </c>
      <c r="R396" s="134" t="str" cm="1">
        <f t="array" aca="1" ref="R396" ca="1">IF(INDIRECT(CONCATENATE(TablaDatosCompletos[[#This Row],[CodigoProyecto]],"!G",CELL("fila",INDIRECT(TablaDatosCompletos[[#This Row],[Referencia]]))+6))=0,"",INDIRECT(CONCATENATE(TablaDatosCompletos[[#This Row],[CodigoProyecto]],"!G",CELL("fila",INDIRECT(TablaDatosCompletos[[#This Row],[Referencia]]))+6)))</f>
        <v>RCO32: Equivalente de población</v>
      </c>
      <c r="S396" s="137" t="str" cm="1">
        <f t="array" aca="1" ref="S396" ca="1">IF(INDIRECT(CONCATENATE(TablaDatosCompletos[[#This Row],[CodigoProyecto]],"!E",CELL("fila",INDIRECT(TablaDatosCompletos[[#This Row],[Referencia]]))+7))=0,"",INDIRECT(CONCATENATE(TablaDatosCompletos[[#This Row],[CodigoProyecto]],"!E",CELL("fila",INDIRECT(TablaDatosCompletos[[#This Row],[Referencia]]))+7)))</f>
        <v>RCR42</v>
      </c>
      <c r="T396" s="135" t="str" cm="1">
        <f t="array" aca="1" ref="T396" ca="1">IF(INDIRECT(CONCATENATE(TablaDatosCompletos[[#This Row],[CodigoProyecto]],"!F",CELL("fila",INDIRECT(TablaDatosCompletos[[#This Row],[Referencia]]))+7))=0,"",INDIRECT(CONCATENATE(TablaDatosCompletos[[#This Row],[CodigoProyecto]],"!F",CELL("fila",INDIRECT(TablaDatosCompletos[[#This Row],[Referencia]]))+7)))</f>
        <v>RCR 42: Población conectada, como mínimo,
a una planta secundaria de tratamiento de
aguas residuales</v>
      </c>
      <c r="U396" s="135" cm="1">
        <f t="array" aca="1" ref="U396" ca="1">IF(TablaDatosCompletos[[#This Row],[UsarAI]]="NO",0,INDIRECT(CONCATENATE(TablaDatosCompletos[[#This Row],[CodigoProyecto]],"!H",CELL("fila",INDIRECT(TablaDatosCompletos[[#This Row],[Referencia]]))+7)))</f>
        <v>0</v>
      </c>
      <c r="V396" s="135" t="str" cm="1">
        <f t="array" aca="1" ref="V396" ca="1">IF(INDIRECT(CONCATENATE(TablaDatosCompletos[[#This Row],[CodigoProyecto]],"!G",CELL("fila",INDIRECT(TablaDatosCompletos[[#This Row],[Referencia]]))+7))=0,"",INDIRECT(CONCATENATE(TablaDatosCompletos[[#This Row],[CodigoProyecto]],"!G",CELL("fila",INDIRECT(TablaDatosCompletos[[#This Row],[Referencia]]))+7)))</f>
        <v>RCR 42:  Personas</v>
      </c>
    </row>
    <row r="397" spans="1:22" ht="101.5" x14ac:dyDescent="0.35">
      <c r="A397" s="128">
        <f>DatosGenerales!$D$7</f>
        <v>0</v>
      </c>
      <c r="B397" s="128">
        <f>DatosGenerales!$D$11</f>
        <v>0</v>
      </c>
      <c r="C397" s="128" cm="1">
        <f t="array" aca="1" ref="C397" ca="1">INDIRECT(CONCATENATE(TablaDatosCompletos[[#This Row],[CodigoProyecto]],"!$E$3"))</f>
        <v>0</v>
      </c>
      <c r="D397" s="128" t="str">
        <f ca="1">IF(TablaDatosCompletos[[#This Row],[Proyecto]]=0,"NO","SI")</f>
        <v>NO</v>
      </c>
      <c r="E397" s="129" t="s">
        <v>26</v>
      </c>
      <c r="F397" s="130" t="s">
        <v>227</v>
      </c>
      <c r="G397" s="131" t="s">
        <v>74</v>
      </c>
      <c r="H397" s="132" t="s">
        <v>49</v>
      </c>
      <c r="I397" s="133" t="s">
        <v>50</v>
      </c>
      <c r="J397" s="129" t="s">
        <v>117</v>
      </c>
      <c r="K397" s="134" t="s">
        <v>118</v>
      </c>
      <c r="L397" s="134" t="s">
        <v>754</v>
      </c>
      <c r="M397" s="135" t="str" cm="1">
        <f t="array" aca="1" ref="M397" ca="1">IF(INDIRECT(CONCATENATE(TablaDatosCompletos[[#This Row],[CodigoProyecto]],"!B",CELL("fila",INDIRECT(TablaDatosCompletos[[#This Row],[Referencia]]))))="Incluir","SI","NO")</f>
        <v>NO</v>
      </c>
      <c r="N397" s="136" cm="1">
        <f t="array" aca="1" ref="N397" ca="1">IF(TablaDatosCompletos[[#This Row],[UsarAI]]="NO",0,INDIRECT(CONCATENATE(TablaDatosCompletos[[#This Row],[CodigoProyecto]],"!E",CELL("fila",INDIRECT(TablaDatosCompletos[[#This Row],[Referencia]]))+2)))</f>
        <v>0</v>
      </c>
      <c r="O397" s="134" t="str" cm="1">
        <f t="array" aca="1" ref="O397" ca="1">IF(INDIRECT(CONCATENATE(TablaDatosCompletos[[#This Row],[CodigoProyecto]],"!E",CELL("fila",INDIRECT(TablaDatosCompletos[[#This Row],[Referencia]]))+6))=0,"",INDIRECT(CONCATENATE(TablaDatosCompletos[[#This Row],[CodigoProyecto]],"!E",CELL("fila",INDIRECT(TablaDatosCompletos[[#This Row],[Referencia]]))+6)))</f>
        <v>RCO31</v>
      </c>
      <c r="P397" s="134" t="str" cm="1">
        <f t="array" aca="1" ref="P397" ca="1">IF(INDIRECT(CONCATENATE(TablaDatosCompletos[[#This Row],[CodigoProyecto]],"!F",CELL("fila",INDIRECT(TablaDatosCompletos[[#This Row],[Referencia]]))+6))=0,"",INDIRECT(CONCATENATE(TablaDatosCompletos[[#This Row],[CodigoProyecto]],"!F",CELL("fila",INDIRECT(TablaDatosCompletos[[#This Row],[Referencia]]))+6)))</f>
        <v>RCO31 Longitud de tuberías nuevas o mejoradas para la red pública de recogida de aguas residuales</v>
      </c>
      <c r="Q397" s="134" cm="1">
        <f t="array" aca="1" ref="Q397" ca="1">IF(TablaDatosCompletos[[#This Row],[UsarAI]]="NO",0,INDIRECT(CONCATENATE(TablaDatosCompletos[[#This Row],[CodigoProyecto]],"!H",CELL("fila",INDIRECT(TablaDatosCompletos[[#This Row],[Referencia]]))+6)))</f>
        <v>0</v>
      </c>
      <c r="R397" s="134" t="str" cm="1">
        <f t="array" aca="1" ref="R397" ca="1">IF(INDIRECT(CONCATENATE(TablaDatosCompletos[[#This Row],[CodigoProyecto]],"!G",CELL("fila",INDIRECT(TablaDatosCompletos[[#This Row],[Referencia]]))+6))=0,"",INDIRECT(CONCATENATE(TablaDatosCompletos[[#This Row],[CodigoProyecto]],"!G",CELL("fila",INDIRECT(TablaDatosCompletos[[#This Row],[Referencia]]))+6)))</f>
        <v>RCO31: Km</v>
      </c>
      <c r="S397" s="137" t="str" cm="1">
        <f t="array" aca="1" ref="S397" ca="1">IF(INDIRECT(CONCATENATE(TablaDatosCompletos[[#This Row],[CodigoProyecto]],"!E",CELL("fila",INDIRECT(TablaDatosCompletos[[#This Row],[Referencia]]))+7))=0,"",INDIRECT(CONCATENATE(TablaDatosCompletos[[#This Row],[CodigoProyecto]],"!E",CELL("fila",INDIRECT(TablaDatosCompletos[[#This Row],[Referencia]]))+7)))</f>
        <v>RCR42</v>
      </c>
      <c r="T397" s="135" t="str" cm="1">
        <f t="array" aca="1" ref="T397" ca="1">IF(INDIRECT(CONCATENATE(TablaDatosCompletos[[#This Row],[CodigoProyecto]],"!F",CELL("fila",INDIRECT(TablaDatosCompletos[[#This Row],[Referencia]]))+7))=0,"",INDIRECT(CONCATENATE(TablaDatosCompletos[[#This Row],[CodigoProyecto]],"!F",CELL("fila",INDIRECT(TablaDatosCompletos[[#This Row],[Referencia]]))+7)))</f>
        <v>RCR 42: Población conectada, como mínimo,
a una planta secundaria de tratamiento de
aguas residuales</v>
      </c>
      <c r="U397" s="135" cm="1">
        <f t="array" aca="1" ref="U397" ca="1">IF(TablaDatosCompletos[[#This Row],[UsarAI]]="NO",0,INDIRECT(CONCATENATE(TablaDatosCompletos[[#This Row],[CodigoProyecto]],"!H",CELL("fila",INDIRECT(TablaDatosCompletos[[#This Row],[Referencia]]))+7)))</f>
        <v>0</v>
      </c>
      <c r="V397" s="135" t="str" cm="1">
        <f t="array" aca="1" ref="V397" ca="1">IF(INDIRECT(CONCATENATE(TablaDatosCompletos[[#This Row],[CodigoProyecto]],"!G",CELL("fila",INDIRECT(TablaDatosCompletos[[#This Row],[Referencia]]))+7))=0,"",INDIRECT(CONCATENATE(TablaDatosCompletos[[#This Row],[CodigoProyecto]],"!G",CELL("fila",INDIRECT(TablaDatosCompletos[[#This Row],[Referencia]]))+7)))</f>
        <v>RCR 42:  Personas</v>
      </c>
    </row>
    <row r="398" spans="1:22" ht="58" x14ac:dyDescent="0.35">
      <c r="A398" s="128">
        <f>DatosGenerales!$D$7</f>
        <v>0</v>
      </c>
      <c r="B398" s="128">
        <f>DatosGenerales!$D$11</f>
        <v>0</v>
      </c>
      <c r="C398" s="128" cm="1">
        <f t="array" aca="1" ref="C398" ca="1">INDIRECT(CONCATENATE(TablaDatosCompletos[[#This Row],[CodigoProyecto]],"!$E$3"))</f>
        <v>0</v>
      </c>
      <c r="D398" s="128" t="str">
        <f ca="1">IF(TablaDatosCompletos[[#This Row],[Proyecto]]=0,"NO","SI")</f>
        <v>NO</v>
      </c>
      <c r="E398" s="129" t="s">
        <v>26</v>
      </c>
      <c r="F398" s="130" t="s">
        <v>227</v>
      </c>
      <c r="G398" s="131" t="s">
        <v>74</v>
      </c>
      <c r="H398" s="132" t="s">
        <v>51</v>
      </c>
      <c r="I398" s="133" t="s">
        <v>52</v>
      </c>
      <c r="J398" s="129" t="s">
        <v>119</v>
      </c>
      <c r="K398" s="134" t="s">
        <v>120</v>
      </c>
      <c r="L398" s="134" t="s">
        <v>755</v>
      </c>
      <c r="M398" s="135" t="str" cm="1">
        <f t="array" aca="1" ref="M398" ca="1">IF(INDIRECT(CONCATENATE(TablaDatosCompletos[[#This Row],[CodigoProyecto]],"!B",CELL("fila",INDIRECT(TablaDatosCompletos[[#This Row],[Referencia]]))))="Incluir","SI","NO")</f>
        <v>NO</v>
      </c>
      <c r="N398" s="136" cm="1">
        <f t="array" aca="1" ref="N398" ca="1">IF(TablaDatosCompletos[[#This Row],[UsarAI]]="NO",0,INDIRECT(CONCATENATE(TablaDatosCompletos[[#This Row],[CodigoProyecto]],"!E",CELL("fila",INDIRECT(TablaDatosCompletos[[#This Row],[Referencia]]))+2)))</f>
        <v>0</v>
      </c>
      <c r="O398" s="134" t="str" cm="1">
        <f t="array" aca="1" ref="O398" ca="1">IF(INDIRECT(CONCATENATE(TablaDatosCompletos[[#This Row],[CodigoProyecto]],"!E",CELL("fila",INDIRECT(TablaDatosCompletos[[#This Row],[Referencia]]))+6))=0,"",INDIRECT(CONCATENATE(TablaDatosCompletos[[#This Row],[CodigoProyecto]],"!E",CELL("fila",INDIRECT(TablaDatosCompletos[[#This Row],[Referencia]]))+6)))</f>
        <v>RCO34</v>
      </c>
      <c r="P398" s="134" t="str" cm="1">
        <f t="array" aca="1" ref="P398" ca="1">IF(INDIRECT(CONCATENATE(TablaDatosCompletos[[#This Row],[CodigoProyecto]],"!F",CELL("fila",INDIRECT(TablaDatosCompletos[[#This Row],[Referencia]]))+6))=0,"",INDIRECT(CONCATENATE(TablaDatosCompletos[[#This Row],[CodigoProyecto]],"!F",CELL("fila",INDIRECT(TablaDatosCompletos[[#This Row],[Referencia]]))+6)))</f>
        <v>RCO 34: Capacidad adicional para el reciclaje
de residuos</v>
      </c>
      <c r="Q398" s="134" cm="1">
        <f t="array" aca="1" ref="Q398" ca="1">IF(TablaDatosCompletos[[#This Row],[UsarAI]]="NO",0,INDIRECT(CONCATENATE(TablaDatosCompletos[[#This Row],[CodigoProyecto]],"!H",CELL("fila",INDIRECT(TablaDatosCompletos[[#This Row],[Referencia]]))+6)))</f>
        <v>0</v>
      </c>
      <c r="R398" s="134" t="str" cm="1">
        <f t="array" aca="1" ref="R398" ca="1">IF(INDIRECT(CONCATENATE(TablaDatosCompletos[[#This Row],[CodigoProyecto]],"!G",CELL("fila",INDIRECT(TablaDatosCompletos[[#This Row],[Referencia]]))+6))=0,"",INDIRECT(CONCATENATE(TablaDatosCompletos[[#This Row],[CodigoProyecto]],"!G",CELL("fila",INDIRECT(TablaDatosCompletos[[#This Row],[Referencia]]))+6)))</f>
        <v>RCO 34: Toneladas/año</v>
      </c>
      <c r="S398" s="137" t="str" cm="1">
        <f t="array" aca="1" ref="S398" ca="1">IF(INDIRECT(CONCATENATE(TablaDatosCompletos[[#This Row],[CodigoProyecto]],"!E",CELL("fila",INDIRECT(TablaDatosCompletos[[#This Row],[Referencia]]))+7))=0,"",INDIRECT(CONCATENATE(TablaDatosCompletos[[#This Row],[CodigoProyecto]],"!E",CELL("fila",INDIRECT(TablaDatosCompletos[[#This Row],[Referencia]]))+7)))</f>
        <v>RCR103</v>
      </c>
      <c r="T398" s="135" t="str" cm="1">
        <f t="array" aca="1" ref="T398" ca="1">IF(INDIRECT(CONCATENATE(TablaDatosCompletos[[#This Row],[CodigoProyecto]],"!F",CELL("fila",INDIRECT(TablaDatosCompletos[[#This Row],[Referencia]]))+7))=0,"",INDIRECT(CONCATENATE(TablaDatosCompletos[[#This Row],[CodigoProyecto]],"!F",CELL("fila",INDIRECT(TablaDatosCompletos[[#This Row],[Referencia]]))+7)))</f>
        <v>RCR103 Residuos recogidos de manera selectiva</v>
      </c>
      <c r="U398" s="135" cm="1">
        <f t="array" aca="1" ref="U398" ca="1">IF(TablaDatosCompletos[[#This Row],[UsarAI]]="NO",0,INDIRECT(CONCATENATE(TablaDatosCompletos[[#This Row],[CodigoProyecto]],"!H",CELL("fila",INDIRECT(TablaDatosCompletos[[#This Row],[Referencia]]))+7)))</f>
        <v>0</v>
      </c>
      <c r="V398" s="135" t="str" cm="1">
        <f t="array" aca="1" ref="V398" ca="1">IF(INDIRECT(CONCATENATE(TablaDatosCompletos[[#This Row],[CodigoProyecto]],"!G",CELL("fila",INDIRECT(TablaDatosCompletos[[#This Row],[Referencia]]))+7))=0,"",INDIRECT(CONCATENATE(TablaDatosCompletos[[#This Row],[CodigoProyecto]],"!G",CELL("fila",INDIRECT(TablaDatosCompletos[[#This Row],[Referencia]]))+7)))</f>
        <v>RCR 103: Toneladas/ año</v>
      </c>
    </row>
    <row r="399" spans="1:22" ht="43.5" x14ac:dyDescent="0.35">
      <c r="A399" s="128">
        <f>DatosGenerales!$D$7</f>
        <v>0</v>
      </c>
      <c r="B399" s="128">
        <f>DatosGenerales!$D$11</f>
        <v>0</v>
      </c>
      <c r="C399" s="128" cm="1">
        <f t="array" aca="1" ref="C399" ca="1">INDIRECT(CONCATENATE(TablaDatosCompletos[[#This Row],[CodigoProyecto]],"!$E$3"))</f>
        <v>0</v>
      </c>
      <c r="D399" s="128" t="str">
        <f ca="1">IF(TablaDatosCompletos[[#This Row],[Proyecto]]=0,"NO","SI")</f>
        <v>NO</v>
      </c>
      <c r="E399" s="129" t="s">
        <v>26</v>
      </c>
      <c r="F399" s="130" t="s">
        <v>227</v>
      </c>
      <c r="G399" s="131" t="s">
        <v>74</v>
      </c>
      <c r="H399" s="132" t="s">
        <v>51</v>
      </c>
      <c r="I399" s="133" t="s">
        <v>52</v>
      </c>
      <c r="J399" s="129" t="s">
        <v>121</v>
      </c>
      <c r="K399" s="134" t="s">
        <v>122</v>
      </c>
      <c r="L399" s="134" t="s">
        <v>756</v>
      </c>
      <c r="M399" s="135" t="str" cm="1">
        <f t="array" aca="1" ref="M399" ca="1">IF(INDIRECT(CONCATENATE(TablaDatosCompletos[[#This Row],[CodigoProyecto]],"!B",CELL("fila",INDIRECT(TablaDatosCompletos[[#This Row],[Referencia]]))))="Incluir","SI","NO")</f>
        <v>NO</v>
      </c>
      <c r="N399" s="136" cm="1">
        <f t="array" aca="1" ref="N399" ca="1">IF(TablaDatosCompletos[[#This Row],[UsarAI]]="NO",0,INDIRECT(CONCATENATE(TablaDatosCompletos[[#This Row],[CodigoProyecto]],"!E",CELL("fila",INDIRECT(TablaDatosCompletos[[#This Row],[Referencia]]))+2)))</f>
        <v>0</v>
      </c>
      <c r="O399" s="134" t="str" cm="1">
        <f t="array" aca="1" ref="O399" ca="1">IF(INDIRECT(CONCATENATE(TablaDatosCompletos[[#This Row],[CodigoProyecto]],"!E",CELL("fila",INDIRECT(TablaDatosCompletos[[#This Row],[Referencia]]))+6))=0,"",INDIRECT(CONCATENATE(TablaDatosCompletos[[#This Row],[CodigoProyecto]],"!E",CELL("fila",INDIRECT(TablaDatosCompletos[[#This Row],[Referencia]]))+6)))</f>
        <v>RCO34</v>
      </c>
      <c r="P399" s="134" t="str" cm="1">
        <f t="array" aca="1" ref="P399" ca="1">IF(INDIRECT(CONCATENATE(TablaDatosCompletos[[#This Row],[CodigoProyecto]],"!F",CELL("fila",INDIRECT(TablaDatosCompletos[[#This Row],[Referencia]]))+6))=0,"",INDIRECT(CONCATENATE(TablaDatosCompletos[[#This Row],[CodigoProyecto]],"!F",CELL("fila",INDIRECT(TablaDatosCompletos[[#This Row],[Referencia]]))+6)))</f>
        <v>RCO 34: Capacidad adicional para el reciclaje
de residuos</v>
      </c>
      <c r="Q399" s="134" cm="1">
        <f t="array" aca="1" ref="Q399" ca="1">IF(TablaDatosCompletos[[#This Row],[UsarAI]]="NO",0,INDIRECT(CONCATENATE(TablaDatosCompletos[[#This Row],[CodigoProyecto]],"!H",CELL("fila",INDIRECT(TablaDatosCompletos[[#This Row],[Referencia]]))+6)))</f>
        <v>0</v>
      </c>
      <c r="R399" s="134" t="str" cm="1">
        <f t="array" aca="1" ref="R399" ca="1">IF(INDIRECT(CONCATENATE(TablaDatosCompletos[[#This Row],[CodigoProyecto]],"!G",CELL("fila",INDIRECT(TablaDatosCompletos[[#This Row],[Referencia]]))+6))=0,"",INDIRECT(CONCATENATE(TablaDatosCompletos[[#This Row],[CodigoProyecto]],"!G",CELL("fila",INDIRECT(TablaDatosCompletos[[#This Row],[Referencia]]))+6)))</f>
        <v>RCO 34: Toneladas/año</v>
      </c>
      <c r="S399" s="137" t="str" cm="1">
        <f t="array" aca="1" ref="S399" ca="1">IF(INDIRECT(CONCATENATE(TablaDatosCompletos[[#This Row],[CodigoProyecto]],"!E",CELL("fila",INDIRECT(TablaDatosCompletos[[#This Row],[Referencia]]))+7))=0,"",INDIRECT(CONCATENATE(TablaDatosCompletos[[#This Row],[CodigoProyecto]],"!E",CELL("fila",INDIRECT(TablaDatosCompletos[[#This Row],[Referencia]]))+7)))</f>
        <v>RCR103</v>
      </c>
      <c r="T399" s="135" t="str" cm="1">
        <f t="array" aca="1" ref="T399" ca="1">IF(INDIRECT(CONCATENATE(TablaDatosCompletos[[#This Row],[CodigoProyecto]],"!F",CELL("fila",INDIRECT(TablaDatosCompletos[[#This Row],[Referencia]]))+7))=0,"",INDIRECT(CONCATENATE(TablaDatosCompletos[[#This Row],[CodigoProyecto]],"!F",CELL("fila",INDIRECT(TablaDatosCompletos[[#This Row],[Referencia]]))+7)))</f>
        <v>RCR103 Residuos recogidos de manera selectiva</v>
      </c>
      <c r="U399" s="135" cm="1">
        <f t="array" aca="1" ref="U399" ca="1">IF(TablaDatosCompletos[[#This Row],[UsarAI]]="NO",0,INDIRECT(CONCATENATE(TablaDatosCompletos[[#This Row],[CodigoProyecto]],"!H",CELL("fila",INDIRECT(TablaDatosCompletos[[#This Row],[Referencia]]))+7)))</f>
        <v>0</v>
      </c>
      <c r="V399" s="135" t="str" cm="1">
        <f t="array" aca="1" ref="V399" ca="1">IF(INDIRECT(CONCATENATE(TablaDatosCompletos[[#This Row],[CodigoProyecto]],"!G",CELL("fila",INDIRECT(TablaDatosCompletos[[#This Row],[Referencia]]))+7))=0,"",INDIRECT(CONCATENATE(TablaDatosCompletos[[#This Row],[CodigoProyecto]],"!G",CELL("fila",INDIRECT(TablaDatosCompletos[[#This Row],[Referencia]]))+7)))</f>
        <v>RCR 103: Toneladas/ año</v>
      </c>
    </row>
    <row r="400" spans="1:22" ht="58" x14ac:dyDescent="0.35">
      <c r="A400" s="128">
        <f>DatosGenerales!$D$7</f>
        <v>0</v>
      </c>
      <c r="B400" s="128">
        <f>DatosGenerales!$D$11</f>
        <v>0</v>
      </c>
      <c r="C400" s="128" cm="1">
        <f t="array" aca="1" ref="C400" ca="1">INDIRECT(CONCATENATE(TablaDatosCompletos[[#This Row],[CodigoProyecto]],"!$E$3"))</f>
        <v>0</v>
      </c>
      <c r="D400" s="128" t="str">
        <f ca="1">IF(TablaDatosCompletos[[#This Row],[Proyecto]]=0,"NO","SI")</f>
        <v>NO</v>
      </c>
      <c r="E400" s="129" t="s">
        <v>26</v>
      </c>
      <c r="F400" s="130" t="s">
        <v>227</v>
      </c>
      <c r="G400" s="131" t="s">
        <v>74</v>
      </c>
      <c r="H400" s="132" t="s">
        <v>51</v>
      </c>
      <c r="I400" s="133" t="s">
        <v>52</v>
      </c>
      <c r="J400" s="129" t="s">
        <v>123</v>
      </c>
      <c r="K400" s="134" t="s">
        <v>124</v>
      </c>
      <c r="L400" s="134" t="s">
        <v>757</v>
      </c>
      <c r="M400" s="135" t="str" cm="1">
        <f t="array" aca="1" ref="M400" ca="1">IF(INDIRECT(CONCATENATE(TablaDatosCompletos[[#This Row],[CodigoProyecto]],"!B",CELL("fila",INDIRECT(TablaDatosCompletos[[#This Row],[Referencia]]))))="Incluir","SI","NO")</f>
        <v>NO</v>
      </c>
      <c r="N400" s="136" cm="1">
        <f t="array" aca="1" ref="N400" ca="1">IF(TablaDatosCompletos[[#This Row],[UsarAI]]="NO",0,INDIRECT(CONCATENATE(TablaDatosCompletos[[#This Row],[CodigoProyecto]],"!E",CELL("fila",INDIRECT(TablaDatosCompletos[[#This Row],[Referencia]]))+2)))</f>
        <v>0</v>
      </c>
      <c r="O400" s="134" t="str" cm="1">
        <f t="array" aca="1" ref="O400" ca="1">IF(INDIRECT(CONCATENATE(TablaDatosCompletos[[#This Row],[CodigoProyecto]],"!E",CELL("fila",INDIRECT(TablaDatosCompletos[[#This Row],[Referencia]]))+6))=0,"",INDIRECT(CONCATENATE(TablaDatosCompletos[[#This Row],[CodigoProyecto]],"!E",CELL("fila",INDIRECT(TablaDatosCompletos[[#This Row],[Referencia]]))+6)))</f>
        <v>RCO34</v>
      </c>
      <c r="P400" s="134" t="str" cm="1">
        <f t="array" aca="1" ref="P400" ca="1">IF(INDIRECT(CONCATENATE(TablaDatosCompletos[[#This Row],[CodigoProyecto]],"!F",CELL("fila",INDIRECT(TablaDatosCompletos[[#This Row],[Referencia]]))+6))=0,"",INDIRECT(CONCATENATE(TablaDatosCompletos[[#This Row],[CodigoProyecto]],"!F",CELL("fila",INDIRECT(TablaDatosCompletos[[#This Row],[Referencia]]))+6)))</f>
        <v>RCO 34: Capacidad adicional para el reciclaje
de residuos</v>
      </c>
      <c r="Q400" s="134" cm="1">
        <f t="array" aca="1" ref="Q400" ca="1">IF(TablaDatosCompletos[[#This Row],[UsarAI]]="NO",0,INDIRECT(CONCATENATE(TablaDatosCompletos[[#This Row],[CodigoProyecto]],"!H",CELL("fila",INDIRECT(TablaDatosCompletos[[#This Row],[Referencia]]))+6)))</f>
        <v>0</v>
      </c>
      <c r="R400" s="134" t="str" cm="1">
        <f t="array" aca="1" ref="R400" ca="1">IF(INDIRECT(CONCATENATE(TablaDatosCompletos[[#This Row],[CodigoProyecto]],"!G",CELL("fila",INDIRECT(TablaDatosCompletos[[#This Row],[Referencia]]))+6))=0,"",INDIRECT(CONCATENATE(TablaDatosCompletos[[#This Row],[CodigoProyecto]],"!G",CELL("fila",INDIRECT(TablaDatosCompletos[[#This Row],[Referencia]]))+6)))</f>
        <v>RCO 34: Toneladas/año</v>
      </c>
      <c r="S400" s="137" t="str" cm="1">
        <f t="array" aca="1" ref="S400" ca="1">IF(INDIRECT(CONCATENATE(TablaDatosCompletos[[#This Row],[CodigoProyecto]],"!E",CELL("fila",INDIRECT(TablaDatosCompletos[[#This Row],[Referencia]]))+7))=0,"",INDIRECT(CONCATENATE(TablaDatosCompletos[[#This Row],[CodigoProyecto]],"!E",CELL("fila",INDIRECT(TablaDatosCompletos[[#This Row],[Referencia]]))+7)))</f>
        <v>RCR103</v>
      </c>
      <c r="T400" s="135" t="str" cm="1">
        <f t="array" aca="1" ref="T400" ca="1">IF(INDIRECT(CONCATENATE(TablaDatosCompletos[[#This Row],[CodigoProyecto]],"!F",CELL("fila",INDIRECT(TablaDatosCompletos[[#This Row],[Referencia]]))+7))=0,"",INDIRECT(CONCATENATE(TablaDatosCompletos[[#This Row],[CodigoProyecto]],"!F",CELL("fila",INDIRECT(TablaDatosCompletos[[#This Row],[Referencia]]))+7)))</f>
        <v>RCR103 Residuos recogidos de manera selectiva</v>
      </c>
      <c r="U400" s="135" cm="1">
        <f t="array" aca="1" ref="U400" ca="1">IF(TablaDatosCompletos[[#This Row],[UsarAI]]="NO",0,INDIRECT(CONCATENATE(TablaDatosCompletos[[#This Row],[CodigoProyecto]],"!H",CELL("fila",INDIRECT(TablaDatosCompletos[[#This Row],[Referencia]]))+7)))</f>
        <v>0</v>
      </c>
      <c r="V400" s="135" t="str" cm="1">
        <f t="array" aca="1" ref="V400" ca="1">IF(INDIRECT(CONCATENATE(TablaDatosCompletos[[#This Row],[CodigoProyecto]],"!G",CELL("fila",INDIRECT(TablaDatosCompletos[[#This Row],[Referencia]]))+7))=0,"",INDIRECT(CONCATENATE(TablaDatosCompletos[[#This Row],[CodigoProyecto]],"!G",CELL("fila",INDIRECT(TablaDatosCompletos[[#This Row],[Referencia]]))+7)))</f>
        <v>RCR 103: Toneladas/ año</v>
      </c>
    </row>
    <row r="401" spans="1:22" ht="116" x14ac:dyDescent="0.35">
      <c r="A401" s="128">
        <f>DatosGenerales!$D$7</f>
        <v>0</v>
      </c>
      <c r="B401" s="128">
        <f>DatosGenerales!$D$11</f>
        <v>0</v>
      </c>
      <c r="C401" s="128" cm="1">
        <f t="array" aca="1" ref="C401" ca="1">INDIRECT(CONCATENATE(TablaDatosCompletos[[#This Row],[CodigoProyecto]],"!$E$3"))</f>
        <v>0</v>
      </c>
      <c r="D401" s="128" t="str">
        <f ca="1">IF(TablaDatosCompletos[[#This Row],[Proyecto]]=0,"NO","SI")</f>
        <v>NO</v>
      </c>
      <c r="E401" s="129" t="s">
        <v>26</v>
      </c>
      <c r="F401" s="130" t="s">
        <v>227</v>
      </c>
      <c r="G401" s="131" t="s">
        <v>74</v>
      </c>
      <c r="H401" s="132" t="s">
        <v>51</v>
      </c>
      <c r="I401" s="133" t="s">
        <v>52</v>
      </c>
      <c r="J401" s="129" t="s">
        <v>125</v>
      </c>
      <c r="K401" s="134" t="s">
        <v>126</v>
      </c>
      <c r="L401" s="134" t="s">
        <v>758</v>
      </c>
      <c r="M401" s="135" t="str" cm="1">
        <f t="array" aca="1" ref="M401" ca="1">IF(INDIRECT(CONCATENATE(TablaDatosCompletos[[#This Row],[CodigoProyecto]],"!B",CELL("fila",INDIRECT(TablaDatosCompletos[[#This Row],[Referencia]]))))="Incluir","SI","NO")</f>
        <v>NO</v>
      </c>
      <c r="N401" s="136" cm="1">
        <f t="array" aca="1" ref="N401" ca="1">IF(TablaDatosCompletos[[#This Row],[UsarAI]]="NO",0,INDIRECT(CONCATENATE(TablaDatosCompletos[[#This Row],[CodigoProyecto]],"!E",CELL("fila",INDIRECT(TablaDatosCompletos[[#This Row],[Referencia]]))+2)))</f>
        <v>0</v>
      </c>
      <c r="O401" s="134" t="str" cm="1">
        <f t="array" aca="1" ref="O401" ca="1">IF(INDIRECT(CONCATENATE(TablaDatosCompletos[[#This Row],[CodigoProyecto]],"!E",CELL("fila",INDIRECT(TablaDatosCompletos[[#This Row],[Referencia]]))+6))=0,"",INDIRECT(CONCATENATE(TablaDatosCompletos[[#This Row],[CodigoProyecto]],"!E",CELL("fila",INDIRECT(TablaDatosCompletos[[#This Row],[Referencia]]))+6)))</f>
        <v>RCO38</v>
      </c>
      <c r="P401" s="134" t="str" cm="1">
        <f t="array" aca="1" ref="P401" ca="1">IF(INDIRECT(CONCATENATE(TablaDatosCompletos[[#This Row],[CodigoProyecto]],"!F",CELL("fila",INDIRECT(TablaDatosCompletos[[#This Row],[Referencia]]))+6))=0,"",INDIRECT(CONCATENATE(TablaDatosCompletos[[#This Row],[CodigoProyecto]],"!F",CELL("fila",INDIRECT(TablaDatosCompletos[[#This Row],[Referencia]]))+6)))</f>
        <v>Superficie de los suelos rehabilitados
apoyados</v>
      </c>
      <c r="Q401" s="134" cm="1">
        <f t="array" aca="1" ref="Q401" ca="1">IF(TablaDatosCompletos[[#This Row],[UsarAI]]="NO",0,INDIRECT(CONCATENATE(TablaDatosCompletos[[#This Row],[CodigoProyecto]],"!H",CELL("fila",INDIRECT(TablaDatosCompletos[[#This Row],[Referencia]]))+6)))</f>
        <v>0</v>
      </c>
      <c r="R401" s="134" t="str" cm="1">
        <f t="array" aca="1" ref="R401" ca="1">IF(INDIRECT(CONCATENATE(TablaDatosCompletos[[#This Row],[CodigoProyecto]],"!G",CELL("fila",INDIRECT(TablaDatosCompletos[[#This Row],[Referencia]]))+6))=0,"",INDIRECT(CONCATENATE(TablaDatosCompletos[[#This Row],[CodigoProyecto]],"!G",CELL("fila",INDIRECT(TablaDatosCompletos[[#This Row],[Referencia]]))+6)))</f>
        <v>RCO 38: Hectáreas</v>
      </c>
      <c r="S401" s="137" t="str" cm="1">
        <f t="array" aca="1" ref="S401" ca="1">IF(INDIRECT(CONCATENATE(TablaDatosCompletos[[#This Row],[CodigoProyecto]],"!E",CELL("fila",INDIRECT(TablaDatosCompletos[[#This Row],[Referencia]]))+7))=0,"",INDIRECT(CONCATENATE(TablaDatosCompletos[[#This Row],[CodigoProyecto]],"!E",CELL("fila",INDIRECT(TablaDatosCompletos[[#This Row],[Referencia]]))+7)))</f>
        <v>RCR52</v>
      </c>
      <c r="T401" s="135" t="str" cm="1">
        <f t="array" aca="1" ref="T401" ca="1">IF(INDIRECT(CONCATENATE(TablaDatosCompletos[[#This Row],[CodigoProyecto]],"!F",CELL("fila",INDIRECT(TablaDatosCompletos[[#This Row],[Referencia]]))+7))=0,"",INDIRECT(CONCATENATE(TablaDatosCompletos[[#This Row],[CodigoProyecto]],"!F",CELL("fila",INDIRECT(TablaDatosCompletos[[#This Row],[Referencia]]))+7)))</f>
        <v>RCR 52: Suelos rehabilitados utilizados para zonas verdes, vivienda social, actividades económicas u otros usos</v>
      </c>
      <c r="U401" s="135" cm="1">
        <f t="array" aca="1" ref="U401" ca="1">IF(TablaDatosCompletos[[#This Row],[UsarAI]]="NO",0,INDIRECT(CONCATENATE(TablaDatosCompletos[[#This Row],[CodigoProyecto]],"!H",CELL("fila",INDIRECT(TablaDatosCompletos[[#This Row],[Referencia]]))+7)))</f>
        <v>0</v>
      </c>
      <c r="V401" s="135" t="str" cm="1">
        <f t="array" aca="1" ref="V401" ca="1">IF(INDIRECT(CONCATENATE(TablaDatosCompletos[[#This Row],[CodigoProyecto]],"!G",CELL("fila",INDIRECT(TablaDatosCompletos[[#This Row],[Referencia]]))+7))=0,"",INDIRECT(CONCATENATE(TablaDatosCompletos[[#This Row],[CodigoProyecto]],"!G",CELL("fila",INDIRECT(TablaDatosCompletos[[#This Row],[Referencia]]))+7)))</f>
        <v>RCR 52: Hectáreas</v>
      </c>
    </row>
    <row r="402" spans="1:22" ht="116" x14ac:dyDescent="0.35">
      <c r="A402" s="128">
        <f>DatosGenerales!$D$7</f>
        <v>0</v>
      </c>
      <c r="B402" s="128">
        <f>DatosGenerales!$D$11</f>
        <v>0</v>
      </c>
      <c r="C402" s="128" cm="1">
        <f t="array" aca="1" ref="C402" ca="1">INDIRECT(CONCATENATE(TablaDatosCompletos[[#This Row],[CodigoProyecto]],"!$E$3"))</f>
        <v>0</v>
      </c>
      <c r="D402" s="128" t="str">
        <f ca="1">IF(TablaDatosCompletos[[#This Row],[Proyecto]]=0,"NO","SI")</f>
        <v>NO</v>
      </c>
      <c r="E402" s="129" t="s">
        <v>26</v>
      </c>
      <c r="F402" s="130" t="s">
        <v>227</v>
      </c>
      <c r="G402" s="131" t="s">
        <v>74</v>
      </c>
      <c r="H402" s="132" t="s">
        <v>51</v>
      </c>
      <c r="I402" s="133" t="s">
        <v>52</v>
      </c>
      <c r="J402" s="129" t="s">
        <v>127</v>
      </c>
      <c r="K402" s="134" t="s">
        <v>128</v>
      </c>
      <c r="L402" s="134" t="s">
        <v>759</v>
      </c>
      <c r="M402" s="135" t="str" cm="1">
        <f t="array" aca="1" ref="M402" ca="1">IF(INDIRECT(CONCATENATE(TablaDatosCompletos[[#This Row],[CodigoProyecto]],"!B",CELL("fila",INDIRECT(TablaDatosCompletos[[#This Row],[Referencia]]))))="Incluir","SI","NO")</f>
        <v>NO</v>
      </c>
      <c r="N402" s="136" cm="1">
        <f t="array" aca="1" ref="N402" ca="1">IF(TablaDatosCompletos[[#This Row],[UsarAI]]="NO",0,INDIRECT(CONCATENATE(TablaDatosCompletos[[#This Row],[CodigoProyecto]],"!E",CELL("fila",INDIRECT(TablaDatosCompletos[[#This Row],[Referencia]]))+2)))</f>
        <v>0</v>
      </c>
      <c r="O402" s="134" t="str" cm="1">
        <f t="array" aca="1" ref="O402" ca="1">IF(INDIRECT(CONCATENATE(TablaDatosCompletos[[#This Row],[CodigoProyecto]],"!E",CELL("fila",INDIRECT(TablaDatosCompletos[[#This Row],[Referencia]]))+6))=0,"",INDIRECT(CONCATENATE(TablaDatosCompletos[[#This Row],[CodigoProyecto]],"!E",CELL("fila",INDIRECT(TablaDatosCompletos[[#This Row],[Referencia]]))+6)))</f>
        <v>RCO38</v>
      </c>
      <c r="P402" s="134" t="str" cm="1">
        <f t="array" aca="1" ref="P402" ca="1">IF(INDIRECT(CONCATENATE(TablaDatosCompletos[[#This Row],[CodigoProyecto]],"!F",CELL("fila",INDIRECT(TablaDatosCompletos[[#This Row],[Referencia]]))+6))=0,"",INDIRECT(CONCATENATE(TablaDatosCompletos[[#This Row],[CodigoProyecto]],"!F",CELL("fila",INDIRECT(TablaDatosCompletos[[#This Row],[Referencia]]))+6)))</f>
        <v>Superficie de los suelos rehabilitados
apoyados</v>
      </c>
      <c r="Q402" s="134" cm="1">
        <f t="array" aca="1" ref="Q402" ca="1">IF(TablaDatosCompletos[[#This Row],[UsarAI]]="NO",0,INDIRECT(CONCATENATE(TablaDatosCompletos[[#This Row],[CodigoProyecto]],"!H",CELL("fila",INDIRECT(TablaDatosCompletos[[#This Row],[Referencia]]))+6)))</f>
        <v>0</v>
      </c>
      <c r="R402" s="134" t="str" cm="1">
        <f t="array" aca="1" ref="R402" ca="1">IF(INDIRECT(CONCATENATE(TablaDatosCompletos[[#This Row],[CodigoProyecto]],"!G",CELL("fila",INDIRECT(TablaDatosCompletos[[#This Row],[Referencia]]))+6))=0,"",INDIRECT(CONCATENATE(TablaDatosCompletos[[#This Row],[CodigoProyecto]],"!G",CELL("fila",INDIRECT(TablaDatosCompletos[[#This Row],[Referencia]]))+6)))</f>
        <v>RCO 38: Hectáreas</v>
      </c>
      <c r="S402" s="137" t="str" cm="1">
        <f t="array" aca="1" ref="S402" ca="1">IF(INDIRECT(CONCATENATE(TablaDatosCompletos[[#This Row],[CodigoProyecto]],"!E",CELL("fila",INDIRECT(TablaDatosCompletos[[#This Row],[Referencia]]))+7))=0,"",INDIRECT(CONCATENATE(TablaDatosCompletos[[#This Row],[CodigoProyecto]],"!E",CELL("fila",INDIRECT(TablaDatosCompletos[[#This Row],[Referencia]]))+7)))</f>
        <v>RCR52</v>
      </c>
      <c r="T402" s="135" t="str" cm="1">
        <f t="array" aca="1" ref="T402" ca="1">IF(INDIRECT(CONCATENATE(TablaDatosCompletos[[#This Row],[CodigoProyecto]],"!F",CELL("fila",INDIRECT(TablaDatosCompletos[[#This Row],[Referencia]]))+7))=0,"",INDIRECT(CONCATENATE(TablaDatosCompletos[[#This Row],[CodigoProyecto]],"!F",CELL("fila",INDIRECT(TablaDatosCompletos[[#This Row],[Referencia]]))+7)))</f>
        <v>RCR 52: Suelos rehabilitados utilizados para zonas verdes, vivienda social, actividades económicas u otros usos</v>
      </c>
      <c r="U402" s="135" cm="1">
        <f t="array" aca="1" ref="U402" ca="1">IF(TablaDatosCompletos[[#This Row],[UsarAI]]="NO",0,INDIRECT(CONCATENATE(TablaDatosCompletos[[#This Row],[CodigoProyecto]],"!H",CELL("fila",INDIRECT(TablaDatosCompletos[[#This Row],[Referencia]]))+7)))</f>
        <v>0</v>
      </c>
      <c r="V402" s="135" t="str" cm="1">
        <f t="array" aca="1" ref="V402" ca="1">IF(INDIRECT(CONCATENATE(TablaDatosCompletos[[#This Row],[CodigoProyecto]],"!G",CELL("fila",INDIRECT(TablaDatosCompletos[[#This Row],[Referencia]]))+7))=0,"",INDIRECT(CONCATENATE(TablaDatosCompletos[[#This Row],[CodigoProyecto]],"!G",CELL("fila",INDIRECT(TablaDatosCompletos[[#This Row],[Referencia]]))+7)))</f>
        <v>RCR 52: Hectáreas</v>
      </c>
    </row>
    <row r="403" spans="1:22" ht="72.5" x14ac:dyDescent="0.35">
      <c r="A403" s="128">
        <f>DatosGenerales!$D$7</f>
        <v>0</v>
      </c>
      <c r="B403" s="128">
        <f>DatosGenerales!$D$11</f>
        <v>0</v>
      </c>
      <c r="C403" s="128" cm="1">
        <f t="array" aca="1" ref="C403" ca="1">INDIRECT(CONCATENATE(TablaDatosCompletos[[#This Row],[CodigoProyecto]],"!$E$3"))</f>
        <v>0</v>
      </c>
      <c r="D403" s="128" t="str">
        <f ca="1">IF(TablaDatosCompletos[[#This Row],[Proyecto]]=0,"NO","SI")</f>
        <v>NO</v>
      </c>
      <c r="E403" s="129" t="s">
        <v>26</v>
      </c>
      <c r="F403" s="130" t="s">
        <v>227</v>
      </c>
      <c r="G403" s="131" t="s">
        <v>74</v>
      </c>
      <c r="H403" s="132" t="s">
        <v>53</v>
      </c>
      <c r="I403" s="133" t="s">
        <v>54</v>
      </c>
      <c r="J403" s="129" t="s">
        <v>129</v>
      </c>
      <c r="K403" s="134" t="s">
        <v>130</v>
      </c>
      <c r="L403" s="134" t="s">
        <v>760</v>
      </c>
      <c r="M403" s="135" t="str" cm="1">
        <f t="array" aca="1" ref="M403" ca="1">IF(INDIRECT(CONCATENATE(TablaDatosCompletos[[#This Row],[CodigoProyecto]],"!B",CELL("fila",INDIRECT(TablaDatosCompletos[[#This Row],[Referencia]]))))="Incluir","SI","NO")</f>
        <v>NO</v>
      </c>
      <c r="N403" s="136" cm="1">
        <f t="array" aca="1" ref="N403" ca="1">IF(TablaDatosCompletos[[#This Row],[UsarAI]]="NO",0,INDIRECT(CONCATENATE(TablaDatosCompletos[[#This Row],[CodigoProyecto]],"!E",CELL("fila",INDIRECT(TablaDatosCompletos[[#This Row],[Referencia]]))+2)))</f>
        <v>0</v>
      </c>
      <c r="O403" s="134" t="str" cm="1">
        <f t="array" aca="1" ref="O403" ca="1">IF(INDIRECT(CONCATENATE(TablaDatosCompletos[[#This Row],[CodigoProyecto]],"!E",CELL("fila",INDIRECT(TablaDatosCompletos[[#This Row],[Referencia]]))+6))=0,"",INDIRECT(CONCATENATE(TablaDatosCompletos[[#This Row],[CodigoProyecto]],"!E",CELL("fila",INDIRECT(TablaDatosCompletos[[#This Row],[Referencia]]))+6)))</f>
        <v>RCO38</v>
      </c>
      <c r="P403" s="134" t="str" cm="1">
        <f t="array" aca="1" ref="P403" ca="1">IF(INDIRECT(CONCATENATE(TablaDatosCompletos[[#This Row],[CodigoProyecto]],"!F",CELL("fila",INDIRECT(TablaDatosCompletos[[#This Row],[Referencia]]))+6))=0,"",INDIRECT(CONCATENATE(TablaDatosCompletos[[#This Row],[CodigoProyecto]],"!F",CELL("fila",INDIRECT(TablaDatosCompletos[[#This Row],[Referencia]]))+6)))</f>
        <v>Superficie de los suelos rehabilitados
apoyados</v>
      </c>
      <c r="Q403" s="134" cm="1">
        <f t="array" aca="1" ref="Q403" ca="1">IF(TablaDatosCompletos[[#This Row],[UsarAI]]="NO",0,INDIRECT(CONCATENATE(TablaDatosCompletos[[#This Row],[CodigoProyecto]],"!H",CELL("fila",INDIRECT(TablaDatosCompletos[[#This Row],[Referencia]]))+6)))</f>
        <v>0</v>
      </c>
      <c r="R403" s="134" t="str" cm="1">
        <f t="array" aca="1" ref="R403" ca="1">IF(INDIRECT(CONCATENATE(TablaDatosCompletos[[#This Row],[CodigoProyecto]],"!G",CELL("fila",INDIRECT(TablaDatosCompletos[[#This Row],[Referencia]]))+6))=0,"",INDIRECT(CONCATENATE(TablaDatosCompletos[[#This Row],[CodigoProyecto]],"!G",CELL("fila",INDIRECT(TablaDatosCompletos[[#This Row],[Referencia]]))+6)))</f>
        <v>RCO 38: Hectáreas</v>
      </c>
      <c r="S403" s="137" t="str" cm="1">
        <f t="array" aca="1" ref="S403" ca="1">IF(INDIRECT(CONCATENATE(TablaDatosCompletos[[#This Row],[CodigoProyecto]],"!E",CELL("fila",INDIRECT(TablaDatosCompletos[[#This Row],[Referencia]]))+7))=0,"",INDIRECT(CONCATENATE(TablaDatosCompletos[[#This Row],[CodigoProyecto]],"!E",CELL("fila",INDIRECT(TablaDatosCompletos[[#This Row],[Referencia]]))+7)))</f>
        <v>RCR50</v>
      </c>
      <c r="T403" s="135" t="str" cm="1">
        <f t="array" aca="1" ref="T403" ca="1">IF(INDIRECT(CONCATENATE(TablaDatosCompletos[[#This Row],[CodigoProyecto]],"!F",CELL("fila",INDIRECT(TablaDatosCompletos[[#This Row],[Referencia]]))+7))=0,"",INDIRECT(CONCATENATE(TablaDatosCompletos[[#This Row],[CodigoProyecto]],"!F",CELL("fila",INDIRECT(TablaDatosCompletos[[#This Row],[Referencia]]))+7)))</f>
        <v>RCR 50: Población que se beneficia de
medidas en favor de la calidad del aire*</v>
      </c>
      <c r="U403" s="135" cm="1">
        <f t="array" aca="1" ref="U403" ca="1">IF(TablaDatosCompletos[[#This Row],[UsarAI]]="NO",0,INDIRECT(CONCATENATE(TablaDatosCompletos[[#This Row],[CodigoProyecto]],"!H",CELL("fila",INDIRECT(TablaDatosCompletos[[#This Row],[Referencia]]))+7)))</f>
        <v>0</v>
      </c>
      <c r="V403" s="135" t="str" cm="1">
        <f t="array" aca="1" ref="V403" ca="1">IF(INDIRECT(CONCATENATE(TablaDatosCompletos[[#This Row],[CodigoProyecto]],"!G",CELL("fila",INDIRECT(TablaDatosCompletos[[#This Row],[Referencia]]))+7))=0,"",INDIRECT(CONCATENATE(TablaDatosCompletos[[#This Row],[CodigoProyecto]],"!G",CELL("fila",INDIRECT(TablaDatosCompletos[[#This Row],[Referencia]]))+7)))</f>
        <v>RCR 50: Personas</v>
      </c>
    </row>
    <row r="404" spans="1:22" ht="72.5" x14ac:dyDescent="0.35">
      <c r="A404" s="128">
        <f>DatosGenerales!$D$7</f>
        <v>0</v>
      </c>
      <c r="B404" s="128">
        <f>DatosGenerales!$D$11</f>
        <v>0</v>
      </c>
      <c r="C404" s="128" cm="1">
        <f t="array" aca="1" ref="C404" ca="1">INDIRECT(CONCATENATE(TablaDatosCompletos[[#This Row],[CodigoProyecto]],"!$E$3"))</f>
        <v>0</v>
      </c>
      <c r="D404" s="128" t="str">
        <f ca="1">IF(TablaDatosCompletos[[#This Row],[Proyecto]]=0,"NO","SI")</f>
        <v>NO</v>
      </c>
      <c r="E404" s="129" t="s">
        <v>26</v>
      </c>
      <c r="F404" s="130" t="s">
        <v>227</v>
      </c>
      <c r="G404" s="131" t="s">
        <v>74</v>
      </c>
      <c r="H404" s="132" t="s">
        <v>53</v>
      </c>
      <c r="I404" s="133" t="s">
        <v>54</v>
      </c>
      <c r="J404" s="129" t="s">
        <v>131</v>
      </c>
      <c r="K404" s="134" t="s">
        <v>132</v>
      </c>
      <c r="L404" s="134" t="s">
        <v>761</v>
      </c>
      <c r="M404" s="135" t="str" cm="1">
        <f t="array" aca="1" ref="M404" ca="1">IF(INDIRECT(CONCATENATE(TablaDatosCompletos[[#This Row],[CodigoProyecto]],"!B",CELL("fila",INDIRECT(TablaDatosCompletos[[#This Row],[Referencia]]))))="Incluir","SI","NO")</f>
        <v>NO</v>
      </c>
      <c r="N404" s="136" cm="1">
        <f t="array" aca="1" ref="N404" ca="1">IF(TablaDatosCompletos[[#This Row],[UsarAI]]="NO",0,INDIRECT(CONCATENATE(TablaDatosCompletos[[#This Row],[CodigoProyecto]],"!E",CELL("fila",INDIRECT(TablaDatosCompletos[[#This Row],[Referencia]]))+2)))</f>
        <v>0</v>
      </c>
      <c r="O404" s="134" t="str" cm="1">
        <f t="array" aca="1" ref="O404" ca="1">IF(INDIRECT(CONCATENATE(TablaDatosCompletos[[#This Row],[CodigoProyecto]],"!E",CELL("fila",INDIRECT(TablaDatosCompletos[[#This Row],[Referencia]]))+6))=0,"",INDIRECT(CONCATENATE(TablaDatosCompletos[[#This Row],[CodigoProyecto]],"!E",CELL("fila",INDIRECT(TablaDatosCompletos[[#This Row],[Referencia]]))+6)))</f>
        <v>RCO38</v>
      </c>
      <c r="P404" s="134" t="str" cm="1">
        <f t="array" aca="1" ref="P404" ca="1">IF(INDIRECT(CONCATENATE(TablaDatosCompletos[[#This Row],[CodigoProyecto]],"!F",CELL("fila",INDIRECT(TablaDatosCompletos[[#This Row],[Referencia]]))+6))=0,"",INDIRECT(CONCATENATE(TablaDatosCompletos[[#This Row],[CodigoProyecto]],"!F",CELL("fila",INDIRECT(TablaDatosCompletos[[#This Row],[Referencia]]))+6)))</f>
        <v>Superficie de los suelos rehabilitados
apoyados</v>
      </c>
      <c r="Q404" s="134" cm="1">
        <f t="array" aca="1" ref="Q404" ca="1">IF(TablaDatosCompletos[[#This Row],[UsarAI]]="NO",0,INDIRECT(CONCATENATE(TablaDatosCompletos[[#This Row],[CodigoProyecto]],"!H",CELL("fila",INDIRECT(TablaDatosCompletos[[#This Row],[Referencia]]))+6)))</f>
        <v>0</v>
      </c>
      <c r="R404" s="134" t="str" cm="1">
        <f t="array" aca="1" ref="R404" ca="1">IF(INDIRECT(CONCATENATE(TablaDatosCompletos[[#This Row],[CodigoProyecto]],"!G",CELL("fila",INDIRECT(TablaDatosCompletos[[#This Row],[Referencia]]))+6))=0,"",INDIRECT(CONCATENATE(TablaDatosCompletos[[#This Row],[CodigoProyecto]],"!G",CELL("fila",INDIRECT(TablaDatosCompletos[[#This Row],[Referencia]]))+6)))</f>
        <v>RCO 38: Hectáreas</v>
      </c>
      <c r="S404" s="137" t="str" cm="1">
        <f t="array" aca="1" ref="S404" ca="1">IF(INDIRECT(CONCATENATE(TablaDatosCompletos[[#This Row],[CodigoProyecto]],"!E",CELL("fila",INDIRECT(TablaDatosCompletos[[#This Row],[Referencia]]))+7))=0,"",INDIRECT(CONCATENATE(TablaDatosCompletos[[#This Row],[CodigoProyecto]],"!E",CELL("fila",INDIRECT(TablaDatosCompletos[[#This Row],[Referencia]]))+7)))</f>
        <v>RCR95</v>
      </c>
      <c r="T404" s="135" t="str" cm="1">
        <f t="array" aca="1" ref="T404" ca="1">IF(INDIRECT(CONCATENATE(TablaDatosCompletos[[#This Row],[CodigoProyecto]],"!F",CELL("fila",INDIRECT(TablaDatosCompletos[[#This Row],[Referencia]]))+7))=0,"",INDIRECT(CONCATENATE(TablaDatosCompletos[[#This Row],[CodigoProyecto]],"!F",CELL("fila",INDIRECT(TablaDatosCompletos[[#This Row],[Referencia]]))+7)))</f>
        <v>RCR 95: Población que tiene acceso a
infraestructuras verdes nuevas o mejoradas*</v>
      </c>
      <c r="U404" s="135" cm="1">
        <f t="array" aca="1" ref="U404" ca="1">IF(TablaDatosCompletos[[#This Row],[UsarAI]]="NO",0,INDIRECT(CONCATENATE(TablaDatosCompletos[[#This Row],[CodigoProyecto]],"!H",CELL("fila",INDIRECT(TablaDatosCompletos[[#This Row],[Referencia]]))+7)))</f>
        <v>0</v>
      </c>
      <c r="V404" s="135" t="str" cm="1">
        <f t="array" aca="1" ref="V404" ca="1">IF(INDIRECT(CONCATENATE(TablaDatosCompletos[[#This Row],[CodigoProyecto]],"!G",CELL("fila",INDIRECT(TablaDatosCompletos[[#This Row],[Referencia]]))+7))=0,"",INDIRECT(CONCATENATE(TablaDatosCompletos[[#This Row],[CodigoProyecto]],"!G",CELL("fila",INDIRECT(TablaDatosCompletos[[#This Row],[Referencia]]))+7)))</f>
        <v>RCR 95: Personas</v>
      </c>
    </row>
    <row r="405" spans="1:22" ht="145" x14ac:dyDescent="0.35">
      <c r="A405" s="128">
        <f>DatosGenerales!$D$7</f>
        <v>0</v>
      </c>
      <c r="B405" s="128">
        <f>DatosGenerales!$D$11</f>
        <v>0</v>
      </c>
      <c r="C405" s="128" cm="1">
        <f t="array" aca="1" ref="C405" ca="1">INDIRECT(CONCATENATE(TablaDatosCompletos[[#This Row],[CodigoProyecto]],"!$E$3"))</f>
        <v>0</v>
      </c>
      <c r="D405" s="128" t="str">
        <f ca="1">IF(TablaDatosCompletos[[#This Row],[Proyecto]]=0,"NO","SI")</f>
        <v>NO</v>
      </c>
      <c r="E405" s="129" t="s">
        <v>26</v>
      </c>
      <c r="F405" s="130" t="s">
        <v>227</v>
      </c>
      <c r="G405" s="131" t="s">
        <v>74</v>
      </c>
      <c r="H405" s="132" t="s">
        <v>53</v>
      </c>
      <c r="I405" s="133" t="s">
        <v>54</v>
      </c>
      <c r="J405" s="129" t="s">
        <v>133</v>
      </c>
      <c r="K405" s="134" t="s">
        <v>134</v>
      </c>
      <c r="L405" s="134" t="s">
        <v>762</v>
      </c>
      <c r="M405" s="135" t="str" cm="1">
        <f t="array" aca="1" ref="M405" ca="1">IF(INDIRECT(CONCATENATE(TablaDatosCompletos[[#This Row],[CodigoProyecto]],"!B",CELL("fila",INDIRECT(TablaDatosCompletos[[#This Row],[Referencia]]))))="Incluir","SI","NO")</f>
        <v>NO</v>
      </c>
      <c r="N405" s="136" cm="1">
        <f t="array" aca="1" ref="N405" ca="1">IF(TablaDatosCompletos[[#This Row],[UsarAI]]="NO",0,INDIRECT(CONCATENATE(TablaDatosCompletos[[#This Row],[CodigoProyecto]],"!E",CELL("fila",INDIRECT(TablaDatosCompletos[[#This Row],[Referencia]]))+2)))</f>
        <v>0</v>
      </c>
      <c r="O405" s="134" t="str" cm="1">
        <f t="array" aca="1" ref="O405" ca="1">IF(INDIRECT(CONCATENATE(TablaDatosCompletos[[#This Row],[CodigoProyecto]],"!E",CELL("fila",INDIRECT(TablaDatosCompletos[[#This Row],[Referencia]]))+6))=0,"",INDIRECT(CONCATENATE(TablaDatosCompletos[[#This Row],[CodigoProyecto]],"!E",CELL("fila",INDIRECT(TablaDatosCompletos[[#This Row],[Referencia]]))+6)))</f>
        <v>RCO38</v>
      </c>
      <c r="P405" s="134" t="str" cm="1">
        <f t="array" aca="1" ref="P405" ca="1">IF(INDIRECT(CONCATENATE(TablaDatosCompletos[[#This Row],[CodigoProyecto]],"!F",CELL("fila",INDIRECT(TablaDatosCompletos[[#This Row],[Referencia]]))+6))=0,"",INDIRECT(CONCATENATE(TablaDatosCompletos[[#This Row],[CodigoProyecto]],"!F",CELL("fila",INDIRECT(TablaDatosCompletos[[#This Row],[Referencia]]))+6)))</f>
        <v>Superficie de los suelos rehabilitados
apoyados</v>
      </c>
      <c r="Q405" s="134" cm="1">
        <f t="array" aca="1" ref="Q405" ca="1">IF(TablaDatosCompletos[[#This Row],[UsarAI]]="NO",0,INDIRECT(CONCATENATE(TablaDatosCompletos[[#This Row],[CodigoProyecto]],"!H",CELL("fila",INDIRECT(TablaDatosCompletos[[#This Row],[Referencia]]))+6)))</f>
        <v>0</v>
      </c>
      <c r="R405" s="134" t="str" cm="1">
        <f t="array" aca="1" ref="R405" ca="1">IF(INDIRECT(CONCATENATE(TablaDatosCompletos[[#This Row],[CodigoProyecto]],"!G",CELL("fila",INDIRECT(TablaDatosCompletos[[#This Row],[Referencia]]))+6))=0,"",INDIRECT(CONCATENATE(TablaDatosCompletos[[#This Row],[CodigoProyecto]],"!G",CELL("fila",INDIRECT(TablaDatosCompletos[[#This Row],[Referencia]]))+6)))</f>
        <v>RCO 38: Hectáreas</v>
      </c>
      <c r="S405" s="137" t="str" cm="1">
        <f t="array" aca="1" ref="S405" ca="1">IF(INDIRECT(CONCATENATE(TablaDatosCompletos[[#This Row],[CodigoProyecto]],"!E",CELL("fila",INDIRECT(TablaDatosCompletos[[#This Row],[Referencia]]))+7))=0,"",INDIRECT(CONCATENATE(TablaDatosCompletos[[#This Row],[CodigoProyecto]],"!E",CELL("fila",INDIRECT(TablaDatosCompletos[[#This Row],[Referencia]]))+7)))</f>
        <v>RCR95</v>
      </c>
      <c r="T405" s="135" t="str" cm="1">
        <f t="array" aca="1" ref="T405" ca="1">IF(INDIRECT(CONCATENATE(TablaDatosCompletos[[#This Row],[CodigoProyecto]],"!F",CELL("fila",INDIRECT(TablaDatosCompletos[[#This Row],[Referencia]]))+7))=0,"",INDIRECT(CONCATENATE(TablaDatosCompletos[[#This Row],[CodigoProyecto]],"!F",CELL("fila",INDIRECT(TablaDatosCompletos[[#This Row],[Referencia]]))+7)))</f>
        <v>RCR 95: Población que tiene acceso a
infraestructuras verdes nuevas o mejoradas*</v>
      </c>
      <c r="U405" s="135" cm="1">
        <f t="array" aca="1" ref="U405" ca="1">IF(TablaDatosCompletos[[#This Row],[UsarAI]]="NO",0,INDIRECT(CONCATENATE(TablaDatosCompletos[[#This Row],[CodigoProyecto]],"!H",CELL("fila",INDIRECT(TablaDatosCompletos[[#This Row],[Referencia]]))+7)))</f>
        <v>0</v>
      </c>
      <c r="V405" s="135" t="str" cm="1">
        <f t="array" aca="1" ref="V405" ca="1">IF(INDIRECT(CONCATENATE(TablaDatosCompletos[[#This Row],[CodigoProyecto]],"!G",CELL("fila",INDIRECT(TablaDatosCompletos[[#This Row],[Referencia]]))+7))=0,"",INDIRECT(CONCATENATE(TablaDatosCompletos[[#This Row],[CodigoProyecto]],"!G",CELL("fila",INDIRECT(TablaDatosCompletos[[#This Row],[Referencia]]))+7)))</f>
        <v>RCR 95: Personas</v>
      </c>
    </row>
    <row r="406" spans="1:22" ht="72.5" x14ac:dyDescent="0.35">
      <c r="A406" s="128">
        <f>DatosGenerales!$D$7</f>
        <v>0</v>
      </c>
      <c r="B406" s="128">
        <f>DatosGenerales!$D$11</f>
        <v>0</v>
      </c>
      <c r="C406" s="128" cm="1">
        <f t="array" aca="1" ref="C406" ca="1">INDIRECT(CONCATENATE(TablaDatosCompletos[[#This Row],[CodigoProyecto]],"!$E$3"))</f>
        <v>0</v>
      </c>
      <c r="D406" s="128" t="str">
        <f ca="1">IF(TablaDatosCompletos[[#This Row],[Proyecto]]=0,"NO","SI")</f>
        <v>NO</v>
      </c>
      <c r="E406" s="129" t="s">
        <v>26</v>
      </c>
      <c r="F406" s="130" t="s">
        <v>258</v>
      </c>
      <c r="G406" s="131" t="s">
        <v>135</v>
      </c>
      <c r="H406" s="132" t="s">
        <v>55</v>
      </c>
      <c r="I406" s="133" t="s">
        <v>56</v>
      </c>
      <c r="J406" s="129" t="s">
        <v>136</v>
      </c>
      <c r="K406" s="134" t="s">
        <v>137</v>
      </c>
      <c r="L406" s="134" t="s">
        <v>763</v>
      </c>
      <c r="M406" s="135" t="str" cm="1">
        <f t="array" aca="1" ref="M406" ca="1">IF(INDIRECT(CONCATENATE(TablaDatosCompletos[[#This Row],[CodigoProyecto]],"!B",CELL("fila",INDIRECT(TablaDatosCompletos[[#This Row],[Referencia]]))))="Incluir","SI","NO")</f>
        <v>NO</v>
      </c>
      <c r="N406" s="136" cm="1">
        <f t="array" aca="1" ref="N406" ca="1">IF(TablaDatosCompletos[[#This Row],[UsarAI]]="NO",0,INDIRECT(CONCATENATE(TablaDatosCompletos[[#This Row],[CodigoProyecto]],"!E",CELL("fila",INDIRECT(TablaDatosCompletos[[#This Row],[Referencia]]))+2)))</f>
        <v>0</v>
      </c>
      <c r="O406" s="134" t="str" cm="1">
        <f t="array" aca="1" ref="O406" ca="1">IF(INDIRECT(CONCATENATE(TablaDatosCompletos[[#This Row],[CodigoProyecto]],"!E",CELL("fila",INDIRECT(TablaDatosCompletos[[#This Row],[Referencia]]))+6))=0,"",INDIRECT(CONCATENATE(TablaDatosCompletos[[#This Row],[CodigoProyecto]],"!E",CELL("fila",INDIRECT(TablaDatosCompletos[[#This Row],[Referencia]]))+6)))</f>
        <v>RCO65</v>
      </c>
      <c r="P406" s="134" t="str" cm="1">
        <f t="array" aca="1" ref="P406" ca="1">IF(INDIRECT(CONCATENATE(TablaDatosCompletos[[#This Row],[CodigoProyecto]],"!F",CELL("fila",INDIRECT(TablaDatosCompletos[[#This Row],[Referencia]]))+6))=0,"",INDIRECT(CONCATENATE(TablaDatosCompletos[[#This Row],[CodigoProyecto]],"!F",CELL("fila",INDIRECT(TablaDatosCompletos[[#This Row],[Referencia]]))+6)))</f>
        <v>RCO 65: Capacidad de las viviendas sociales nuevas o modernizadas</v>
      </c>
      <c r="Q406" s="134" cm="1">
        <f t="array" aca="1" ref="Q406" ca="1">IF(TablaDatosCompletos[[#This Row],[UsarAI]]="NO",0,INDIRECT(CONCATENATE(TablaDatosCompletos[[#This Row],[CodigoProyecto]],"!H",CELL("fila",INDIRECT(TablaDatosCompletos[[#This Row],[Referencia]]))+6)))</f>
        <v>0</v>
      </c>
      <c r="R406" s="134" t="str" cm="1">
        <f t="array" aca="1" ref="R406" ca="1">IF(INDIRECT(CONCATENATE(TablaDatosCompletos[[#This Row],[CodigoProyecto]],"!G",CELL("fila",INDIRECT(TablaDatosCompletos[[#This Row],[Referencia]]))+6))=0,"",INDIRECT(CONCATENATE(TablaDatosCompletos[[#This Row],[CodigoProyecto]],"!G",CELL("fila",INDIRECT(TablaDatosCompletos[[#This Row],[Referencia]]))+6)))</f>
        <v>RCO 65: Viviendas</v>
      </c>
      <c r="S406" s="137" t="str" cm="1">
        <f t="array" aca="1" ref="S406" ca="1">IF(INDIRECT(CONCATENATE(TablaDatosCompletos[[#This Row],[CodigoProyecto]],"!E",CELL("fila",INDIRECT(TablaDatosCompletos[[#This Row],[Referencia]]))+7))=0,"",INDIRECT(CONCATENATE(TablaDatosCompletos[[#This Row],[CodigoProyecto]],"!E",CELL("fila",INDIRECT(TablaDatosCompletos[[#This Row],[Referencia]]))+7)))</f>
        <v>RCR67</v>
      </c>
      <c r="T406" s="135" t="str" cm="1">
        <f t="array" aca="1" ref="T406" ca="1">IF(INDIRECT(CONCATENATE(TablaDatosCompletos[[#This Row],[CodigoProyecto]],"!F",CELL("fila",INDIRECT(TablaDatosCompletos[[#This Row],[Referencia]]))+7))=0,"",INDIRECT(CONCATENATE(TablaDatosCompletos[[#This Row],[CodigoProyecto]],"!F",CELL("fila",INDIRECT(TablaDatosCompletos[[#This Row],[Referencia]]))+7)))</f>
        <v>RCR 67:Usuarios anuales de las viviendas sociales nuevas o modernizadas</v>
      </c>
      <c r="U406" s="135" cm="1">
        <f t="array" aca="1" ref="U406" ca="1">IF(TablaDatosCompletos[[#This Row],[UsarAI]]="NO",0,INDIRECT(CONCATENATE(TablaDatosCompletos[[#This Row],[CodigoProyecto]],"!H",CELL("fila",INDIRECT(TablaDatosCompletos[[#This Row],[Referencia]]))+7)))</f>
        <v>0</v>
      </c>
      <c r="V406" s="135" t="str" cm="1">
        <f t="array" aca="1" ref="V406" ca="1">IF(INDIRECT(CONCATENATE(TablaDatosCompletos[[#This Row],[CodigoProyecto]],"!G",CELL("fila",INDIRECT(TablaDatosCompletos[[#This Row],[Referencia]]))+7))=0,"",INDIRECT(CONCATENATE(TablaDatosCompletos[[#This Row],[CodigoProyecto]],"!G",CELL("fila",INDIRECT(TablaDatosCompletos[[#This Row],[Referencia]]))+7)))</f>
        <v>RCR 67: Usuarios/año</v>
      </c>
    </row>
    <row r="407" spans="1:22" ht="130.5" x14ac:dyDescent="0.35">
      <c r="A407" s="128">
        <f>DatosGenerales!$D$7</f>
        <v>0</v>
      </c>
      <c r="B407" s="128">
        <f>DatosGenerales!$D$11</f>
        <v>0</v>
      </c>
      <c r="C407" s="128" cm="1">
        <f t="array" aca="1" ref="C407" ca="1">INDIRECT(CONCATENATE(TablaDatosCompletos[[#This Row],[CodigoProyecto]],"!$E$3"))</f>
        <v>0</v>
      </c>
      <c r="D407" s="128" t="str">
        <f ca="1">IF(TablaDatosCompletos[[#This Row],[Proyecto]]=0,"NO","SI")</f>
        <v>NO</v>
      </c>
      <c r="E407" s="129" t="s">
        <v>26</v>
      </c>
      <c r="F407" s="130" t="s">
        <v>258</v>
      </c>
      <c r="G407" s="131" t="s">
        <v>135</v>
      </c>
      <c r="H407" s="132" t="s">
        <v>55</v>
      </c>
      <c r="I407" s="136" t="s">
        <v>56</v>
      </c>
      <c r="J407" s="129" t="s">
        <v>138</v>
      </c>
      <c r="K407" s="134" t="s">
        <v>139</v>
      </c>
      <c r="L407" s="134" t="s">
        <v>764</v>
      </c>
      <c r="M407" s="135" t="str" cm="1">
        <f t="array" aca="1" ref="M407" ca="1">IF(INDIRECT(CONCATENATE(TablaDatosCompletos[[#This Row],[CodigoProyecto]],"!B",CELL("fila",INDIRECT(TablaDatosCompletos[[#This Row],[Referencia]]))))="Incluir","SI","NO")</f>
        <v>NO</v>
      </c>
      <c r="N407" s="136" cm="1">
        <f t="array" aca="1" ref="N407" ca="1">IF(TablaDatosCompletos[[#This Row],[UsarAI]]="NO",0,INDIRECT(CONCATENATE(TablaDatosCompletos[[#This Row],[CodigoProyecto]],"!E",CELL("fila",INDIRECT(TablaDatosCompletos[[#This Row],[Referencia]]))+2)))</f>
        <v>0</v>
      </c>
      <c r="O407" s="134" t="str" cm="1">
        <f t="array" aca="1" ref="O407" ca="1">IF(INDIRECT(CONCATENATE(TablaDatosCompletos[[#This Row],[CodigoProyecto]],"!E",CELL("fila",INDIRECT(TablaDatosCompletos[[#This Row],[Referencia]]))+6))=0,"",INDIRECT(CONCATENATE(TablaDatosCompletos[[#This Row],[CodigoProyecto]],"!E",CELL("fila",INDIRECT(TablaDatosCompletos[[#This Row],[Referencia]]))+6)))</f>
        <v>RCO113</v>
      </c>
      <c r="P407" s="134" t="str" cm="1">
        <f t="array" aca="1" ref="P407" ca="1">IF(INDIRECT(CONCATENATE(TablaDatosCompletos[[#This Row],[CodigoProyecto]],"!F",CELL("fila",INDIRECT(TablaDatosCompletos[[#This Row],[Referencia]]))+6))=0,"",INDIRECT(CONCATENATE(TablaDatosCompletos[[#This Row],[CodigoProyecto]],"!F",CELL("fila",INDIRECT(TablaDatosCompletos[[#This Row],[Referencia]]))+6)))</f>
        <v>RCO 113: Población cubierta por proyectos
en el marco de la inclusión socioeconómica
de las comunidades marginadas, las familias
con bajos ingresos y los colectivos menos
favorecidos*</v>
      </c>
      <c r="Q407" s="134" cm="1">
        <f t="array" aca="1" ref="Q407" ca="1">IF(TablaDatosCompletos[[#This Row],[UsarAI]]="NO",0,INDIRECT(CONCATENATE(TablaDatosCompletos[[#This Row],[CodigoProyecto]],"!H",CELL("fila",INDIRECT(TablaDatosCompletos[[#This Row],[Referencia]]))+6)))</f>
        <v>0</v>
      </c>
      <c r="R407" s="134" t="str" cm="1">
        <f t="array" aca="1" ref="R407" ca="1">IF(INDIRECT(CONCATENATE(TablaDatosCompletos[[#This Row],[CodigoProyecto]],"!G",CELL("fila",INDIRECT(TablaDatosCompletos[[#This Row],[Referencia]]))+6))=0,"",INDIRECT(CONCATENATE(TablaDatosCompletos[[#This Row],[CodigoProyecto]],"!G",CELL("fila",INDIRECT(TablaDatosCompletos[[#This Row],[Referencia]]))+6)))</f>
        <v>RCO 113:Personas</v>
      </c>
      <c r="S407" s="137" t="str" cm="1">
        <f t="array" aca="1" ref="S407" ca="1">IF(INDIRECT(CONCATENATE(TablaDatosCompletos[[#This Row],[CodigoProyecto]],"!E",CELL("fila",INDIRECT(TablaDatosCompletos[[#This Row],[Referencia]]))+7))=0,"",INDIRECT(CONCATENATE(TablaDatosCompletos[[#This Row],[CodigoProyecto]],"!E",CELL("fila",INDIRECT(TablaDatosCompletos[[#This Row],[Referencia]]))+7)))</f>
        <v>ESR113</v>
      </c>
      <c r="T407" s="135" t="str" cm="1">
        <f t="array" aca="1" ref="T407" ca="1">IF(INDIRECT(CONCATENATE(TablaDatosCompletos[[#This Row],[CodigoProyecto]],"!F",CELL("fila",INDIRECT(TablaDatosCompletos[[#This Row],[Referencia]]))+7))=0,"",INDIRECT(CONCATENATE(TablaDatosCompletos[[#This Row],[CodigoProyecto]],"!F",CELL("fila",INDIRECT(TablaDatosCompletos[[#This Row],[Referencia]]))+7)))</f>
        <v xml:space="preserve">ESR113: Número de personas beneficiarias de actuaciones de inclusión social </v>
      </c>
      <c r="U407" s="135" cm="1">
        <f t="array" aca="1" ref="U407" ca="1">IF(TablaDatosCompletos[[#This Row],[UsarAI]]="NO",0,INDIRECT(CONCATENATE(TablaDatosCompletos[[#This Row],[CodigoProyecto]],"!H",CELL("fila",INDIRECT(TablaDatosCompletos[[#This Row],[Referencia]]))+7)))</f>
        <v>0</v>
      </c>
      <c r="V407" s="135" t="str" cm="1">
        <f t="array" aca="1" ref="V407" ca="1">IF(INDIRECT(CONCATENATE(TablaDatosCompletos[[#This Row],[CodigoProyecto]],"!G",CELL("fila",INDIRECT(TablaDatosCompletos[[#This Row],[Referencia]]))+7))=0,"",INDIRECT(CONCATENATE(TablaDatosCompletos[[#This Row],[CodigoProyecto]],"!G",CELL("fila",INDIRECT(TablaDatosCompletos[[#This Row],[Referencia]]))+7)))</f>
        <v>ESR113:Personas</v>
      </c>
    </row>
    <row r="408" spans="1:22" ht="130.5" x14ac:dyDescent="0.35">
      <c r="A408" s="128">
        <f>DatosGenerales!$D$7</f>
        <v>0</v>
      </c>
      <c r="B408" s="128">
        <f>DatosGenerales!$D$11</f>
        <v>0</v>
      </c>
      <c r="C408" s="128" cm="1">
        <f t="array" aca="1" ref="C408" ca="1">INDIRECT(CONCATENATE(TablaDatosCompletos[[#This Row],[CodigoProyecto]],"!$E$3"))</f>
        <v>0</v>
      </c>
      <c r="D408" s="128" t="str">
        <f ca="1">IF(TablaDatosCompletos[[#This Row],[Proyecto]]=0,"NO","SI")</f>
        <v>NO</v>
      </c>
      <c r="E408" s="129" t="s">
        <v>26</v>
      </c>
      <c r="F408" s="130" t="s">
        <v>258</v>
      </c>
      <c r="G408" s="131" t="s">
        <v>135</v>
      </c>
      <c r="H408" s="132" t="s">
        <v>55</v>
      </c>
      <c r="I408" s="136" t="s">
        <v>56</v>
      </c>
      <c r="J408" s="129" t="s">
        <v>140</v>
      </c>
      <c r="K408" s="134" t="s">
        <v>141</v>
      </c>
      <c r="L408" s="134" t="s">
        <v>765</v>
      </c>
      <c r="M408" s="135" t="str" cm="1">
        <f t="array" aca="1" ref="M408" ca="1">IF(INDIRECT(CONCATENATE(TablaDatosCompletos[[#This Row],[CodigoProyecto]],"!B",CELL("fila",INDIRECT(TablaDatosCompletos[[#This Row],[Referencia]]))))="Incluir","SI","NO")</f>
        <v>NO</v>
      </c>
      <c r="N408" s="136" cm="1">
        <f t="array" aca="1" ref="N408" ca="1">IF(TablaDatosCompletos[[#This Row],[UsarAI]]="NO",0,INDIRECT(CONCATENATE(TablaDatosCompletos[[#This Row],[CodigoProyecto]],"!E",CELL("fila",INDIRECT(TablaDatosCompletos[[#This Row],[Referencia]]))+2)))</f>
        <v>0</v>
      </c>
      <c r="O408" s="134" t="str" cm="1">
        <f t="array" aca="1" ref="O408" ca="1">IF(INDIRECT(CONCATENATE(TablaDatosCompletos[[#This Row],[CodigoProyecto]],"!E",CELL("fila",INDIRECT(TablaDatosCompletos[[#This Row],[Referencia]]))+6))=0,"",INDIRECT(CONCATENATE(TablaDatosCompletos[[#This Row],[CodigoProyecto]],"!E",CELL("fila",INDIRECT(TablaDatosCompletos[[#This Row],[Referencia]]))+6)))</f>
        <v>RCO113</v>
      </c>
      <c r="P408" s="134" t="str" cm="1">
        <f t="array" aca="1" ref="P408" ca="1">IF(INDIRECT(CONCATENATE(TablaDatosCompletos[[#This Row],[CodigoProyecto]],"!F",CELL("fila",INDIRECT(TablaDatosCompletos[[#This Row],[Referencia]]))+6))=0,"",INDIRECT(CONCATENATE(TablaDatosCompletos[[#This Row],[CodigoProyecto]],"!F",CELL("fila",INDIRECT(TablaDatosCompletos[[#This Row],[Referencia]]))+6)))</f>
        <v>RCO 113: Población cubierta por proyectos
en el marco de la inclusión socioeconómica
de las comunidades marginadas, las familias
con bajos ingresos y los colectivos menos
favorecidos*</v>
      </c>
      <c r="Q408" s="134" cm="1">
        <f t="array" aca="1" ref="Q408" ca="1">IF(TablaDatosCompletos[[#This Row],[UsarAI]]="NO",0,INDIRECT(CONCATENATE(TablaDatosCompletos[[#This Row],[CodigoProyecto]],"!H",CELL("fila",INDIRECT(TablaDatosCompletos[[#This Row],[Referencia]]))+6)))</f>
        <v>0</v>
      </c>
      <c r="R408" s="134" t="str" cm="1">
        <f t="array" aca="1" ref="R408" ca="1">IF(INDIRECT(CONCATENATE(TablaDatosCompletos[[#This Row],[CodigoProyecto]],"!G",CELL("fila",INDIRECT(TablaDatosCompletos[[#This Row],[Referencia]]))+6))=0,"",INDIRECT(CONCATENATE(TablaDatosCompletos[[#This Row],[CodigoProyecto]],"!G",CELL("fila",INDIRECT(TablaDatosCompletos[[#This Row],[Referencia]]))+6)))</f>
        <v>RCO 113:Personas</v>
      </c>
      <c r="S408" s="137" t="str" cm="1">
        <f t="array" aca="1" ref="S408" ca="1">IF(INDIRECT(CONCATENATE(TablaDatosCompletos[[#This Row],[CodigoProyecto]],"!E",CELL("fila",INDIRECT(TablaDatosCompletos[[#This Row],[Referencia]]))+7))=0,"",INDIRECT(CONCATENATE(TablaDatosCompletos[[#This Row],[CodigoProyecto]],"!E",CELL("fila",INDIRECT(TablaDatosCompletos[[#This Row],[Referencia]]))+7)))</f>
        <v>ESR113</v>
      </c>
      <c r="T408" s="135" t="str" cm="1">
        <f t="array" aca="1" ref="T408" ca="1">IF(INDIRECT(CONCATENATE(TablaDatosCompletos[[#This Row],[CodigoProyecto]],"!F",CELL("fila",INDIRECT(TablaDatosCompletos[[#This Row],[Referencia]]))+7))=0,"",INDIRECT(CONCATENATE(TablaDatosCompletos[[#This Row],[CodigoProyecto]],"!F",CELL("fila",INDIRECT(TablaDatosCompletos[[#This Row],[Referencia]]))+7)))</f>
        <v xml:space="preserve">ESR113: Número de personas beneficiarias de actuaciones de inclusión social </v>
      </c>
      <c r="U408" s="135" cm="1">
        <f t="array" aca="1" ref="U408" ca="1">IF(TablaDatosCompletos[[#This Row],[UsarAI]]="NO",0,INDIRECT(CONCATENATE(TablaDatosCompletos[[#This Row],[CodigoProyecto]],"!H",CELL("fila",INDIRECT(TablaDatosCompletos[[#This Row],[Referencia]]))+7)))</f>
        <v>0</v>
      </c>
      <c r="V408" s="135" t="str" cm="1">
        <f t="array" aca="1" ref="V408" ca="1">IF(INDIRECT(CONCATENATE(TablaDatosCompletos[[#This Row],[CodigoProyecto]],"!G",CELL("fila",INDIRECT(TablaDatosCompletos[[#This Row],[Referencia]]))+7))=0,"",INDIRECT(CONCATENATE(TablaDatosCompletos[[#This Row],[CodigoProyecto]],"!G",CELL("fila",INDIRECT(TablaDatosCompletos[[#This Row],[Referencia]]))+7)))</f>
        <v>ESR113:Personas</v>
      </c>
    </row>
    <row r="409" spans="1:22" ht="72.5" x14ac:dyDescent="0.35">
      <c r="A409" s="128">
        <f>DatosGenerales!$D$7</f>
        <v>0</v>
      </c>
      <c r="B409" s="128">
        <f>DatosGenerales!$D$11</f>
        <v>0</v>
      </c>
      <c r="C409" s="128" cm="1">
        <f t="array" aca="1" ref="C409" ca="1">INDIRECT(CONCATENATE(TablaDatosCompletos[[#This Row],[CodigoProyecto]],"!$E$3"))</f>
        <v>0</v>
      </c>
      <c r="D409" s="128" t="str">
        <f ca="1">IF(TablaDatosCompletos[[#This Row],[Proyecto]]=0,"NO","SI")</f>
        <v>NO</v>
      </c>
      <c r="E409" s="129" t="s">
        <v>26</v>
      </c>
      <c r="F409" s="130" t="s">
        <v>262</v>
      </c>
      <c r="G409" s="131" t="s">
        <v>142</v>
      </c>
      <c r="H409" s="132" t="s">
        <v>57</v>
      </c>
      <c r="I409" s="136" t="s">
        <v>58</v>
      </c>
      <c r="J409" s="129" t="s">
        <v>143</v>
      </c>
      <c r="K409" s="134" t="s">
        <v>144</v>
      </c>
      <c r="L409" s="134" t="s">
        <v>766</v>
      </c>
      <c r="M409" s="135" t="str" cm="1">
        <f t="array" aca="1" ref="M409" ca="1">IF(INDIRECT(CONCATENATE(TablaDatosCompletos[[#This Row],[CodigoProyecto]],"!B",CELL("fila",INDIRECT(TablaDatosCompletos[[#This Row],[Referencia]]))))="Incluir","SI","NO")</f>
        <v>NO</v>
      </c>
      <c r="N409" s="136" cm="1">
        <f t="array" aca="1" ref="N409" ca="1">IF(TablaDatosCompletos[[#This Row],[UsarAI]]="NO",0,INDIRECT(CONCATENATE(TablaDatosCompletos[[#This Row],[CodigoProyecto]],"!E",CELL("fila",INDIRECT(TablaDatosCompletos[[#This Row],[Referencia]]))+2)))</f>
        <v>0</v>
      </c>
      <c r="O409" s="134" t="str" cm="1">
        <f t="array" aca="1" ref="O409" ca="1">IF(INDIRECT(CONCATENATE(TablaDatosCompletos[[#This Row],[CodigoProyecto]],"!E",CELL("fila",INDIRECT(TablaDatosCompletos[[#This Row],[Referencia]]))+6))=0,"",INDIRECT(CONCATENATE(TablaDatosCompletos[[#This Row],[CodigoProyecto]],"!E",CELL("fila",INDIRECT(TablaDatosCompletos[[#This Row],[Referencia]]))+6)))</f>
        <v>RCO77</v>
      </c>
      <c r="P409" s="134" t="str" cm="1">
        <f t="array" aca="1" ref="P409" ca="1">IF(INDIRECT(CONCATENATE(TablaDatosCompletos[[#This Row],[CodigoProyecto]],"!F",CELL("fila",INDIRECT(TablaDatosCompletos[[#This Row],[Referencia]]))+6))=0,"",INDIRECT(CONCATENATE(TablaDatosCompletos[[#This Row],[CodigoProyecto]],"!F",CELL("fila",INDIRECT(TablaDatosCompletos[[#This Row],[Referencia]]))+6)))</f>
        <v>RCO 77: Número de infraestructuras
culturales y turísticas apoyadas*</v>
      </c>
      <c r="Q409" s="134" cm="1">
        <f t="array" aca="1" ref="Q409" ca="1">IF(TablaDatosCompletos[[#This Row],[UsarAI]]="NO",0,INDIRECT(CONCATENATE(TablaDatosCompletos[[#This Row],[CodigoProyecto]],"!H",CELL("fila",INDIRECT(TablaDatosCompletos[[#This Row],[Referencia]]))+6)))</f>
        <v>0</v>
      </c>
      <c r="R409" s="134" t="str" cm="1">
        <f t="array" aca="1" ref="R409" ca="1">IF(INDIRECT(CONCATENATE(TablaDatosCompletos[[#This Row],[CodigoProyecto]],"!G",CELL("fila",INDIRECT(TablaDatosCompletos[[#This Row],[Referencia]]))+6))=0,"",INDIRECT(CONCATENATE(TablaDatosCompletos[[#This Row],[CodigoProyecto]],"!G",CELL("fila",INDIRECT(TablaDatosCompletos[[#This Row],[Referencia]]))+6)))</f>
        <v>RCO 77:Sitios culturales y turísticos</v>
      </c>
      <c r="S409" s="137" t="str" cm="1">
        <f t="array" aca="1" ref="S409" ca="1">IF(INDIRECT(CONCATENATE(TablaDatosCompletos[[#This Row],[CodigoProyecto]],"!E",CELL("fila",INDIRECT(TablaDatosCompletos[[#This Row],[Referencia]]))+7))=0,"",INDIRECT(CONCATENATE(TablaDatosCompletos[[#This Row],[CodigoProyecto]],"!E",CELL("fila",INDIRECT(TablaDatosCompletos[[#This Row],[Referencia]]))+7)))</f>
        <v>RCR77</v>
      </c>
      <c r="T409" s="135" t="str" cm="1">
        <f t="array" aca="1" ref="T409" ca="1">IF(INDIRECT(CONCATENATE(TablaDatosCompletos[[#This Row],[CodigoProyecto]],"!F",CELL("fila",INDIRECT(TablaDatosCompletos[[#This Row],[Referencia]]))+7))=0,"",INDIRECT(CONCATENATE(TablaDatosCompletos[[#This Row],[CodigoProyecto]],"!F",CELL("fila",INDIRECT(TablaDatosCompletos[[#This Row],[Referencia]]))+7)))</f>
        <v>RCR 77: Visitantes de instalaciones culturales
y turísticas apoyadas*</v>
      </c>
      <c r="U409" s="135" cm="1">
        <f t="array" aca="1" ref="U409" ca="1">IF(TablaDatosCompletos[[#This Row],[UsarAI]]="NO",0,INDIRECT(CONCATENATE(TablaDatosCompletos[[#This Row],[CodigoProyecto]],"!H",CELL("fila",INDIRECT(TablaDatosCompletos[[#This Row],[Referencia]]))+7)))</f>
        <v>0</v>
      </c>
      <c r="V409" s="135" t="str" cm="1">
        <f t="array" aca="1" ref="V409" ca="1">IF(INDIRECT(CONCATENATE(TablaDatosCompletos[[#This Row],[CodigoProyecto]],"!G",CELL("fila",INDIRECT(TablaDatosCompletos[[#This Row],[Referencia]]))+7))=0,"",INDIRECT(CONCATENATE(TablaDatosCompletos[[#This Row],[CodigoProyecto]],"!G",CELL("fila",INDIRECT(TablaDatosCompletos[[#This Row],[Referencia]]))+7)))</f>
        <v>Visitantes / año</v>
      </c>
    </row>
    <row r="410" spans="1:22" ht="72.5" x14ac:dyDescent="0.35">
      <c r="A410" s="128">
        <f>DatosGenerales!$D$7</f>
        <v>0</v>
      </c>
      <c r="B410" s="128">
        <f>DatosGenerales!$D$11</f>
        <v>0</v>
      </c>
      <c r="C410" s="128" cm="1">
        <f t="array" aca="1" ref="C410" ca="1">INDIRECT(CONCATENATE(TablaDatosCompletos[[#This Row],[CodigoProyecto]],"!$E$3"))</f>
        <v>0</v>
      </c>
      <c r="D410" s="128" t="str">
        <f ca="1">IF(TablaDatosCompletos[[#This Row],[Proyecto]]=0,"NO","SI")</f>
        <v>NO</v>
      </c>
      <c r="E410" s="129" t="s">
        <v>26</v>
      </c>
      <c r="F410" s="130" t="s">
        <v>262</v>
      </c>
      <c r="G410" s="131" t="s">
        <v>142</v>
      </c>
      <c r="H410" s="132" t="s">
        <v>57</v>
      </c>
      <c r="I410" s="136" t="s">
        <v>58</v>
      </c>
      <c r="J410" s="129" t="s">
        <v>145</v>
      </c>
      <c r="K410" s="134" t="s">
        <v>146</v>
      </c>
      <c r="L410" s="134" t="s">
        <v>767</v>
      </c>
      <c r="M410" s="135" t="str" cm="1">
        <f t="array" aca="1" ref="M410" ca="1">IF(INDIRECT(CONCATENATE(TablaDatosCompletos[[#This Row],[CodigoProyecto]],"!B",CELL("fila",INDIRECT(TablaDatosCompletos[[#This Row],[Referencia]]))))="Incluir","SI","NO")</f>
        <v>NO</v>
      </c>
      <c r="N410" s="136" cm="1">
        <f t="array" aca="1" ref="N410" ca="1">IF(TablaDatosCompletos[[#This Row],[UsarAI]]="NO",0,INDIRECT(CONCATENATE(TablaDatosCompletos[[#This Row],[CodigoProyecto]],"!E",CELL("fila",INDIRECT(TablaDatosCompletos[[#This Row],[Referencia]]))+2)))</f>
        <v>0</v>
      </c>
      <c r="O410" s="134" t="str" cm="1">
        <f t="array" aca="1" ref="O410" ca="1">IF(INDIRECT(CONCATENATE(TablaDatosCompletos[[#This Row],[CodigoProyecto]],"!E",CELL("fila",INDIRECT(TablaDatosCompletos[[#This Row],[Referencia]]))+6))=0,"",INDIRECT(CONCATENATE(TablaDatosCompletos[[#This Row],[CodigoProyecto]],"!E",CELL("fila",INDIRECT(TablaDatosCompletos[[#This Row],[Referencia]]))+6)))</f>
        <v>RCO77</v>
      </c>
      <c r="P410" s="134" t="str" cm="1">
        <f t="array" aca="1" ref="P410" ca="1">IF(INDIRECT(CONCATENATE(TablaDatosCompletos[[#This Row],[CodigoProyecto]],"!F",CELL("fila",INDIRECT(TablaDatosCompletos[[#This Row],[Referencia]]))+6))=0,"",INDIRECT(CONCATENATE(TablaDatosCompletos[[#This Row],[CodigoProyecto]],"!F",CELL("fila",INDIRECT(TablaDatosCompletos[[#This Row],[Referencia]]))+6)))</f>
        <v>RCO 77: Número de infraestructuras
culturales y turísticas apoyadas*</v>
      </c>
      <c r="Q410" s="134" cm="1">
        <f t="array" aca="1" ref="Q410" ca="1">IF(TablaDatosCompletos[[#This Row],[UsarAI]]="NO",0,INDIRECT(CONCATENATE(TablaDatosCompletos[[#This Row],[CodigoProyecto]],"!H",CELL("fila",INDIRECT(TablaDatosCompletos[[#This Row],[Referencia]]))+6)))</f>
        <v>0</v>
      </c>
      <c r="R410" s="134" t="str" cm="1">
        <f t="array" aca="1" ref="R410" ca="1">IF(INDIRECT(CONCATENATE(TablaDatosCompletos[[#This Row],[CodigoProyecto]],"!G",CELL("fila",INDIRECT(TablaDatosCompletos[[#This Row],[Referencia]]))+6))=0,"",INDIRECT(CONCATENATE(TablaDatosCompletos[[#This Row],[CodigoProyecto]],"!G",CELL("fila",INDIRECT(TablaDatosCompletos[[#This Row],[Referencia]]))+6)))</f>
        <v>RCO 77:Sitios culturales y turísticos</v>
      </c>
      <c r="S410" s="137" t="str" cm="1">
        <f t="array" aca="1" ref="S410" ca="1">IF(INDIRECT(CONCATENATE(TablaDatosCompletos[[#This Row],[CodigoProyecto]],"!E",CELL("fila",INDIRECT(TablaDatosCompletos[[#This Row],[Referencia]]))+7))=0,"",INDIRECT(CONCATENATE(TablaDatosCompletos[[#This Row],[CodigoProyecto]],"!E",CELL("fila",INDIRECT(TablaDatosCompletos[[#This Row],[Referencia]]))+7)))</f>
        <v>RCR77</v>
      </c>
      <c r="T410" s="128" t="str" cm="1">
        <f t="array" aca="1" ref="T410" ca="1">IF(INDIRECT(CONCATENATE(TablaDatosCompletos[[#This Row],[CodigoProyecto]],"!F",CELL("fila",INDIRECT(TablaDatosCompletos[[#This Row],[Referencia]]))+7))=0,"",INDIRECT(CONCATENATE(TablaDatosCompletos[[#This Row],[CodigoProyecto]],"!F",CELL("fila",INDIRECT(TablaDatosCompletos[[#This Row],[Referencia]]))+7)))</f>
        <v>RCR 77: Visitantes de instalaciones culturales
y turísticas apoyadas*</v>
      </c>
      <c r="U410" s="135" cm="1">
        <f t="array" aca="1" ref="U410" ca="1">IF(TablaDatosCompletos[[#This Row],[UsarAI]]="NO",0,INDIRECT(CONCATENATE(TablaDatosCompletos[[#This Row],[CodigoProyecto]],"!H",CELL("fila",INDIRECT(TablaDatosCompletos[[#This Row],[Referencia]]))+7)))</f>
        <v>0</v>
      </c>
      <c r="V410" s="128" t="str" cm="1">
        <f t="array" aca="1" ref="V410" ca="1">IF(INDIRECT(CONCATENATE(TablaDatosCompletos[[#This Row],[CodigoProyecto]],"!G",CELL("fila",INDIRECT(TablaDatosCompletos[[#This Row],[Referencia]]))+7))=0,"",INDIRECT(CONCATENATE(TablaDatosCompletos[[#This Row],[CodigoProyecto]],"!G",CELL("fila",INDIRECT(TablaDatosCompletos[[#This Row],[Referencia]]))+7)))</f>
        <v>Visitantes / año</v>
      </c>
    </row>
    <row r="411" spans="1:22" ht="72.5" x14ac:dyDescent="0.35">
      <c r="A411" s="128">
        <f>DatosGenerales!$D$7</f>
        <v>0</v>
      </c>
      <c r="B411" s="128">
        <f>DatosGenerales!$D$11</f>
        <v>0</v>
      </c>
      <c r="C411" s="128" cm="1">
        <f t="array" aca="1" ref="C411" ca="1">INDIRECT(CONCATENATE(TablaDatosCompletos[[#This Row],[CodigoProyecto]],"!$E$3"))</f>
        <v>0</v>
      </c>
      <c r="D411" s="128" t="str">
        <f ca="1">IF(TablaDatosCompletos[[#This Row],[Proyecto]]=0,"NO","SI")</f>
        <v>NO</v>
      </c>
      <c r="E411" s="129" t="s">
        <v>26</v>
      </c>
      <c r="F411" s="130" t="s">
        <v>262</v>
      </c>
      <c r="G411" s="131" t="s">
        <v>142</v>
      </c>
      <c r="H411" s="132" t="s">
        <v>57</v>
      </c>
      <c r="I411" s="136" t="s">
        <v>58</v>
      </c>
      <c r="J411" s="129" t="s">
        <v>147</v>
      </c>
      <c r="K411" s="134" t="s">
        <v>148</v>
      </c>
      <c r="L411" s="134" t="s">
        <v>768</v>
      </c>
      <c r="M411" s="135" t="str" cm="1">
        <f t="array" aca="1" ref="M411" ca="1">IF(INDIRECT(CONCATENATE(TablaDatosCompletos[[#This Row],[CodigoProyecto]],"!B",CELL("fila",INDIRECT(TablaDatosCompletos[[#This Row],[Referencia]]))))="Incluir","SI","NO")</f>
        <v>NO</v>
      </c>
      <c r="N411" s="136" cm="1">
        <f t="array" aca="1" ref="N411" ca="1">IF(TablaDatosCompletos[[#This Row],[UsarAI]]="NO",0,INDIRECT(CONCATENATE(TablaDatosCompletos[[#This Row],[CodigoProyecto]],"!E",CELL("fila",INDIRECT(TablaDatosCompletos[[#This Row],[Referencia]]))+2)))</f>
        <v>0</v>
      </c>
      <c r="O411" s="134" t="str" cm="1">
        <f t="array" aca="1" ref="O411" ca="1">IF(INDIRECT(CONCATENATE(TablaDatosCompletos[[#This Row],[CodigoProyecto]],"!E",CELL("fila",INDIRECT(TablaDatosCompletos[[#This Row],[Referencia]]))+6))=0,"",INDIRECT(CONCATENATE(TablaDatosCompletos[[#This Row],[CodigoProyecto]],"!E",CELL("fila",INDIRECT(TablaDatosCompletos[[#This Row],[Referencia]]))+6)))</f>
        <v>RCO114</v>
      </c>
      <c r="P411" s="134" t="str" cm="1">
        <f t="array" aca="1" ref="P411" ca="1">IF(INDIRECT(CONCATENATE(TablaDatosCompletos[[#This Row],[CodigoProyecto]],"!F",CELL("fila",INDIRECT(TablaDatosCompletos[[#This Row],[Referencia]]))+6))=0,"",INDIRECT(CONCATENATE(TablaDatosCompletos[[#This Row],[CodigoProyecto]],"!F",CELL("fila",INDIRECT(TablaDatosCompletos[[#This Row],[Referencia]]))+6)))</f>
        <v>RCO 114: Espacios abiertos creados o rehabilitados en zonas urbanas</v>
      </c>
      <c r="Q411" s="134" cm="1">
        <f t="array" aca="1" ref="Q411" ca="1">IF(TablaDatosCompletos[[#This Row],[UsarAI]]="NO",0,INDIRECT(CONCATENATE(TablaDatosCompletos[[#This Row],[CodigoProyecto]],"!H",CELL("fila",INDIRECT(TablaDatosCompletos[[#This Row],[Referencia]]))+6)))</f>
        <v>0</v>
      </c>
      <c r="R411" s="134" t="str" cm="1">
        <f t="array" aca="1" ref="R411" ca="1">IF(INDIRECT(CONCATENATE(TablaDatosCompletos[[#This Row],[CodigoProyecto]],"!G",CELL("fila",INDIRECT(TablaDatosCompletos[[#This Row],[Referencia]]))+6))=0,"",INDIRECT(CONCATENATE(TablaDatosCompletos[[#This Row],[CodigoProyecto]],"!G",CELL("fila",INDIRECT(TablaDatosCompletos[[#This Row],[Referencia]]))+6)))</f>
        <v>RCO 114: Metros cuadrados</v>
      </c>
      <c r="S411" s="137" t="str" cm="1">
        <f t="array" aca="1" ref="S411" ca="1">IF(INDIRECT(CONCATENATE(TablaDatosCompletos[[#This Row],[CodigoProyecto]],"!E",CELL("fila",INDIRECT(TablaDatosCompletos[[#This Row],[Referencia]]))+7))=0,"",INDIRECT(CONCATENATE(TablaDatosCompletos[[#This Row],[CodigoProyecto]],"!E",CELL("fila",INDIRECT(TablaDatosCompletos[[#This Row],[Referencia]]))+7)))</f>
        <v>RCR77</v>
      </c>
      <c r="T411" s="128" t="str" cm="1">
        <f t="array" aca="1" ref="T411" ca="1">IF(INDIRECT(CONCATENATE(TablaDatosCompletos[[#This Row],[CodigoProyecto]],"!F",CELL("fila",INDIRECT(TablaDatosCompletos[[#This Row],[Referencia]]))+7))=0,"",INDIRECT(CONCATENATE(TablaDatosCompletos[[#This Row],[CodigoProyecto]],"!F",CELL("fila",INDIRECT(TablaDatosCompletos[[#This Row],[Referencia]]))+7)))</f>
        <v>RCR 77: Visitantes de instalaciones culturales
y turísticas apoyadas*</v>
      </c>
      <c r="U411" s="135" cm="1">
        <f t="array" aca="1" ref="U411" ca="1">IF(TablaDatosCompletos[[#This Row],[UsarAI]]="NO",0,INDIRECT(CONCATENATE(TablaDatosCompletos[[#This Row],[CodigoProyecto]],"!H",CELL("fila",INDIRECT(TablaDatosCompletos[[#This Row],[Referencia]]))+7)))</f>
        <v>0</v>
      </c>
      <c r="V411" s="128" t="str" cm="1">
        <f t="array" aca="1" ref="V411" ca="1">IF(INDIRECT(CONCATENATE(TablaDatosCompletos[[#This Row],[CodigoProyecto]],"!G",CELL("fila",INDIRECT(TablaDatosCompletos[[#This Row],[Referencia]]))+7))=0,"",INDIRECT(CONCATENATE(TablaDatosCompletos[[#This Row],[CodigoProyecto]],"!G",CELL("fila",INDIRECT(TablaDatosCompletos[[#This Row],[Referencia]]))+7)))</f>
        <v>Visitantes / año</v>
      </c>
    </row>
    <row r="412" spans="1:22" ht="72.5" x14ac:dyDescent="0.35">
      <c r="A412" s="128">
        <f>DatosGenerales!$D$7</f>
        <v>0</v>
      </c>
      <c r="B412" s="128">
        <f>DatosGenerales!$D$11</f>
        <v>0</v>
      </c>
      <c r="C412" s="128" cm="1">
        <f t="array" aca="1" ref="C412" ca="1">INDIRECT(CONCATENATE(TablaDatosCompletos[[#This Row],[CodigoProyecto]],"!$E$3"))</f>
        <v>0</v>
      </c>
      <c r="D412" s="128" t="str">
        <f ca="1">IF(TablaDatosCompletos[[#This Row],[Proyecto]]=0,"NO","SI")</f>
        <v>NO</v>
      </c>
      <c r="E412" s="129" t="s">
        <v>26</v>
      </c>
      <c r="F412" s="130" t="s">
        <v>262</v>
      </c>
      <c r="G412" s="131" t="s">
        <v>142</v>
      </c>
      <c r="H412" s="132" t="s">
        <v>57</v>
      </c>
      <c r="I412" s="136" t="s">
        <v>58</v>
      </c>
      <c r="J412" s="129" t="s">
        <v>149</v>
      </c>
      <c r="K412" s="134" t="s">
        <v>150</v>
      </c>
      <c r="L412" s="134" t="s">
        <v>769</v>
      </c>
      <c r="M412" s="135" t="str" cm="1">
        <f t="array" aca="1" ref="M412" ca="1">IF(INDIRECT(CONCATENATE(TablaDatosCompletos[[#This Row],[CodigoProyecto]],"!B",CELL("fila",INDIRECT(TablaDatosCompletos[[#This Row],[Referencia]]))))="Incluir","SI","NO")</f>
        <v>NO</v>
      </c>
      <c r="N412" s="136" cm="1">
        <f t="array" aca="1" ref="N412" ca="1">IF(TablaDatosCompletos[[#This Row],[UsarAI]]="NO",0,INDIRECT(CONCATENATE(TablaDatosCompletos[[#This Row],[CodigoProyecto]],"!E",CELL("fila",INDIRECT(TablaDatosCompletos[[#This Row],[Referencia]]))+2)))</f>
        <v>0</v>
      </c>
      <c r="O412" s="134" t="str" cm="1">
        <f t="array" aca="1" ref="O412" ca="1">IF(INDIRECT(CONCATENATE(TablaDatosCompletos[[#This Row],[CodigoProyecto]],"!E",CELL("fila",INDIRECT(TablaDatosCompletos[[#This Row],[Referencia]]))+6))=0,"",INDIRECT(CONCATENATE(TablaDatosCompletos[[#This Row],[CodigoProyecto]],"!E",CELL("fila",INDIRECT(TablaDatosCompletos[[#This Row],[Referencia]]))+6)))</f>
        <v>RCO77</v>
      </c>
      <c r="P412" s="134" t="str" cm="1">
        <f t="array" aca="1" ref="P412" ca="1">IF(INDIRECT(CONCATENATE(TablaDatosCompletos[[#This Row],[CodigoProyecto]],"!F",CELL("fila",INDIRECT(TablaDatosCompletos[[#This Row],[Referencia]]))+6))=0,"",INDIRECT(CONCATENATE(TablaDatosCompletos[[#This Row],[CodigoProyecto]],"!F",CELL("fila",INDIRECT(TablaDatosCompletos[[#This Row],[Referencia]]))+6)))</f>
        <v>RCO 77: Número de infraestructuras
culturales y turísticas apoyadas*</v>
      </c>
      <c r="Q412" s="134" cm="1">
        <f t="array" aca="1" ref="Q412" ca="1">IF(TablaDatosCompletos[[#This Row],[UsarAI]]="NO",0,INDIRECT(CONCATENATE(TablaDatosCompletos[[#This Row],[CodigoProyecto]],"!H",CELL("fila",INDIRECT(TablaDatosCompletos[[#This Row],[Referencia]]))+6)))</f>
        <v>0</v>
      </c>
      <c r="R412" s="134" t="str" cm="1">
        <f t="array" aca="1" ref="R412" ca="1">IF(INDIRECT(CONCATENATE(TablaDatosCompletos[[#This Row],[CodigoProyecto]],"!G",CELL("fila",INDIRECT(TablaDatosCompletos[[#This Row],[Referencia]]))+6))=0,"",INDIRECT(CONCATENATE(TablaDatosCompletos[[#This Row],[CodigoProyecto]],"!G",CELL("fila",INDIRECT(TablaDatosCompletos[[#This Row],[Referencia]]))+6)))</f>
        <v>RCO 77:Sitios culturales y turísticos</v>
      </c>
      <c r="S412" s="137" t="str" cm="1">
        <f t="array" aca="1" ref="S412" ca="1">IF(INDIRECT(CONCATENATE(TablaDatosCompletos[[#This Row],[CodigoProyecto]],"!E",CELL("fila",INDIRECT(TablaDatosCompletos[[#This Row],[Referencia]]))+7))=0,"",INDIRECT(CONCATENATE(TablaDatosCompletos[[#This Row],[CodigoProyecto]],"!E",CELL("fila",INDIRECT(TablaDatosCompletos[[#This Row],[Referencia]]))+7)))</f>
        <v>RCR77</v>
      </c>
      <c r="T412" s="128" t="str" cm="1">
        <f t="array" aca="1" ref="T412" ca="1">IF(INDIRECT(CONCATENATE(TablaDatosCompletos[[#This Row],[CodigoProyecto]],"!F",CELL("fila",INDIRECT(TablaDatosCompletos[[#This Row],[Referencia]]))+7))=0,"",INDIRECT(CONCATENATE(TablaDatosCompletos[[#This Row],[CodigoProyecto]],"!F",CELL("fila",INDIRECT(TablaDatosCompletos[[#This Row],[Referencia]]))+7)))</f>
        <v>RCR 77: Visitantes de instalaciones culturales
y turísticas apoyadas*</v>
      </c>
      <c r="U412" s="135" cm="1">
        <f t="array" aca="1" ref="U412" ca="1">IF(TablaDatosCompletos[[#This Row],[UsarAI]]="NO",0,INDIRECT(CONCATENATE(TablaDatosCompletos[[#This Row],[CodigoProyecto]],"!H",CELL("fila",INDIRECT(TablaDatosCompletos[[#This Row],[Referencia]]))+7)))</f>
        <v>0</v>
      </c>
      <c r="V412" s="128" t="str" cm="1">
        <f t="array" aca="1" ref="V412" ca="1">IF(INDIRECT(CONCATENATE(TablaDatosCompletos[[#This Row],[CodigoProyecto]],"!G",CELL("fila",INDIRECT(TablaDatosCompletos[[#This Row],[Referencia]]))+7))=0,"",INDIRECT(CONCATENATE(TablaDatosCompletos[[#This Row],[CodigoProyecto]],"!G",CELL("fila",INDIRECT(TablaDatosCompletos[[#This Row],[Referencia]]))+7)))</f>
        <v>Visitantes / año</v>
      </c>
    </row>
  </sheetData>
  <sheetProtection algorithmName="SHA-512" hashValue="6lKHMfiqtz8udWFnsx21tys8JyErw6DpB/i7IrWp4cqvpgHe1xIse1ziOjxMP+5gvVMxMJofvk8CtBHnPhiYUA==" saltValue="7HsS3qbawva51pzZyIVBoQ==" spinCount="100000" sheet="1" objects="1" scenarios="1" selectLockedCells="1" autoFilter="0"/>
  <phoneticPr fontId="7" type="noConversion"/>
  <pageMargins left="0.7" right="0.7" top="0.75" bottom="0.75" header="0.3" footer="0.3"/>
  <pageSetup paperSize="9" orientation="portrait" r:id="rId1"/>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D6D417-81BF-4BB0-863B-1BAF5DDE3B53}">
  <sheetPr>
    <pageSetUpPr fitToPage="1"/>
  </sheetPr>
  <dimension ref="A1:L410"/>
  <sheetViews>
    <sheetView zoomScale="85" zoomScaleNormal="85" workbookViewId="0">
      <selection activeCell="E3" sqref="E3:I3"/>
    </sheetView>
  </sheetViews>
  <sheetFormatPr baseColWidth="10" defaultColWidth="10.7265625" defaultRowHeight="14.5" x14ac:dyDescent="0.35"/>
  <cols>
    <col min="1" max="1" width="4" customWidth="1"/>
    <col min="2" max="2" width="9.54296875" customWidth="1"/>
    <col min="3" max="3" width="3" customWidth="1"/>
    <col min="4" max="4" width="19.26953125" customWidth="1"/>
    <col min="5" max="5" width="18.54296875" customWidth="1"/>
    <col min="6" max="6" width="49.7265625" style="1" customWidth="1"/>
    <col min="7" max="7" width="26.26953125" customWidth="1"/>
    <col min="8" max="8" width="17.81640625" customWidth="1"/>
    <col min="9" max="9" width="17.81640625" style="1" customWidth="1"/>
  </cols>
  <sheetData>
    <row r="1" spans="1:12" ht="55.5" customHeight="1" x14ac:dyDescent="0.35">
      <c r="A1" s="106"/>
      <c r="B1" s="106"/>
      <c r="C1" s="106"/>
      <c r="D1" s="106"/>
      <c r="E1" s="106"/>
      <c r="F1" s="107"/>
      <c r="G1" s="106"/>
      <c r="H1" s="106"/>
      <c r="I1" s="107"/>
      <c r="J1" s="115"/>
    </row>
    <row r="2" spans="1:12" x14ac:dyDescent="0.35">
      <c r="A2" s="106"/>
      <c r="B2" s="106"/>
      <c r="C2" s="106"/>
      <c r="D2" s="106"/>
      <c r="E2" s="106"/>
      <c r="F2" s="107"/>
      <c r="G2" s="106"/>
      <c r="H2" s="106"/>
      <c r="I2" s="107"/>
      <c r="J2" s="115"/>
    </row>
    <row r="3" spans="1:12" ht="34.15" customHeight="1" x14ac:dyDescent="0.35">
      <c r="A3" s="106"/>
      <c r="B3" s="106"/>
      <c r="C3" s="106"/>
      <c r="D3" s="108" t="s">
        <v>267</v>
      </c>
      <c r="E3" s="181"/>
      <c r="F3" s="182"/>
      <c r="G3" s="182"/>
      <c r="H3" s="182"/>
      <c r="I3" s="183"/>
      <c r="J3" s="115"/>
    </row>
    <row r="4" spans="1:12" x14ac:dyDescent="0.35">
      <c r="A4" s="106"/>
      <c r="B4" s="106"/>
      <c r="C4" s="106"/>
      <c r="D4" s="106"/>
      <c r="E4" s="184" t="str">
        <f>IF(OR(E3="",E3=0),"Este proyecto no se incluirá en la estrategia. Rellene la casilla título para que sea tenido en cuenta. Verifique en el resumen los proyectos si la información se ha incluido correctamente","Proyecto incluido en la estrategia. Borre todos los datos, incluido el título si no desea que sea tenido en cuenta")</f>
        <v>Este proyecto no se incluirá en la estrategia. Rellene la casilla título para que sea tenido en cuenta. Verifique en el resumen los proyectos si la información se ha incluido correctamente</v>
      </c>
      <c r="F4" s="184"/>
      <c r="G4" s="184"/>
      <c r="H4" s="184"/>
      <c r="I4" s="184"/>
      <c r="J4" s="115"/>
    </row>
    <row r="5" spans="1:12" x14ac:dyDescent="0.35">
      <c r="A5" s="106"/>
      <c r="B5" s="106"/>
      <c r="C5" s="106"/>
      <c r="D5" s="106"/>
      <c r="E5" s="185"/>
      <c r="F5" s="185"/>
      <c r="G5" s="185"/>
      <c r="H5" s="185"/>
      <c r="I5" s="185"/>
      <c r="J5" s="115"/>
    </row>
    <row r="6" spans="1:12" x14ac:dyDescent="0.35">
      <c r="A6" s="106"/>
      <c r="B6" s="106"/>
      <c r="C6" s="106"/>
      <c r="D6" s="106"/>
      <c r="E6" s="106"/>
      <c r="F6" s="107"/>
      <c r="G6" s="106"/>
      <c r="H6" s="106"/>
      <c r="I6" s="107"/>
      <c r="J6" s="115"/>
    </row>
    <row r="7" spans="1:12" x14ac:dyDescent="0.35">
      <c r="A7" s="106"/>
      <c r="B7" s="106"/>
      <c r="C7" s="106"/>
      <c r="D7" s="106"/>
      <c r="E7" s="106"/>
      <c r="F7" s="107"/>
      <c r="G7" s="106"/>
      <c r="H7" s="106"/>
      <c r="I7" s="107"/>
      <c r="J7" s="115"/>
    </row>
    <row r="8" spans="1:12" ht="15.5" x14ac:dyDescent="0.35">
      <c r="A8" s="4"/>
      <c r="B8" s="5" t="s">
        <v>28</v>
      </c>
      <c r="C8" s="5"/>
      <c r="D8" s="5"/>
      <c r="E8" s="5"/>
      <c r="F8" s="10"/>
      <c r="G8" s="5"/>
      <c r="H8" s="4"/>
      <c r="I8" s="67"/>
      <c r="J8" s="115"/>
    </row>
    <row r="9" spans="1:12" x14ac:dyDescent="0.35">
      <c r="A9" s="106"/>
      <c r="B9" s="106"/>
      <c r="C9" s="106"/>
      <c r="D9" s="106"/>
      <c r="E9" s="106"/>
      <c r="F9" s="107"/>
      <c r="G9" s="106"/>
      <c r="H9" s="106"/>
      <c r="I9" s="107"/>
      <c r="J9" s="115"/>
    </row>
    <row r="10" spans="1:12" ht="15" thickBot="1" x14ac:dyDescent="0.4">
      <c r="A10" s="106"/>
      <c r="B10" s="160" t="s">
        <v>38</v>
      </c>
      <c r="C10" s="109"/>
      <c r="D10" s="109"/>
      <c r="E10" s="109"/>
      <c r="F10" s="110"/>
      <c r="G10" s="109"/>
      <c r="H10" s="109"/>
      <c r="I10" s="110"/>
      <c r="J10" s="115"/>
    </row>
    <row r="11" spans="1:12" ht="16" x14ac:dyDescent="0.35">
      <c r="A11" s="106"/>
      <c r="B11" s="106"/>
      <c r="C11" s="106"/>
      <c r="D11" s="106"/>
      <c r="E11" s="106"/>
      <c r="F11" s="107"/>
      <c r="G11" s="106"/>
      <c r="H11" s="106"/>
      <c r="I11" s="107"/>
      <c r="J11" s="115"/>
      <c r="L11" s="161"/>
    </row>
    <row r="12" spans="1:12" x14ac:dyDescent="0.35">
      <c r="A12" s="106"/>
      <c r="B12" s="116" t="s">
        <v>400</v>
      </c>
      <c r="C12" s="106"/>
      <c r="D12" s="112" t="s">
        <v>269</v>
      </c>
      <c r="E12" s="112"/>
      <c r="F12" s="113"/>
      <c r="G12" s="113"/>
      <c r="H12" s="113"/>
      <c r="I12" s="113"/>
      <c r="J12" s="115"/>
    </row>
    <row r="13" spans="1:12" x14ac:dyDescent="0.35">
      <c r="A13" s="106"/>
      <c r="B13" s="106"/>
      <c r="C13" s="106"/>
      <c r="D13" s="106"/>
      <c r="E13" s="106"/>
      <c r="F13" s="107"/>
      <c r="G13" s="106"/>
      <c r="H13" s="106"/>
      <c r="I13" s="107"/>
      <c r="J13" s="115"/>
    </row>
    <row r="14" spans="1:12" x14ac:dyDescent="0.35">
      <c r="A14" s="106"/>
      <c r="B14" s="106"/>
      <c r="C14" s="106"/>
      <c r="D14" s="106" t="s">
        <v>6</v>
      </c>
      <c r="E14" s="162"/>
      <c r="F14" s="174" t="str">
        <f>IF(B12="Incluir",IF(OR(E14="",E14=0),"Rellene el presupuesto",IF(OR(NOT(ISNUMBER(E14)),E14&lt;=0),"Rellene con un valor positivo","")),
    IF(OR(E14="",E14=0),"",
        "No rellene el presupuesto sin seleccionar que quiere incluir el subtipo de acción"))</f>
        <v/>
      </c>
      <c r="G14" s="175"/>
      <c r="H14" s="175"/>
      <c r="I14" s="107"/>
      <c r="J14" s="115"/>
    </row>
    <row r="15" spans="1:12" x14ac:dyDescent="0.35">
      <c r="A15" s="106"/>
      <c r="B15" s="106"/>
      <c r="C15" s="106"/>
      <c r="D15" s="106"/>
      <c r="E15" s="106"/>
      <c r="F15" s="107"/>
      <c r="G15" s="106"/>
      <c r="H15" s="106"/>
      <c r="I15" s="107"/>
      <c r="J15" s="115"/>
    </row>
    <row r="16" spans="1:12" x14ac:dyDescent="0.35">
      <c r="A16" s="106"/>
      <c r="B16" s="106"/>
      <c r="C16" s="106"/>
      <c r="D16" s="106" t="s">
        <v>270</v>
      </c>
      <c r="E16" s="106"/>
      <c r="F16" s="107"/>
      <c r="G16" s="106"/>
      <c r="H16" s="106"/>
      <c r="I16" s="107"/>
      <c r="J16" s="115"/>
    </row>
    <row r="17" spans="1:10" x14ac:dyDescent="0.35">
      <c r="A17" s="106"/>
      <c r="B17" s="106"/>
      <c r="C17" s="106"/>
      <c r="D17" s="7" t="s">
        <v>271</v>
      </c>
      <c r="E17" s="7" t="s">
        <v>272</v>
      </c>
      <c r="F17" s="117" t="s">
        <v>156</v>
      </c>
      <c r="G17" s="11" t="s">
        <v>159</v>
      </c>
      <c r="H17" s="8" t="s">
        <v>273</v>
      </c>
      <c r="I17" s="11" t="s">
        <v>274</v>
      </c>
      <c r="J17" s="115"/>
    </row>
    <row r="18" spans="1:10" ht="29" x14ac:dyDescent="0.35">
      <c r="A18" s="106"/>
      <c r="B18" s="106"/>
      <c r="C18" s="106"/>
      <c r="D18" s="155" t="s">
        <v>160</v>
      </c>
      <c r="E18" s="156" t="s">
        <v>161</v>
      </c>
      <c r="F18" s="153" t="str">
        <f>IFERROR(VLOOKUP(E18,TablaIndicadores[[Código]:[Unidad de medida]],2,0),"")</f>
        <v>Centros públicos apoyados para desarrollar servicios, productos y procesos digitales</v>
      </c>
      <c r="G18" s="153" t="str">
        <f>IFERROR(VLOOKUP(E18,TablaIndicadores[[Código]:[Unidad de medida]],3,0),"")</f>
        <v xml:space="preserve">Centros públicos </v>
      </c>
      <c r="H18" s="116"/>
      <c r="I18" s="153" t="str">
        <f>IF(B12="Incluir",IF(OR(H18="",E18="",NOT(ISNUMBER(H18)),H18&lt;=0,H18&lt;=0.0000001,H18&gt;1000000000),"Rellene con un valor positivo","SI"),"")</f>
        <v/>
      </c>
      <c r="J18" s="115"/>
    </row>
    <row r="19" spans="1:10" ht="43.5" x14ac:dyDescent="0.35">
      <c r="A19" s="106"/>
      <c r="B19" s="106"/>
      <c r="C19" s="106"/>
      <c r="D19" s="153" t="s">
        <v>162</v>
      </c>
      <c r="E19" s="154" t="s">
        <v>163</v>
      </c>
      <c r="F19" s="153" t="str">
        <f>IFERROR(VLOOKUP(E19,TablaIndicadores[[Código]:[Unidad de medida]],2,0),"")</f>
        <v>RCR 11: Usuarios de servicios, productos y
procesos digitales públicos nuevos y
mejorados*</v>
      </c>
      <c r="G19" s="153" t="str">
        <f>IFERROR(VLOOKUP(E19,TablaIndicadores[[Código]:[Unidad de medida]],3,0),"")</f>
        <v>Usuarios / año</v>
      </c>
      <c r="H19" s="157"/>
      <c r="I19" s="153" t="str">
        <f>IF(B12="Incluir",IF(OR(H19="",E19="",NOT(ISNUMBER(H19)),H19&lt;=0,H19&lt;=0.0000001,H19&gt;1000000000),"Rellene con un valor positivo","SI"),"")</f>
        <v/>
      </c>
      <c r="J19" s="115"/>
    </row>
    <row r="20" spans="1:10" x14ac:dyDescent="0.35">
      <c r="A20" s="106"/>
      <c r="B20" s="106"/>
      <c r="C20" s="106"/>
      <c r="D20" s="107"/>
      <c r="E20" s="107"/>
      <c r="F20" s="107"/>
      <c r="G20" s="107"/>
      <c r="H20" s="107"/>
      <c r="I20" s="107"/>
      <c r="J20" s="118"/>
    </row>
    <row r="21" spans="1:10" x14ac:dyDescent="0.35">
      <c r="A21" s="106"/>
      <c r="B21" s="116" t="s">
        <v>400</v>
      </c>
      <c r="C21" s="106"/>
      <c r="D21" s="112" t="s">
        <v>275</v>
      </c>
      <c r="E21" s="112"/>
      <c r="F21" s="113"/>
      <c r="G21" s="113"/>
      <c r="H21" s="113"/>
      <c r="I21" s="113"/>
      <c r="J21" s="115"/>
    </row>
    <row r="22" spans="1:10" x14ac:dyDescent="0.35">
      <c r="A22" s="106"/>
      <c r="B22" s="106"/>
      <c r="C22" s="106"/>
      <c r="D22" s="106"/>
      <c r="E22" s="106"/>
      <c r="F22" s="107"/>
      <c r="G22" s="106"/>
      <c r="H22" s="106"/>
      <c r="I22" s="107"/>
      <c r="J22" s="115"/>
    </row>
    <row r="23" spans="1:10" ht="15" customHeight="1" x14ac:dyDescent="0.35">
      <c r="A23" s="106"/>
      <c r="B23" s="106"/>
      <c r="C23" s="106"/>
      <c r="D23" s="106" t="s">
        <v>6</v>
      </c>
      <c r="E23" s="162"/>
      <c r="F23" s="174" t="str">
        <f>IF(B21="Incluir",IF(OR(E23="",E23=0),"Rellene el presupuesto",IF(OR(NOT(ISNUMBER(E23)),E23&lt;=0),"Rellene con un valor positivo","")),
    IF(OR(E23="",E23=0),"",
        "No rellene el presupuesto sin seleccionar que quiere incluir el subtipo de acción"))</f>
        <v/>
      </c>
      <c r="G23" s="175"/>
      <c r="H23" s="175"/>
      <c r="I23" s="107"/>
      <c r="J23" s="115"/>
    </row>
    <row r="24" spans="1:10" x14ac:dyDescent="0.35">
      <c r="A24" s="106"/>
      <c r="B24" s="106"/>
      <c r="C24" s="106"/>
      <c r="D24" s="106"/>
      <c r="E24" s="106"/>
      <c r="F24" s="107"/>
      <c r="G24" s="106"/>
      <c r="H24" s="106"/>
      <c r="I24" s="107"/>
      <c r="J24" s="115"/>
    </row>
    <row r="25" spans="1:10" x14ac:dyDescent="0.35">
      <c r="A25" s="106"/>
      <c r="B25" s="106"/>
      <c r="C25" s="106"/>
      <c r="D25" s="106" t="s">
        <v>270</v>
      </c>
      <c r="E25" s="106"/>
      <c r="F25" s="107"/>
      <c r="G25" s="106"/>
      <c r="H25" s="106"/>
      <c r="I25" s="107"/>
      <c r="J25" s="115"/>
    </row>
    <row r="26" spans="1:10" x14ac:dyDescent="0.35">
      <c r="A26" s="106"/>
      <c r="B26" s="106"/>
      <c r="C26" s="106"/>
      <c r="D26" s="7" t="s">
        <v>271</v>
      </c>
      <c r="E26" s="7" t="s">
        <v>272</v>
      </c>
      <c r="F26" s="117" t="s">
        <v>156</v>
      </c>
      <c r="G26" s="11" t="s">
        <v>159</v>
      </c>
      <c r="H26" s="8" t="s">
        <v>273</v>
      </c>
      <c r="I26" s="11" t="s">
        <v>274</v>
      </c>
      <c r="J26" s="115"/>
    </row>
    <row r="27" spans="1:10" ht="30" customHeight="1" x14ac:dyDescent="0.35">
      <c r="A27" s="106"/>
      <c r="B27" s="106"/>
      <c r="C27" s="106"/>
      <c r="D27" s="153" t="s">
        <v>160</v>
      </c>
      <c r="E27" s="156" t="s">
        <v>161</v>
      </c>
      <c r="F27" s="153" t="str">
        <f>IFERROR(VLOOKUP(E27,TablaIndicadores[[Código]:[Unidad de medida]],2,0),"")</f>
        <v>Centros públicos apoyados para desarrollar servicios, productos y procesos digitales</v>
      </c>
      <c r="G27" s="153" t="str">
        <f>IFERROR(VLOOKUP(E27,TablaIndicadores[[Código]:[Unidad de medida]],3,0),"")</f>
        <v xml:space="preserve">Centros públicos </v>
      </c>
      <c r="H27" s="116"/>
      <c r="I27" s="153" t="str">
        <f>IF(B21="Incluir",IF(OR(H27="",E27="",NOT(ISNUMBER(H27)),H27&lt;=0,H27&lt;=0.0000001,H27&gt;1000000000),"Rellene con un valor positivo","SI"),"")</f>
        <v/>
      </c>
      <c r="J27" s="115"/>
    </row>
    <row r="28" spans="1:10" ht="43.5" x14ac:dyDescent="0.35">
      <c r="A28" s="106"/>
      <c r="B28" s="106"/>
      <c r="C28" s="106"/>
      <c r="D28" s="153" t="s">
        <v>162</v>
      </c>
      <c r="E28" s="154" t="s">
        <v>163</v>
      </c>
      <c r="F28" s="153" t="str">
        <f>IFERROR(VLOOKUP(E28,TablaIndicadores[[Código]:[Unidad de medida]],2,0),"")</f>
        <v>RCR 11: Usuarios de servicios, productos y
procesos digitales públicos nuevos y
mejorados*</v>
      </c>
      <c r="G28" s="153" t="str">
        <f>IFERROR(VLOOKUP(E28,TablaIndicadores[[Código]:[Unidad de medida]],3,0),"")</f>
        <v>Usuarios / año</v>
      </c>
      <c r="H28" s="157"/>
      <c r="I28" s="153" t="str">
        <f>IF(B21="Incluir",IF(OR(H28="",E28="",NOT(ISNUMBER(H28)),H28&lt;=0,H28&lt;=0.0000001,H28&gt;1000000000),"Rellene con un valor positivo","SI"),"")</f>
        <v/>
      </c>
      <c r="J28" s="115"/>
    </row>
    <row r="29" spans="1:10" x14ac:dyDescent="0.35">
      <c r="A29" s="106"/>
      <c r="B29" s="106"/>
      <c r="C29" s="106"/>
      <c r="D29" s="107"/>
      <c r="E29" s="107"/>
      <c r="F29" s="107"/>
      <c r="G29" s="107"/>
      <c r="H29" s="107"/>
      <c r="I29" s="107"/>
      <c r="J29" s="118"/>
    </row>
    <row r="30" spans="1:10" ht="15" thickBot="1" x14ac:dyDescent="0.4">
      <c r="A30" s="106"/>
      <c r="B30" s="160" t="s">
        <v>40</v>
      </c>
      <c r="C30" s="109"/>
      <c r="D30" s="110"/>
      <c r="E30" s="109"/>
      <c r="F30" s="109"/>
      <c r="G30" s="109"/>
      <c r="H30" s="109"/>
      <c r="I30" s="110"/>
      <c r="J30" s="115"/>
    </row>
    <row r="31" spans="1:10" x14ac:dyDescent="0.35">
      <c r="A31" s="106"/>
      <c r="B31" s="106"/>
      <c r="C31" s="106"/>
      <c r="D31" s="119"/>
      <c r="E31" s="119"/>
      <c r="F31" s="120"/>
      <c r="G31" s="119"/>
      <c r="H31" s="119"/>
      <c r="I31" s="120"/>
      <c r="J31" s="115"/>
    </row>
    <row r="32" spans="1:10" ht="28.5" customHeight="1" x14ac:dyDescent="0.35">
      <c r="A32" s="106"/>
      <c r="B32" s="116" t="s">
        <v>400</v>
      </c>
      <c r="C32" s="106"/>
      <c r="D32" s="186" t="s">
        <v>276</v>
      </c>
      <c r="E32" s="186"/>
      <c r="F32" s="186"/>
      <c r="G32" s="186"/>
      <c r="H32" s="186"/>
      <c r="I32" s="186"/>
      <c r="J32" s="118"/>
    </row>
    <row r="33" spans="1:10" x14ac:dyDescent="0.35">
      <c r="A33" s="106"/>
      <c r="B33" s="106"/>
      <c r="C33" s="106"/>
      <c r="D33" s="119"/>
      <c r="E33" s="119"/>
      <c r="F33" s="120"/>
      <c r="G33" s="119"/>
      <c r="H33" s="119"/>
      <c r="I33" s="120"/>
      <c r="J33" s="115"/>
    </row>
    <row r="34" spans="1:10" x14ac:dyDescent="0.35">
      <c r="A34" s="106"/>
      <c r="B34" s="106"/>
      <c r="C34" s="106"/>
      <c r="D34" s="119" t="s">
        <v>6</v>
      </c>
      <c r="E34" s="162"/>
      <c r="F34" s="174" t="str">
        <f>IF(B32="Incluir",IF(OR(E34="",E34=0),"Rellene el presupuesto",IF(OR(NOT(ISNUMBER(E34)),E34&lt;=0),"Rellene con un valor positivo","")),
    IF(OR(E34="",E34=0),"",
        "No rellene el presupuesto sin seleccionar que quiere incluir el subtipo de acción"))</f>
        <v/>
      </c>
      <c r="G34" s="175"/>
      <c r="H34" s="175"/>
      <c r="I34" s="120"/>
      <c r="J34" s="115"/>
    </row>
    <row r="35" spans="1:10" x14ac:dyDescent="0.35">
      <c r="A35" s="106"/>
      <c r="B35" s="106"/>
      <c r="C35" s="106"/>
      <c r="D35" s="119"/>
      <c r="E35" s="119"/>
      <c r="F35" s="120"/>
      <c r="G35" s="119"/>
      <c r="H35" s="119"/>
      <c r="I35" s="120"/>
      <c r="J35" s="115"/>
    </row>
    <row r="36" spans="1:10" x14ac:dyDescent="0.35">
      <c r="A36" s="106"/>
      <c r="B36" s="106"/>
      <c r="C36" s="106"/>
      <c r="D36" s="106" t="s">
        <v>270</v>
      </c>
      <c r="E36" s="106"/>
      <c r="F36" s="107"/>
      <c r="G36" s="106"/>
      <c r="H36" s="106"/>
      <c r="I36" s="107"/>
      <c r="J36" s="115"/>
    </row>
    <row r="37" spans="1:10" x14ac:dyDescent="0.35">
      <c r="A37" s="106"/>
      <c r="B37" s="106"/>
      <c r="C37" s="106"/>
      <c r="D37" s="7" t="s">
        <v>271</v>
      </c>
      <c r="E37" s="7" t="s">
        <v>272</v>
      </c>
      <c r="F37" s="11" t="s">
        <v>156</v>
      </c>
      <c r="G37" s="11" t="s">
        <v>159</v>
      </c>
      <c r="H37" s="8" t="s">
        <v>273</v>
      </c>
      <c r="I37" s="11" t="s">
        <v>274</v>
      </c>
      <c r="J37" s="115"/>
    </row>
    <row r="38" spans="1:10" ht="30" customHeight="1" x14ac:dyDescent="0.35">
      <c r="A38" s="106"/>
      <c r="B38" s="106"/>
      <c r="C38" s="106"/>
      <c r="D38" s="153" t="s">
        <v>160</v>
      </c>
      <c r="E38" s="154" t="s">
        <v>164</v>
      </c>
      <c r="F38" s="153" t="str">
        <f>IFERROR(VLOOKUP(E38,TablaIndicadores[[Código]:[Unidad de medida]],2,0),"")</f>
        <v>Empresas apoyadas (de las cuales: microempresas,pequeñas, medianas, grandes)</v>
      </c>
      <c r="G38" s="153" t="str">
        <f>IFERROR(VLOOKUP(E38,TablaIndicadores[[Código]:[Unidad de medida]],3,0),"")</f>
        <v>Empresas</v>
      </c>
      <c r="H38" s="116"/>
      <c r="I38" s="153" t="str">
        <f>IF(B32="Incluir",IF(OR(H38="",E38="",NOT(ISNUMBER(H38)),H38&lt;=0,H38&lt;=0.0000001,H38&gt;1000000000),"Rellene con un valor positivo","SI"),"")</f>
        <v/>
      </c>
      <c r="J38" s="115"/>
    </row>
    <row r="39" spans="1:10" ht="30" customHeight="1" x14ac:dyDescent="0.35">
      <c r="A39" s="106"/>
      <c r="B39" s="106"/>
      <c r="C39" s="106"/>
      <c r="D39" s="153" t="s">
        <v>162</v>
      </c>
      <c r="E39" s="154" t="s">
        <v>165</v>
      </c>
      <c r="F39" s="153" t="str">
        <f>IFERROR(VLOOKUP(E39,TablaIndicadores[[Código]:[Unidad de medida]],2,0),"")</f>
        <v>RCR 19:Empresas con mayor volumen de negocios</v>
      </c>
      <c r="G39" s="153" t="str">
        <f>IFERROR(VLOOKUP(E39,TablaIndicadores[[Código]:[Unidad de medida]],3,0),"")</f>
        <v>Empresas</v>
      </c>
      <c r="H39" s="157"/>
      <c r="I39" s="153" t="str">
        <f>IF(B32="Incluir",IF(OR(H39="",E39="",NOT(ISNUMBER(H39)),H39&lt;=0,H39&lt;=0.0000001,H39&gt;1000000000),"Rellene con un valor positivo","SI"),"")</f>
        <v/>
      </c>
      <c r="J39" s="115"/>
    </row>
    <row r="40" spans="1:10" x14ac:dyDescent="0.35">
      <c r="A40" s="106"/>
      <c r="B40" s="114"/>
      <c r="C40" s="114"/>
      <c r="D40" s="107"/>
      <c r="E40" s="107"/>
      <c r="F40" s="107"/>
      <c r="G40" s="106"/>
      <c r="H40" s="107"/>
      <c r="I40" s="107"/>
      <c r="J40" s="115"/>
    </row>
    <row r="41" spans="1:10" x14ac:dyDescent="0.35">
      <c r="A41" s="106"/>
      <c r="B41" s="116" t="s">
        <v>400</v>
      </c>
      <c r="C41" s="106"/>
      <c r="D41" s="112" t="s">
        <v>277</v>
      </c>
      <c r="E41" s="112"/>
      <c r="F41" s="113"/>
      <c r="G41" s="113"/>
      <c r="H41" s="113"/>
      <c r="I41" s="113"/>
      <c r="J41" s="115"/>
    </row>
    <row r="42" spans="1:10" x14ac:dyDescent="0.35">
      <c r="A42" s="106"/>
      <c r="B42" s="106"/>
      <c r="C42" s="106"/>
      <c r="D42" s="106"/>
      <c r="E42" s="106"/>
      <c r="F42" s="107"/>
      <c r="G42" s="106"/>
      <c r="H42" s="106"/>
      <c r="I42" s="107"/>
      <c r="J42" s="115"/>
    </row>
    <row r="43" spans="1:10" x14ac:dyDescent="0.35">
      <c r="A43" s="106"/>
      <c r="B43" s="106"/>
      <c r="C43" s="106"/>
      <c r="D43" s="106" t="s">
        <v>6</v>
      </c>
      <c r="E43" s="162"/>
      <c r="F43" s="174" t="str">
        <f>IF(B41="Incluir",IF(OR(E43="",E43=0),"Rellene el presupuesto",IF(OR(NOT(ISNUMBER(E43)),E43&lt;=0),"Rellene con un valor positivo","")),
    IF(OR(E43="",E43=0),"",
        "No rellene el presupuesto sin seleccionar que quiere incluir el subtipo de acción"))</f>
        <v/>
      </c>
      <c r="G43" s="175"/>
      <c r="H43" s="175"/>
      <c r="I43" s="107"/>
      <c r="J43" s="115"/>
    </row>
    <row r="44" spans="1:10" x14ac:dyDescent="0.35">
      <c r="A44" s="106"/>
      <c r="B44" s="106"/>
      <c r="C44" s="106"/>
      <c r="D44" s="106"/>
      <c r="E44" s="106"/>
      <c r="F44" s="107"/>
      <c r="G44" s="106"/>
      <c r="H44" s="106"/>
      <c r="I44" s="107"/>
      <c r="J44" s="115"/>
    </row>
    <row r="45" spans="1:10" x14ac:dyDescent="0.35">
      <c r="A45" s="106"/>
      <c r="B45" s="106"/>
      <c r="C45" s="106"/>
      <c r="D45" s="106" t="s">
        <v>270</v>
      </c>
      <c r="E45" s="106"/>
      <c r="F45" s="107"/>
      <c r="G45" s="106"/>
      <c r="H45" s="106"/>
      <c r="I45" s="107"/>
      <c r="J45" s="115"/>
    </row>
    <row r="46" spans="1:10" x14ac:dyDescent="0.35">
      <c r="A46" s="106"/>
      <c r="B46" s="106"/>
      <c r="C46" s="106"/>
      <c r="D46" s="7" t="s">
        <v>271</v>
      </c>
      <c r="E46" s="7" t="s">
        <v>272</v>
      </c>
      <c r="F46" s="11" t="s">
        <v>156</v>
      </c>
      <c r="G46" s="11" t="s">
        <v>159</v>
      </c>
      <c r="H46" s="8" t="s">
        <v>273</v>
      </c>
      <c r="I46" s="11" t="s">
        <v>274</v>
      </c>
      <c r="J46" s="115"/>
    </row>
    <row r="47" spans="1:10" ht="30" customHeight="1" x14ac:dyDescent="0.35">
      <c r="A47" s="106"/>
      <c r="B47" s="106"/>
      <c r="C47" s="106"/>
      <c r="D47" s="153" t="s">
        <v>160</v>
      </c>
      <c r="E47" s="154" t="s">
        <v>164</v>
      </c>
      <c r="F47" s="153" t="str">
        <f>IFERROR(VLOOKUP(E47,TablaIndicadores[[Código]:[Unidad de medida]],2,0),"")</f>
        <v>Empresas apoyadas (de las cuales: microempresas,pequeñas, medianas, grandes)</v>
      </c>
      <c r="G47" s="153" t="str">
        <f>IFERROR(VLOOKUP(E47,TablaIndicadores[[Código]:[Unidad de medida]],3,0),"")</f>
        <v>Empresas</v>
      </c>
      <c r="H47" s="116"/>
      <c r="I47" s="153" t="str">
        <f>IF(B41="Incluir",IF(OR(H47="",E47="",NOT(ISNUMBER(H47)),H47&lt;=0,H47&lt;=0.0000001,H47&gt;1000000000),"Rellene con un valor positivo","SI"),"")</f>
        <v/>
      </c>
      <c r="J47" s="115"/>
    </row>
    <row r="48" spans="1:10" ht="30" customHeight="1" x14ac:dyDescent="0.35">
      <c r="A48" s="106"/>
      <c r="B48" s="106"/>
      <c r="C48" s="106"/>
      <c r="D48" s="153" t="s">
        <v>162</v>
      </c>
      <c r="E48" s="154" t="s">
        <v>165</v>
      </c>
      <c r="F48" s="153" t="str">
        <f>IFERROR(VLOOKUP(E48,TablaIndicadores[[Código]:[Unidad de medida]],2,0),"")</f>
        <v>RCR 19:Empresas con mayor volumen de negocios</v>
      </c>
      <c r="G48" s="153" t="str">
        <f>IFERROR(VLOOKUP(E48,TablaIndicadores[[Código]:[Unidad de medida]],3,0),"")</f>
        <v>Empresas</v>
      </c>
      <c r="H48" s="157"/>
      <c r="I48" s="153" t="str">
        <f>IF(B41="Incluir",IF(OR(H48="",E48="",NOT(ISNUMBER(H48)),H48&lt;=0,H48&lt;=0.0000001,H48&gt;1000000000),"Rellene con un valor positivo","SI"),"")</f>
        <v/>
      </c>
      <c r="J48" s="115"/>
    </row>
    <row r="49" spans="1:10" x14ac:dyDescent="0.35">
      <c r="A49" s="106"/>
      <c r="B49" s="106"/>
      <c r="C49" s="106"/>
      <c r="D49" s="106"/>
      <c r="E49" s="106"/>
      <c r="F49" s="107"/>
      <c r="G49" s="106"/>
      <c r="H49" s="106"/>
      <c r="I49" s="107"/>
      <c r="J49" s="115"/>
    </row>
    <row r="50" spans="1:10" ht="15.5" x14ac:dyDescent="0.35">
      <c r="A50" s="4"/>
      <c r="B50" s="5" t="s">
        <v>278</v>
      </c>
      <c r="C50" s="5"/>
      <c r="D50" s="5"/>
      <c r="E50" s="5"/>
      <c r="F50" s="10"/>
      <c r="G50" s="5"/>
      <c r="H50" s="4"/>
      <c r="I50" s="67"/>
      <c r="J50" s="115"/>
    </row>
    <row r="51" spans="1:10" x14ac:dyDescent="0.35">
      <c r="A51" s="106"/>
      <c r="B51" s="106"/>
      <c r="C51" s="106"/>
      <c r="D51" s="106"/>
      <c r="E51" s="106"/>
      <c r="F51" s="107"/>
      <c r="G51" s="106"/>
      <c r="H51" s="106"/>
      <c r="I51" s="107"/>
      <c r="J51" s="115"/>
    </row>
    <row r="52" spans="1:10" ht="15" thickBot="1" x14ac:dyDescent="0.4">
      <c r="A52" s="106"/>
      <c r="B52" s="160" t="s">
        <v>42</v>
      </c>
      <c r="C52" s="109"/>
      <c r="D52" s="110"/>
      <c r="E52" s="109"/>
      <c r="F52" s="110"/>
      <c r="G52" s="109"/>
      <c r="H52" s="109"/>
      <c r="I52" s="110"/>
      <c r="J52" s="115"/>
    </row>
    <row r="53" spans="1:10" x14ac:dyDescent="0.35">
      <c r="A53" s="106"/>
      <c r="B53" s="106"/>
      <c r="C53" s="106"/>
      <c r="D53" s="106"/>
      <c r="E53" s="106"/>
      <c r="F53" s="107"/>
      <c r="G53" s="106"/>
      <c r="H53" s="106"/>
      <c r="I53" s="107"/>
      <c r="J53" s="115"/>
    </row>
    <row r="54" spans="1:10" ht="30.75" customHeight="1" x14ac:dyDescent="0.35">
      <c r="A54" s="106"/>
      <c r="B54" s="116" t="s">
        <v>400</v>
      </c>
      <c r="C54" s="106"/>
      <c r="D54" s="177" t="s">
        <v>279</v>
      </c>
      <c r="E54" s="177"/>
      <c r="F54" s="177"/>
      <c r="G54" s="177"/>
      <c r="H54" s="177"/>
      <c r="I54" s="177"/>
      <c r="J54" s="152"/>
    </row>
    <row r="55" spans="1:10" x14ac:dyDescent="0.35">
      <c r="A55" s="106"/>
      <c r="B55" s="106"/>
      <c r="C55" s="106"/>
      <c r="D55" s="106"/>
      <c r="E55" s="106"/>
      <c r="F55" s="107"/>
      <c r="G55" s="106"/>
      <c r="H55" s="106"/>
      <c r="I55" s="107"/>
      <c r="J55" s="115"/>
    </row>
    <row r="56" spans="1:10" x14ac:dyDescent="0.35">
      <c r="A56" s="106"/>
      <c r="B56" s="106"/>
      <c r="C56" s="106"/>
      <c r="D56" s="106" t="s">
        <v>6</v>
      </c>
      <c r="E56" s="162"/>
      <c r="F56" s="174" t="str">
        <f>IF(B54="Incluir",IF(OR(E56="",E56=0),"Rellene el presupuesto",IF(OR(NOT(ISNUMBER(E56)),E56&lt;=0),"Rellene con un valor positivo","")),
    IF(OR(E56="",E56=0),"",
        "No rellene el presupuesto sin seleccionar que quiere incluir el subtipo de acción"))</f>
        <v/>
      </c>
      <c r="G56" s="175"/>
      <c r="H56" s="175"/>
      <c r="I56" s="107"/>
      <c r="J56" s="115"/>
    </row>
    <row r="57" spans="1:10" x14ac:dyDescent="0.35">
      <c r="A57" s="106"/>
      <c r="B57" s="106"/>
      <c r="C57" s="106"/>
      <c r="D57" s="106"/>
      <c r="E57" s="106"/>
      <c r="F57" s="107"/>
      <c r="G57" s="106"/>
      <c r="H57" s="106"/>
      <c r="I57" s="107"/>
      <c r="J57" s="115"/>
    </row>
    <row r="58" spans="1:10" x14ac:dyDescent="0.35">
      <c r="A58" s="106"/>
      <c r="B58" s="106"/>
      <c r="C58" s="106"/>
      <c r="D58" s="106" t="s">
        <v>270</v>
      </c>
      <c r="E58" s="106"/>
      <c r="F58" s="107"/>
      <c r="G58" s="106"/>
      <c r="H58" s="106"/>
      <c r="I58" s="107"/>
      <c r="J58" s="115"/>
    </row>
    <row r="59" spans="1:10" x14ac:dyDescent="0.35">
      <c r="A59" s="106"/>
      <c r="B59" s="106"/>
      <c r="C59" s="106"/>
      <c r="D59" s="7" t="s">
        <v>271</v>
      </c>
      <c r="E59" s="7" t="s">
        <v>272</v>
      </c>
      <c r="F59" s="11" t="s">
        <v>156</v>
      </c>
      <c r="G59" s="11" t="s">
        <v>159</v>
      </c>
      <c r="H59" s="8" t="s">
        <v>273</v>
      </c>
      <c r="I59" s="11" t="s">
        <v>274</v>
      </c>
      <c r="J59" s="115"/>
    </row>
    <row r="60" spans="1:10" ht="29" x14ac:dyDescent="0.35">
      <c r="A60" s="106"/>
      <c r="B60" s="106"/>
      <c r="C60" s="106"/>
      <c r="D60" s="153" t="s">
        <v>160</v>
      </c>
      <c r="E60" s="154" t="s">
        <v>166</v>
      </c>
      <c r="F60" s="153" t="str">
        <f>IFERROR(VLOOKUP(E60,TablaIndicadores[[Código]:[Unidad de medida]],2,0),"")</f>
        <v>Edificios públicos con rendimiento
energético mejorado</v>
      </c>
      <c r="G60" s="153" t="str">
        <f>IFERROR(VLOOKUP(E60,TablaIndicadores[[Código]:[Unidad de medida]],3,0),"")</f>
        <v>Metros cuadrados (m2)</v>
      </c>
      <c r="H60" s="116"/>
      <c r="I60" s="153" t="str">
        <f>IF(B54="Incluir",IF(OR(H60="",E60="",NOT(ISNUMBER(H60)),H60&lt;=0,H60&lt;=0.0000001,H60&gt;1000000000),"Rellene con un valor positivo","SI"),"")</f>
        <v/>
      </c>
      <c r="J60" s="115"/>
    </row>
    <row r="61" spans="1:10" ht="29" x14ac:dyDescent="0.35">
      <c r="A61" s="106"/>
      <c r="B61" s="106"/>
      <c r="C61" s="106"/>
      <c r="D61" s="153" t="s">
        <v>162</v>
      </c>
      <c r="E61" s="154" t="s">
        <v>167</v>
      </c>
      <c r="F61" s="153" t="str">
        <f>IFERROR(VLOOKUP(E61,TablaIndicadores[[Código]:[Unidad de medida]],2,0),"")</f>
        <v>RCR 26: Consumo anual primario de energía
(del cual: viviendas, edificios públicos, empresas, otros)</v>
      </c>
      <c r="G61" s="153" t="str">
        <f>IFERROR(VLOOKUP(E61,TablaIndicadores[[Código]:[Unidad de medida]],3,0),"")</f>
        <v>MWh/año</v>
      </c>
      <c r="H61" s="157"/>
      <c r="I61" s="153" t="str">
        <f>IF(B54="Incluir",IF(OR(H61="",E61="",NOT(ISNUMBER(H61)),H61&lt;=0,H61&lt;=0.0000001,H61&gt;1000000000),"Rellene con un valor positivo","SI"),"")</f>
        <v/>
      </c>
      <c r="J61" s="115"/>
    </row>
    <row r="62" spans="1:10" x14ac:dyDescent="0.35">
      <c r="A62" s="106"/>
      <c r="B62" s="106"/>
      <c r="C62" s="106"/>
      <c r="D62" s="107"/>
      <c r="E62" s="107"/>
      <c r="F62" s="107"/>
      <c r="G62" s="107"/>
      <c r="H62" s="107"/>
      <c r="I62" s="107"/>
      <c r="J62" s="118"/>
    </row>
    <row r="63" spans="1:10" ht="30.75" customHeight="1" x14ac:dyDescent="0.35">
      <c r="A63" s="106"/>
      <c r="B63" s="116" t="s">
        <v>400</v>
      </c>
      <c r="C63" s="106"/>
      <c r="D63" s="178" t="s">
        <v>280</v>
      </c>
      <c r="E63" s="178"/>
      <c r="F63" s="178"/>
      <c r="G63" s="178"/>
      <c r="H63" s="178"/>
      <c r="I63" s="178"/>
      <c r="J63" s="150"/>
    </row>
    <row r="64" spans="1:10" x14ac:dyDescent="0.35">
      <c r="A64" s="106"/>
      <c r="B64" s="106"/>
      <c r="C64" s="106"/>
      <c r="D64" s="106"/>
      <c r="E64" s="106"/>
      <c r="F64" s="107"/>
      <c r="G64" s="106"/>
      <c r="H64" s="106"/>
      <c r="I64" s="107"/>
      <c r="J64" s="115"/>
    </row>
    <row r="65" spans="1:10" x14ac:dyDescent="0.35">
      <c r="A65" s="106"/>
      <c r="B65" s="106"/>
      <c r="C65" s="106"/>
      <c r="D65" s="106" t="s">
        <v>6</v>
      </c>
      <c r="E65" s="162"/>
      <c r="F65" s="174" t="str">
        <f>IF(B63="Incluir",IF(OR(E65="",E65=0),"Rellene el presupuesto",IF(OR(NOT(ISNUMBER(E65)),E65&lt;=0),"Rellene con un valor positivo","")),
    IF(OR(E65="",E65=0),"",
        "No rellene el presupuesto sin seleccionar que quiere incluir el subtipo de acción"))</f>
        <v/>
      </c>
      <c r="G65" s="175"/>
      <c r="H65" s="175"/>
      <c r="I65" s="107"/>
      <c r="J65" s="115"/>
    </row>
    <row r="66" spans="1:10" x14ac:dyDescent="0.35">
      <c r="A66" s="106"/>
      <c r="B66" s="106"/>
      <c r="C66" s="106"/>
      <c r="D66" s="106"/>
      <c r="E66" s="106"/>
      <c r="F66" s="107"/>
      <c r="G66" s="106"/>
      <c r="H66" s="106"/>
      <c r="I66" s="107"/>
      <c r="J66" s="115"/>
    </row>
    <row r="67" spans="1:10" x14ac:dyDescent="0.35">
      <c r="A67" s="106"/>
      <c r="B67" s="106"/>
      <c r="C67" s="106"/>
      <c r="D67" s="106" t="s">
        <v>270</v>
      </c>
      <c r="E67" s="106"/>
      <c r="F67" s="107"/>
      <c r="G67" s="106"/>
      <c r="H67" s="106"/>
      <c r="I67" s="107"/>
      <c r="J67" s="115"/>
    </row>
    <row r="68" spans="1:10" x14ac:dyDescent="0.35">
      <c r="A68" s="106"/>
      <c r="B68" s="106"/>
      <c r="C68" s="106"/>
      <c r="D68" s="7" t="s">
        <v>271</v>
      </c>
      <c r="E68" s="7" t="s">
        <v>272</v>
      </c>
      <c r="F68" s="11" t="s">
        <v>156</v>
      </c>
      <c r="G68" s="11" t="s">
        <v>159</v>
      </c>
      <c r="H68" s="8" t="s">
        <v>273</v>
      </c>
      <c r="I68" s="11" t="s">
        <v>274</v>
      </c>
      <c r="J68" s="115"/>
    </row>
    <row r="69" spans="1:10" ht="29" x14ac:dyDescent="0.35">
      <c r="A69" s="106"/>
      <c r="B69" s="106"/>
      <c r="C69" s="106"/>
      <c r="D69" s="153" t="s">
        <v>160</v>
      </c>
      <c r="E69" s="154" t="s">
        <v>166</v>
      </c>
      <c r="F69" s="153" t="str">
        <f>IFERROR(VLOOKUP(E69,TablaIndicadores[[Código]:[Unidad de medida]],2,0),"")</f>
        <v>Edificios públicos con rendimiento
energético mejorado</v>
      </c>
      <c r="G69" s="153" t="str">
        <f>IFERROR(VLOOKUP(E69,TablaIndicadores[[Código]:[Unidad de medida]],3,0),"")</f>
        <v>Metros cuadrados (m2)</v>
      </c>
      <c r="H69" s="116"/>
      <c r="I69" s="153" t="str">
        <f>IF(B63="Incluir",IF(OR(H69="",E69="",NOT(ISNUMBER(H69)),H69&lt;=0,H69&lt;=0.0000001,H69&gt;1000000000),"Rellene con un valor positivo","SI"),"")</f>
        <v/>
      </c>
      <c r="J69" s="115"/>
    </row>
    <row r="70" spans="1:10" ht="29" x14ac:dyDescent="0.35">
      <c r="A70" s="106"/>
      <c r="B70" s="106"/>
      <c r="C70" s="106"/>
      <c r="D70" s="153" t="s">
        <v>162</v>
      </c>
      <c r="E70" s="154" t="s">
        <v>167</v>
      </c>
      <c r="F70" s="153" t="str">
        <f>IFERROR(VLOOKUP(E70,TablaIndicadores[[Código]:[Unidad de medida]],2,0),"")</f>
        <v>RCR 26: Consumo anual primario de energía
(del cual: viviendas, edificios públicos, empresas, otros)</v>
      </c>
      <c r="G70" s="153" t="str">
        <f>IFERROR(VLOOKUP(E70,TablaIndicadores[[Código]:[Unidad de medida]],3,0),"")</f>
        <v>MWh/año</v>
      </c>
      <c r="H70" s="157"/>
      <c r="I70" s="153" t="str">
        <f>IF(B63="Incluir",IF(OR(H70="",E70="",NOT(ISNUMBER(H70)),H70&lt;=0,H70&lt;=0.0000001,H70&gt;1000000000),"Rellene con un valor positivo","SI"),"")</f>
        <v/>
      </c>
      <c r="J70" s="115"/>
    </row>
    <row r="71" spans="1:10" x14ac:dyDescent="0.35">
      <c r="A71" s="106"/>
      <c r="B71" s="106"/>
      <c r="C71" s="106"/>
      <c r="D71" s="107"/>
      <c r="E71" s="107"/>
      <c r="F71" s="107"/>
      <c r="G71" s="107"/>
      <c r="H71" s="107"/>
      <c r="I71" s="107"/>
      <c r="J71" s="118"/>
    </row>
    <row r="72" spans="1:10" ht="15" thickBot="1" x14ac:dyDescent="0.4">
      <c r="A72" s="106"/>
      <c r="B72" s="160" t="s">
        <v>281</v>
      </c>
      <c r="C72" s="109"/>
      <c r="D72" s="110"/>
      <c r="E72" s="109"/>
      <c r="F72" s="110"/>
      <c r="G72" s="109"/>
      <c r="H72" s="109"/>
      <c r="I72" s="110"/>
      <c r="J72" s="115"/>
    </row>
    <row r="73" spans="1:10" x14ac:dyDescent="0.35">
      <c r="A73" s="106"/>
      <c r="B73" s="106"/>
      <c r="C73" s="106"/>
      <c r="D73" s="106"/>
      <c r="E73" s="106"/>
      <c r="F73" s="107"/>
      <c r="G73" s="106"/>
      <c r="H73" s="106"/>
      <c r="I73" s="107"/>
      <c r="J73" s="115"/>
    </row>
    <row r="74" spans="1:10" x14ac:dyDescent="0.35">
      <c r="A74" s="106"/>
      <c r="B74" s="116" t="s">
        <v>400</v>
      </c>
      <c r="C74" s="106"/>
      <c r="D74" s="112" t="s">
        <v>282</v>
      </c>
      <c r="E74" s="112"/>
      <c r="F74" s="113"/>
      <c r="G74" s="113"/>
      <c r="H74" s="113"/>
      <c r="I74" s="113"/>
      <c r="J74" s="115"/>
    </row>
    <row r="75" spans="1:10" x14ac:dyDescent="0.35">
      <c r="A75" s="106"/>
      <c r="B75" s="106"/>
      <c r="C75" s="106"/>
      <c r="D75" s="106"/>
      <c r="E75" s="106"/>
      <c r="F75" s="107"/>
      <c r="G75" s="106"/>
      <c r="H75" s="106"/>
      <c r="I75" s="107"/>
      <c r="J75" s="115"/>
    </row>
    <row r="76" spans="1:10" x14ac:dyDescent="0.35">
      <c r="A76" s="106"/>
      <c r="B76" s="106"/>
      <c r="C76" s="106"/>
      <c r="D76" s="106" t="s">
        <v>6</v>
      </c>
      <c r="E76" s="162"/>
      <c r="F76" s="174" t="str">
        <f>IF(B74="Incluir",IF(OR(E76="",E76=0),"Rellene el presupuesto",IF(OR(NOT(ISNUMBER(E76)),E76&lt;=0),"Rellene con un valor positivo","")),
    IF(OR(E76="",E76=0),"",
        "No rellene el presupuesto sin seleccionar que quiere incluir el subtipo de acción"))</f>
        <v/>
      </c>
      <c r="G76" s="175"/>
      <c r="H76" s="175"/>
      <c r="I76" s="107"/>
      <c r="J76" s="115"/>
    </row>
    <row r="77" spans="1:10" x14ac:dyDescent="0.35">
      <c r="A77" s="106"/>
      <c r="B77" s="106"/>
      <c r="C77" s="106"/>
      <c r="D77" s="106"/>
      <c r="E77" s="106"/>
      <c r="F77" s="107"/>
      <c r="G77" s="106"/>
      <c r="H77" s="106"/>
      <c r="I77" s="107"/>
      <c r="J77" s="115"/>
    </row>
    <row r="78" spans="1:10" x14ac:dyDescent="0.35">
      <c r="A78" s="106"/>
      <c r="B78" s="106"/>
      <c r="C78" s="106"/>
      <c r="D78" s="106" t="s">
        <v>270</v>
      </c>
      <c r="E78" s="106"/>
      <c r="F78" s="107"/>
      <c r="G78" s="106"/>
      <c r="H78" s="106"/>
      <c r="I78" s="107"/>
      <c r="J78" s="115"/>
    </row>
    <row r="79" spans="1:10" x14ac:dyDescent="0.35">
      <c r="A79" s="106"/>
      <c r="B79" s="106"/>
      <c r="C79" s="106"/>
      <c r="D79" s="7" t="s">
        <v>271</v>
      </c>
      <c r="E79" s="7" t="s">
        <v>272</v>
      </c>
      <c r="F79" s="11" t="s">
        <v>156</v>
      </c>
      <c r="G79" s="11" t="s">
        <v>159</v>
      </c>
      <c r="H79" s="8" t="s">
        <v>273</v>
      </c>
      <c r="I79" s="11" t="s">
        <v>274</v>
      </c>
      <c r="J79" s="115"/>
    </row>
    <row r="80" spans="1:10" ht="43.5" x14ac:dyDescent="0.35">
      <c r="A80" s="106"/>
      <c r="B80" s="106"/>
      <c r="C80" s="106"/>
      <c r="D80" s="153" t="s">
        <v>160</v>
      </c>
      <c r="E80" s="154" t="s">
        <v>168</v>
      </c>
      <c r="F80" s="153" t="str">
        <f>IFERROR(VLOOKUP(E80,TablaIndicadores[[Código]:[Unidad de medida]],2,0),"")</f>
        <v>Capacidad de producción adicional
de energía renovable (de la cual: electricidad,
térmica)*</v>
      </c>
      <c r="G80" s="153" t="str">
        <f>IFERROR(VLOOKUP(E80,TablaIndicadores[[Código]:[Unidad de medida]],3,0),"")</f>
        <v>KW  </v>
      </c>
      <c r="H80" s="116"/>
      <c r="I80" s="153" t="str">
        <f>IF(B74="Incluir",IF(OR(H80="",E80="",NOT(ISNUMBER(H80)),H80&lt;=0,H80&lt;=0.0000001,H80&gt;1000000000),"Rellene con un valor positivo","SI"),"")</f>
        <v/>
      </c>
      <c r="J80" s="115"/>
    </row>
    <row r="81" spans="1:10" ht="29" x14ac:dyDescent="0.35">
      <c r="A81" s="106"/>
      <c r="B81" s="106"/>
      <c r="C81" s="106"/>
      <c r="D81" s="153" t="s">
        <v>162</v>
      </c>
      <c r="E81" s="154" t="s">
        <v>169</v>
      </c>
      <c r="F81" s="153" t="str">
        <f>IFERROR(VLOOKUP(E81,TablaIndicadores[[Código]:[Unidad de medida]],2,0),"")</f>
        <v>RCR 32: Capacidad operativa adicional instalada para energía renovable*</v>
      </c>
      <c r="G81" s="153" t="str">
        <f>IFERROR(VLOOKUP(E81,TablaIndicadores[[Código]:[Unidad de medida]],3,0),"")</f>
        <v>MW</v>
      </c>
      <c r="H81" s="157"/>
      <c r="I81" s="153" t="str">
        <f>IF(B74="Incluir",IF(OR(H81="",E81="",NOT(ISNUMBER(H81)),H81&lt;=0,H81&lt;=0.0000001,H81&gt;1000000000),"Rellene con un valor positivo","SI"),"")</f>
        <v/>
      </c>
      <c r="J81" s="115"/>
    </row>
    <row r="82" spans="1:10" x14ac:dyDescent="0.35">
      <c r="A82" s="106"/>
      <c r="B82" s="106"/>
      <c r="C82" s="106"/>
      <c r="D82" s="107"/>
      <c r="E82" s="107"/>
      <c r="F82" s="107"/>
      <c r="G82" s="107"/>
      <c r="H82" s="107"/>
      <c r="I82" s="107"/>
      <c r="J82" s="118"/>
    </row>
    <row r="83" spans="1:10" x14ac:dyDescent="0.35">
      <c r="A83" s="106"/>
      <c r="B83" s="116" t="s">
        <v>400</v>
      </c>
      <c r="C83" s="106"/>
      <c r="D83" s="112" t="s">
        <v>283</v>
      </c>
      <c r="E83" s="112"/>
      <c r="F83" s="113"/>
      <c r="G83" s="113"/>
      <c r="H83" s="113"/>
      <c r="I83" s="113"/>
      <c r="J83" s="115"/>
    </row>
    <row r="84" spans="1:10" x14ac:dyDescent="0.35">
      <c r="A84" s="106"/>
      <c r="B84" s="106"/>
      <c r="C84" s="106"/>
      <c r="D84" s="106"/>
      <c r="E84" s="106"/>
      <c r="F84" s="107"/>
      <c r="G84" s="106"/>
      <c r="H84" s="106"/>
      <c r="I84" s="107"/>
      <c r="J84" s="115"/>
    </row>
    <row r="85" spans="1:10" x14ac:dyDescent="0.35">
      <c r="A85" s="106"/>
      <c r="B85" s="106"/>
      <c r="C85" s="106"/>
      <c r="D85" s="106" t="s">
        <v>6</v>
      </c>
      <c r="E85" s="162"/>
      <c r="F85" s="174" t="str">
        <f>IF(B83="Incluir",IF(OR(E85="",E85=0),"Rellene el presupuesto",IF(OR(NOT(ISNUMBER(E85)),E85&lt;=0),"Rellene con un valor positivo","")),
    IF(OR(E85="",E85=0),"",
        "No rellene el presupuesto sin seleccionar que quiere incluir el subtipo de acción"))</f>
        <v/>
      </c>
      <c r="G85" s="175"/>
      <c r="H85" s="175"/>
      <c r="I85" s="107"/>
      <c r="J85" s="115"/>
    </row>
    <row r="86" spans="1:10" x14ac:dyDescent="0.35">
      <c r="A86" s="106"/>
      <c r="B86" s="106"/>
      <c r="C86" s="106"/>
      <c r="D86" s="106"/>
      <c r="E86" s="106"/>
      <c r="F86" s="107"/>
      <c r="G86" s="106"/>
      <c r="H86" s="106"/>
      <c r="I86" s="107"/>
      <c r="J86" s="115"/>
    </row>
    <row r="87" spans="1:10" x14ac:dyDescent="0.35">
      <c r="A87" s="106"/>
      <c r="B87" s="106"/>
      <c r="C87" s="106"/>
      <c r="D87" s="106" t="s">
        <v>270</v>
      </c>
      <c r="E87" s="106"/>
      <c r="F87" s="107"/>
      <c r="G87" s="106"/>
      <c r="H87" s="106"/>
      <c r="I87" s="107"/>
      <c r="J87" s="115"/>
    </row>
    <row r="88" spans="1:10" x14ac:dyDescent="0.35">
      <c r="A88" s="106"/>
      <c r="B88" s="106"/>
      <c r="C88" s="106"/>
      <c r="D88" s="7" t="s">
        <v>271</v>
      </c>
      <c r="E88" s="7" t="s">
        <v>272</v>
      </c>
      <c r="F88" s="11" t="s">
        <v>156</v>
      </c>
      <c r="G88" s="11" t="s">
        <v>159</v>
      </c>
      <c r="H88" s="8" t="s">
        <v>273</v>
      </c>
      <c r="I88" s="11" t="s">
        <v>274</v>
      </c>
      <c r="J88" s="115"/>
    </row>
    <row r="89" spans="1:10" ht="43.5" x14ac:dyDescent="0.35">
      <c r="A89" s="106"/>
      <c r="B89" s="106"/>
      <c r="C89" s="106"/>
      <c r="D89" s="153" t="s">
        <v>160</v>
      </c>
      <c r="E89" s="154" t="s">
        <v>168</v>
      </c>
      <c r="F89" s="153" t="str">
        <f>IFERROR(VLOOKUP(E89,TablaIndicadores[[Código]:[Unidad de medida]],2,0),"")</f>
        <v>Capacidad de producción adicional
de energía renovable (de la cual: electricidad,
térmica)*</v>
      </c>
      <c r="G89" s="153" t="str">
        <f>IFERROR(VLOOKUP(E89,TablaIndicadores[[Código]:[Unidad de medida]],3,0),"")</f>
        <v>KW  </v>
      </c>
      <c r="H89" s="116"/>
      <c r="I89" s="153" t="str">
        <f>IF(B83="Incluir",IF(OR(H89="",E89="",NOT(ISNUMBER(H89)),H89&lt;=0,H89&lt;=0.0000001,H89&gt;1000000000),"Rellene con un valor positivo","SI"),"")</f>
        <v/>
      </c>
      <c r="J89" s="115"/>
    </row>
    <row r="90" spans="1:10" ht="29" x14ac:dyDescent="0.35">
      <c r="A90" s="106"/>
      <c r="B90" s="106"/>
      <c r="C90" s="106"/>
      <c r="D90" s="153" t="s">
        <v>162</v>
      </c>
      <c r="E90" s="154" t="s">
        <v>169</v>
      </c>
      <c r="F90" s="153" t="str">
        <f>IFERROR(VLOOKUP(E90,TablaIndicadores[[Código]:[Unidad de medida]],2,0),"")</f>
        <v>RCR 32: Capacidad operativa adicional instalada para energía renovable*</v>
      </c>
      <c r="G90" s="153" t="str">
        <f>IFERROR(VLOOKUP(E90,TablaIndicadores[[Código]:[Unidad de medida]],3,0),"")</f>
        <v>MW</v>
      </c>
      <c r="H90" s="157"/>
      <c r="I90" s="153" t="str">
        <f>IF(B83="Incluir",IF(OR(H90="",E90="",NOT(ISNUMBER(H90)),H90&lt;=0,H90&lt;=0.0000001,H90&gt;1000000000),"Rellene con un valor positivo","SI"),"")</f>
        <v/>
      </c>
      <c r="J90" s="115"/>
    </row>
    <row r="91" spans="1:10" x14ac:dyDescent="0.35">
      <c r="A91" s="106"/>
      <c r="B91" s="106"/>
      <c r="C91" s="106"/>
      <c r="D91" s="107"/>
      <c r="E91" s="106"/>
      <c r="F91" s="107"/>
      <c r="G91" s="106"/>
      <c r="H91" s="106"/>
      <c r="I91" s="107"/>
      <c r="J91" s="115"/>
    </row>
    <row r="92" spans="1:10" x14ac:dyDescent="0.35">
      <c r="A92" s="106"/>
      <c r="B92" s="116" t="s">
        <v>400</v>
      </c>
      <c r="C92" s="106"/>
      <c r="D92" s="112" t="s">
        <v>284</v>
      </c>
      <c r="E92" s="112"/>
      <c r="F92" s="113"/>
      <c r="G92" s="113"/>
      <c r="H92" s="113"/>
      <c r="I92" s="113"/>
      <c r="J92" s="115"/>
    </row>
    <row r="93" spans="1:10" x14ac:dyDescent="0.35">
      <c r="A93" s="106"/>
      <c r="B93" s="106"/>
      <c r="C93" s="106"/>
      <c r="D93" s="106"/>
      <c r="E93" s="106"/>
      <c r="F93" s="107"/>
      <c r="G93" s="106"/>
      <c r="H93" s="106"/>
      <c r="I93" s="107"/>
      <c r="J93" s="115"/>
    </row>
    <row r="94" spans="1:10" x14ac:dyDescent="0.35">
      <c r="A94" s="106"/>
      <c r="B94" s="106"/>
      <c r="C94" s="106"/>
      <c r="D94" s="106" t="s">
        <v>6</v>
      </c>
      <c r="E94" s="162"/>
      <c r="F94" s="174" t="str">
        <f>IF(B92="Incluir",IF(OR(E94="",E94=0),"Rellene el presupuesto",IF(OR(NOT(ISNUMBER(E94)),E94&lt;=0),"Rellene con un valor positivo","")),
    IF(OR(E94="",E94=0),"",
        "No rellene el presupuesto sin seleccionar que quiere incluir el subtipo de acción"))</f>
        <v/>
      </c>
      <c r="G94" s="175"/>
      <c r="H94" s="175"/>
      <c r="I94" s="107"/>
      <c r="J94" s="115"/>
    </row>
    <row r="95" spans="1:10" x14ac:dyDescent="0.35">
      <c r="A95" s="106"/>
      <c r="B95" s="106"/>
      <c r="C95" s="106"/>
      <c r="D95" s="106"/>
      <c r="E95" s="106"/>
      <c r="F95" s="107"/>
      <c r="G95" s="106"/>
      <c r="H95" s="106"/>
      <c r="I95" s="107"/>
      <c r="J95" s="115"/>
    </row>
    <row r="96" spans="1:10" x14ac:dyDescent="0.35">
      <c r="A96" s="106"/>
      <c r="B96" s="106"/>
      <c r="C96" s="106"/>
      <c r="D96" s="106" t="s">
        <v>270</v>
      </c>
      <c r="E96" s="106"/>
      <c r="F96" s="107"/>
      <c r="G96" s="106"/>
      <c r="H96" s="106"/>
      <c r="I96" s="107"/>
      <c r="J96" s="115"/>
    </row>
    <row r="97" spans="1:10" x14ac:dyDescent="0.35">
      <c r="A97" s="106"/>
      <c r="B97" s="106"/>
      <c r="C97" s="106"/>
      <c r="D97" s="7" t="s">
        <v>271</v>
      </c>
      <c r="E97" s="7" t="s">
        <v>272</v>
      </c>
      <c r="F97" s="11" t="s">
        <v>156</v>
      </c>
      <c r="G97" s="11" t="s">
        <v>159</v>
      </c>
      <c r="H97" s="8" t="s">
        <v>273</v>
      </c>
      <c r="I97" s="11" t="s">
        <v>274</v>
      </c>
      <c r="J97" s="115"/>
    </row>
    <row r="98" spans="1:10" ht="43.5" x14ac:dyDescent="0.35">
      <c r="A98" s="106"/>
      <c r="B98" s="106"/>
      <c r="C98" s="106"/>
      <c r="D98" s="153" t="s">
        <v>160</v>
      </c>
      <c r="E98" s="154" t="s">
        <v>168</v>
      </c>
      <c r="F98" s="153" t="str">
        <f>IFERROR(VLOOKUP(E98,TablaIndicadores[[Código]:[Unidad de medida]],2,0),"")</f>
        <v>Capacidad de producción adicional
de energía renovable (de la cual: electricidad,
térmica)*</v>
      </c>
      <c r="G98" s="153" t="str">
        <f>IFERROR(VLOOKUP(E98,TablaIndicadores[[Código]:[Unidad de medida]],3,0),"")</f>
        <v>KW  </v>
      </c>
      <c r="H98" s="116"/>
      <c r="I98" s="153" t="str">
        <f>IF(B92="Incluir",IF(OR(H98="",E98="",NOT(ISNUMBER(H98)),H98&lt;=0,H98&lt;=0.0000001,H98&gt;1000000000),"Rellene con un valor positivo","SI"),"")</f>
        <v/>
      </c>
      <c r="J98" s="115"/>
    </row>
    <row r="99" spans="1:10" ht="29" x14ac:dyDescent="0.35">
      <c r="A99" s="106"/>
      <c r="B99" s="106"/>
      <c r="C99" s="106"/>
      <c r="D99" s="153" t="s">
        <v>162</v>
      </c>
      <c r="E99" s="154" t="s">
        <v>169</v>
      </c>
      <c r="F99" s="153" t="str">
        <f>IFERROR(VLOOKUP(E99,TablaIndicadores[[Código]:[Unidad de medida]],2,0),"")</f>
        <v>RCR 32: Capacidad operativa adicional instalada para energía renovable*</v>
      </c>
      <c r="G99" s="153" t="str">
        <f>IFERROR(VLOOKUP(E99,TablaIndicadores[[Código]:[Unidad de medida]],3,0),"")</f>
        <v>MW</v>
      </c>
      <c r="H99" s="157"/>
      <c r="I99" s="153" t="str">
        <f>IF(B92="Incluir",IF(OR(H99="",E99="",NOT(ISNUMBER(H99)),H99&lt;=0,H99&lt;=0.0000001,H99&gt;1000000000),"Rellene con un valor positivo","SI"),"")</f>
        <v/>
      </c>
      <c r="J99" s="115"/>
    </row>
    <row r="100" spans="1:10" x14ac:dyDescent="0.35">
      <c r="A100" s="106"/>
      <c r="B100" s="106"/>
      <c r="C100" s="106"/>
      <c r="D100" s="106"/>
      <c r="E100" s="106"/>
      <c r="F100" s="107"/>
      <c r="G100" s="106"/>
      <c r="H100" s="106"/>
      <c r="I100" s="107"/>
      <c r="J100" s="115"/>
    </row>
    <row r="101" spans="1:10" x14ac:dyDescent="0.35">
      <c r="A101" s="106"/>
      <c r="B101" s="116" t="s">
        <v>400</v>
      </c>
      <c r="C101" s="106"/>
      <c r="D101" s="112" t="s">
        <v>285</v>
      </c>
      <c r="E101" s="112"/>
      <c r="F101" s="113"/>
      <c r="G101" s="113"/>
      <c r="H101" s="113"/>
      <c r="I101" s="113"/>
      <c r="J101" s="115"/>
    </row>
    <row r="102" spans="1:10" x14ac:dyDescent="0.35">
      <c r="A102" s="106"/>
      <c r="B102" s="106"/>
      <c r="C102" s="106"/>
      <c r="D102" s="106"/>
      <c r="E102" s="106"/>
      <c r="F102" s="107"/>
      <c r="G102" s="106"/>
      <c r="H102" s="106"/>
      <c r="I102" s="107"/>
      <c r="J102" s="115"/>
    </row>
    <row r="103" spans="1:10" x14ac:dyDescent="0.35">
      <c r="A103" s="106"/>
      <c r="B103" s="106"/>
      <c r="C103" s="106"/>
      <c r="D103" s="106" t="s">
        <v>6</v>
      </c>
      <c r="E103" s="162"/>
      <c r="F103" s="174" t="str">
        <f>IF(B101="Incluir",IF(OR(E103="",E103=0),"Rellene el presupuesto",IF(OR(NOT(ISNUMBER(E103)),E103&lt;=0),"Rellene con un valor positivo","")),
    IF(OR(E103="",E103=0),"",
        "No rellene el presupuesto sin seleccionar que quiere incluir el subtipo de acción"))</f>
        <v/>
      </c>
      <c r="G103" s="175"/>
      <c r="H103" s="175"/>
      <c r="I103" s="107"/>
      <c r="J103" s="115"/>
    </row>
    <row r="104" spans="1:10" x14ac:dyDescent="0.35">
      <c r="A104" s="106"/>
      <c r="B104" s="106"/>
      <c r="C104" s="106"/>
      <c r="D104" s="106"/>
      <c r="E104" s="106"/>
      <c r="F104" s="107"/>
      <c r="G104" s="106"/>
      <c r="H104" s="106"/>
      <c r="I104" s="107"/>
      <c r="J104" s="115"/>
    </row>
    <row r="105" spans="1:10" x14ac:dyDescent="0.35">
      <c r="A105" s="106"/>
      <c r="B105" s="106"/>
      <c r="C105" s="106"/>
      <c r="D105" s="106" t="s">
        <v>270</v>
      </c>
      <c r="E105" s="106"/>
      <c r="F105" s="107"/>
      <c r="G105" s="106"/>
      <c r="H105" s="106"/>
      <c r="I105" s="107"/>
      <c r="J105" s="115"/>
    </row>
    <row r="106" spans="1:10" x14ac:dyDescent="0.35">
      <c r="A106" s="106"/>
      <c r="B106" s="106"/>
      <c r="C106" s="106"/>
      <c r="D106" s="7" t="s">
        <v>271</v>
      </c>
      <c r="E106" s="7" t="s">
        <v>272</v>
      </c>
      <c r="F106" s="11" t="s">
        <v>156</v>
      </c>
      <c r="G106" s="11" t="s">
        <v>159</v>
      </c>
      <c r="H106" s="8" t="s">
        <v>273</v>
      </c>
      <c r="I106" s="11" t="s">
        <v>274</v>
      </c>
      <c r="J106" s="115"/>
    </row>
    <row r="107" spans="1:10" ht="43.5" x14ac:dyDescent="0.35">
      <c r="A107" s="106"/>
      <c r="B107" s="106"/>
      <c r="C107" s="106"/>
      <c r="D107" s="153" t="s">
        <v>160</v>
      </c>
      <c r="E107" s="154" t="s">
        <v>168</v>
      </c>
      <c r="F107" s="153" t="str">
        <f>IFERROR(VLOOKUP(E107,TablaIndicadores[[Código]:[Unidad de medida]],2,0),"")</f>
        <v>Capacidad de producción adicional
de energía renovable (de la cual: electricidad,
térmica)*</v>
      </c>
      <c r="G107" s="153" t="str">
        <f>IFERROR(VLOOKUP(E107,TablaIndicadores[[Código]:[Unidad de medida]],3,0),"")</f>
        <v>KW  </v>
      </c>
      <c r="H107" s="116"/>
      <c r="I107" s="153" t="str">
        <f>IF(B101="Incluir",IF(OR(H107="",E107="",NOT(ISNUMBER(H107)),H107&lt;=0,H107&lt;=0.0000001,H107&gt;1000000000),"Rellene con un valor positivo","SI"),"")</f>
        <v/>
      </c>
      <c r="J107" s="115"/>
    </row>
    <row r="108" spans="1:10" ht="29" x14ac:dyDescent="0.35">
      <c r="A108" s="106"/>
      <c r="B108" s="106"/>
      <c r="C108" s="106"/>
      <c r="D108" s="153" t="s">
        <v>162</v>
      </c>
      <c r="E108" s="154" t="s">
        <v>169</v>
      </c>
      <c r="F108" s="153" t="str">
        <f>IFERROR(VLOOKUP(E108,TablaIndicadores[[Código]:[Unidad de medida]],2,0),"")</f>
        <v>RCR 32: Capacidad operativa adicional instalada para energía renovable*</v>
      </c>
      <c r="G108" s="153" t="str">
        <f>IFERROR(VLOOKUP(E108,TablaIndicadores[[Código]:[Unidad de medida]],3,0),"")</f>
        <v>MW</v>
      </c>
      <c r="H108" s="157"/>
      <c r="I108" s="153" t="str">
        <f>IF(B101="Incluir",IF(OR(H108="",E108="",NOT(ISNUMBER(H108)),H108&lt;=0,H108&lt;=0.0000001,H108&gt;1000000000),"Rellene con un valor positivo","SI"),"")</f>
        <v/>
      </c>
      <c r="J108" s="115"/>
    </row>
    <row r="109" spans="1:10" x14ac:dyDescent="0.35">
      <c r="A109" s="106"/>
      <c r="B109" s="106"/>
      <c r="C109" s="106"/>
      <c r="D109" s="106"/>
      <c r="E109" s="106"/>
      <c r="F109" s="107"/>
      <c r="G109" s="106"/>
      <c r="H109" s="106"/>
      <c r="I109" s="107"/>
      <c r="J109" s="115"/>
    </row>
    <row r="110" spans="1:10" x14ac:dyDescent="0.35">
      <c r="A110" s="106"/>
      <c r="B110" s="116" t="s">
        <v>400</v>
      </c>
      <c r="C110" s="106"/>
      <c r="D110" s="112" t="s">
        <v>286</v>
      </c>
      <c r="E110" s="112"/>
      <c r="F110" s="113"/>
      <c r="G110" s="151"/>
      <c r="H110" s="151"/>
      <c r="I110" s="151"/>
      <c r="J110" s="115"/>
    </row>
    <row r="111" spans="1:10" x14ac:dyDescent="0.35">
      <c r="A111" s="106"/>
      <c r="B111" s="106"/>
      <c r="C111" s="106"/>
      <c r="D111" s="106"/>
      <c r="E111" s="106"/>
      <c r="F111" s="107"/>
      <c r="G111" s="106"/>
      <c r="H111" s="106"/>
      <c r="I111" s="107"/>
      <c r="J111" s="115"/>
    </row>
    <row r="112" spans="1:10" x14ac:dyDescent="0.35">
      <c r="A112" s="106"/>
      <c r="B112" s="106"/>
      <c r="C112" s="106"/>
      <c r="D112" s="106" t="s">
        <v>6</v>
      </c>
      <c r="E112" s="162"/>
      <c r="F112" s="174" t="str">
        <f>IF(B110="Incluir",IF(OR(E112="",E112=0),"Rellene el presupuesto",IF(OR(NOT(ISNUMBER(E112)),E112&lt;=0),"Rellene con un valor positivo","")),
    IF(OR(E112="",E112=0),"",
        "No rellene el presupuesto sin seleccionar que quiere incluir el subtipo de acción"))</f>
        <v/>
      </c>
      <c r="G112" s="175"/>
      <c r="H112" s="175"/>
      <c r="I112" s="107"/>
      <c r="J112" s="115"/>
    </row>
    <row r="113" spans="1:10" x14ac:dyDescent="0.35">
      <c r="A113" s="106"/>
      <c r="B113" s="106"/>
      <c r="C113" s="106"/>
      <c r="D113" s="106"/>
      <c r="E113" s="106"/>
      <c r="F113" s="107"/>
      <c r="G113" s="106"/>
      <c r="H113" s="106"/>
      <c r="I113" s="107"/>
      <c r="J113" s="115"/>
    </row>
    <row r="114" spans="1:10" x14ac:dyDescent="0.35">
      <c r="A114" s="106"/>
      <c r="B114" s="106"/>
      <c r="C114" s="106"/>
      <c r="D114" s="106" t="s">
        <v>270</v>
      </c>
      <c r="E114" s="106"/>
      <c r="F114" s="107"/>
      <c r="G114" s="106"/>
      <c r="H114" s="106"/>
      <c r="I114" s="107"/>
      <c r="J114" s="115"/>
    </row>
    <row r="115" spans="1:10" x14ac:dyDescent="0.35">
      <c r="A115" s="106"/>
      <c r="B115" s="106"/>
      <c r="C115" s="106"/>
      <c r="D115" s="7" t="s">
        <v>271</v>
      </c>
      <c r="E115" s="7" t="s">
        <v>272</v>
      </c>
      <c r="F115" s="11" t="s">
        <v>156</v>
      </c>
      <c r="G115" s="11" t="s">
        <v>159</v>
      </c>
      <c r="H115" s="8" t="s">
        <v>273</v>
      </c>
      <c r="I115" s="11" t="s">
        <v>274</v>
      </c>
      <c r="J115" s="115"/>
    </row>
    <row r="116" spans="1:10" ht="43.5" x14ac:dyDescent="0.35">
      <c r="A116" s="106"/>
      <c r="B116" s="106"/>
      <c r="C116" s="106"/>
      <c r="D116" s="153" t="s">
        <v>160</v>
      </c>
      <c r="E116" s="154" t="s">
        <v>168</v>
      </c>
      <c r="F116" s="153" t="str">
        <f>IFERROR(VLOOKUP(E116,TablaIndicadores[[Código]:[Unidad de medida]],2,0),"")</f>
        <v>Capacidad de producción adicional
de energía renovable (de la cual: electricidad,
térmica)*</v>
      </c>
      <c r="G116" s="153" t="str">
        <f>IFERROR(VLOOKUP(E116,TablaIndicadores[[Código]:[Unidad de medida]],3,0),"")</f>
        <v>KW  </v>
      </c>
      <c r="H116" s="116"/>
      <c r="I116" s="153" t="str">
        <f>IF(B110="Incluir",IF(OR(H116="",E116="",NOT(ISNUMBER(H116)),H116&lt;=0,H116&lt;=0.0000001,H116&gt;1000000000),"Rellene con un valor positivo","SI"),"")</f>
        <v/>
      </c>
      <c r="J116" s="115"/>
    </row>
    <row r="117" spans="1:10" ht="29" x14ac:dyDescent="0.35">
      <c r="A117" s="106"/>
      <c r="B117" s="106"/>
      <c r="C117" s="106"/>
      <c r="D117" s="153" t="s">
        <v>162</v>
      </c>
      <c r="E117" s="154" t="s">
        <v>169</v>
      </c>
      <c r="F117" s="153" t="str">
        <f>IFERROR(VLOOKUP(E117,TablaIndicadores[[Código]:[Unidad de medida]],2,0),"")</f>
        <v>RCR 32: Capacidad operativa adicional instalada para energía renovable*</v>
      </c>
      <c r="G117" s="153" t="str">
        <f>IFERROR(VLOOKUP(E117,TablaIndicadores[[Código]:[Unidad de medida]],3,0),"")</f>
        <v>MW</v>
      </c>
      <c r="H117" s="157"/>
      <c r="I117" s="153" t="str">
        <f>IF(B110="Incluir",IF(OR(H117="",E117="",NOT(ISNUMBER(H117)),H117&lt;=0,H117&lt;=0.0000001,H117&gt;1000000000),"Rellene con un valor positivo","SI"),"")</f>
        <v/>
      </c>
      <c r="J117" s="115"/>
    </row>
    <row r="118" spans="1:10" x14ac:dyDescent="0.35">
      <c r="A118" s="106"/>
      <c r="B118" s="106"/>
      <c r="C118" s="106"/>
      <c r="D118" s="106"/>
      <c r="E118" s="106"/>
      <c r="F118" s="107"/>
      <c r="G118" s="106"/>
      <c r="H118" s="106"/>
      <c r="I118" s="107"/>
      <c r="J118" s="115"/>
    </row>
    <row r="119" spans="1:10" x14ac:dyDescent="0.35">
      <c r="A119" s="106"/>
      <c r="B119" s="116" t="s">
        <v>400</v>
      </c>
      <c r="C119" s="106"/>
      <c r="D119" s="112" t="s">
        <v>287</v>
      </c>
      <c r="E119" s="112"/>
      <c r="F119" s="113"/>
      <c r="G119" s="113"/>
      <c r="H119" s="113"/>
      <c r="I119" s="113"/>
      <c r="J119" s="115"/>
    </row>
    <row r="120" spans="1:10" x14ac:dyDescent="0.35">
      <c r="A120" s="106"/>
      <c r="B120" s="106"/>
      <c r="C120" s="106"/>
      <c r="D120" s="106"/>
      <c r="E120" s="106"/>
      <c r="F120" s="107"/>
      <c r="G120" s="106"/>
      <c r="H120" s="106"/>
      <c r="I120" s="107"/>
      <c r="J120" s="115"/>
    </row>
    <row r="121" spans="1:10" x14ac:dyDescent="0.35">
      <c r="A121" s="106"/>
      <c r="B121" s="106"/>
      <c r="C121" s="106"/>
      <c r="D121" s="106" t="s">
        <v>6</v>
      </c>
      <c r="E121" s="162"/>
      <c r="F121" s="174" t="str">
        <f>IF(B119="Incluir",IF(OR(E121="",E121=0),"Rellene el presupuesto",IF(OR(NOT(ISNUMBER(E121)),E121&lt;=0),"Rellene con un valor positivo","")),
    IF(OR(E121="",E121=0),"",
        "No rellene el presupuesto sin seleccionar que quiere incluir el subtipo de acción"))</f>
        <v/>
      </c>
      <c r="G121" s="175"/>
      <c r="H121" s="175"/>
      <c r="I121" s="107"/>
      <c r="J121" s="115"/>
    </row>
    <row r="122" spans="1:10" x14ac:dyDescent="0.35">
      <c r="A122" s="106"/>
      <c r="B122" s="106"/>
      <c r="C122" s="106"/>
      <c r="D122" s="106"/>
      <c r="E122" s="106"/>
      <c r="F122" s="107"/>
      <c r="G122" s="106"/>
      <c r="H122" s="106"/>
      <c r="I122" s="107"/>
      <c r="J122" s="115"/>
    </row>
    <row r="123" spans="1:10" x14ac:dyDescent="0.35">
      <c r="A123" s="106"/>
      <c r="B123" s="106"/>
      <c r="C123" s="106"/>
      <c r="D123" s="106" t="s">
        <v>270</v>
      </c>
      <c r="E123" s="106"/>
      <c r="F123" s="107"/>
      <c r="G123" s="106"/>
      <c r="H123" s="106"/>
      <c r="I123" s="107"/>
      <c r="J123" s="115"/>
    </row>
    <row r="124" spans="1:10" x14ac:dyDescent="0.35">
      <c r="A124" s="106"/>
      <c r="B124" s="106"/>
      <c r="C124" s="106"/>
      <c r="D124" s="7" t="s">
        <v>271</v>
      </c>
      <c r="E124" s="7" t="s">
        <v>272</v>
      </c>
      <c r="F124" s="11" t="s">
        <v>156</v>
      </c>
      <c r="G124" s="11" t="s">
        <v>159</v>
      </c>
      <c r="H124" s="8" t="s">
        <v>273</v>
      </c>
      <c r="I124" s="11" t="s">
        <v>274</v>
      </c>
      <c r="J124" s="115"/>
    </row>
    <row r="125" spans="1:10" ht="43.5" x14ac:dyDescent="0.35">
      <c r="A125" s="106"/>
      <c r="B125" s="106"/>
      <c r="C125" s="106"/>
      <c r="D125" s="153" t="s">
        <v>160</v>
      </c>
      <c r="E125" s="154" t="s">
        <v>168</v>
      </c>
      <c r="F125" s="153" t="str">
        <f>IFERROR(VLOOKUP(E125,TablaIndicadores[[Código]:[Unidad de medida]],2,0),"")</f>
        <v>Capacidad de producción adicional
de energía renovable (de la cual: electricidad,
térmica)*</v>
      </c>
      <c r="G125" s="153" t="str">
        <f>IFERROR(VLOOKUP(E125,TablaIndicadores[[Código]:[Unidad de medida]],3,0),"")</f>
        <v>KW  </v>
      </c>
      <c r="H125" s="116"/>
      <c r="I125" s="153" t="str">
        <f>IF(B119="Incluir",IF(OR(H125="",E125="",NOT(ISNUMBER(H125)),H125&lt;=0,H125&lt;=0.0000001,H125&gt;1000000000),"Rellene con un valor positivo","SI"),"")</f>
        <v/>
      </c>
      <c r="J125" s="115"/>
    </row>
    <row r="126" spans="1:10" ht="29" x14ac:dyDescent="0.35">
      <c r="A126" s="106"/>
      <c r="B126" s="106"/>
      <c r="C126" s="106"/>
      <c r="D126" s="153" t="s">
        <v>162</v>
      </c>
      <c r="E126" s="154" t="s">
        <v>169</v>
      </c>
      <c r="F126" s="153" t="str">
        <f>IFERROR(VLOOKUP(E126,TablaIndicadores[[Código]:[Unidad de medida]],2,0),"")</f>
        <v>RCR 32: Capacidad operativa adicional instalada para energía renovable*</v>
      </c>
      <c r="G126" s="153" t="str">
        <f>IFERROR(VLOOKUP(E126,TablaIndicadores[[Código]:[Unidad de medida]],3,0),"")</f>
        <v>MW</v>
      </c>
      <c r="H126" s="157"/>
      <c r="I126" s="153" t="str">
        <f>IF(B119="Incluir",IF(OR(H126="",E126="",NOT(ISNUMBER(H126)),H126&lt;=0,H126&lt;=0.0000001,H126&gt;1000000000),"Rellene con un valor positivo","SI"),"")</f>
        <v/>
      </c>
      <c r="J126" s="115"/>
    </row>
    <row r="127" spans="1:10" x14ac:dyDescent="0.35">
      <c r="A127" s="106"/>
      <c r="B127" s="106"/>
      <c r="C127" s="106"/>
      <c r="D127" s="106"/>
      <c r="E127" s="106"/>
      <c r="F127" s="107"/>
      <c r="G127" s="106"/>
      <c r="H127" s="106"/>
      <c r="I127" s="107"/>
      <c r="J127" s="115"/>
    </row>
    <row r="128" spans="1:10" x14ac:dyDescent="0.35">
      <c r="A128" s="106"/>
      <c r="B128" s="116" t="s">
        <v>400</v>
      </c>
      <c r="C128" s="106"/>
      <c r="D128" s="112" t="s">
        <v>288</v>
      </c>
      <c r="E128" s="112"/>
      <c r="F128" s="113"/>
      <c r="G128" s="151"/>
      <c r="H128" s="151"/>
      <c r="I128" s="151"/>
      <c r="J128" s="115"/>
    </row>
    <row r="129" spans="1:10" x14ac:dyDescent="0.35">
      <c r="A129" s="106"/>
      <c r="B129" s="106"/>
      <c r="C129" s="106"/>
      <c r="D129" s="106"/>
      <c r="E129" s="106"/>
      <c r="F129" s="107"/>
      <c r="G129" s="106"/>
      <c r="H129" s="106"/>
      <c r="I129" s="107"/>
      <c r="J129" s="115"/>
    </row>
    <row r="130" spans="1:10" x14ac:dyDescent="0.35">
      <c r="A130" s="106"/>
      <c r="B130" s="106"/>
      <c r="C130" s="106"/>
      <c r="D130" s="106" t="s">
        <v>6</v>
      </c>
      <c r="E130" s="162"/>
      <c r="F130" s="174" t="str">
        <f>IF(B128="Incluir",IF(OR(E130="",E130=0),"Rellene el presupuesto",IF(OR(NOT(ISNUMBER(E130)),E130&lt;=0),"Rellene con un valor positivo","")),
    IF(OR(E130="",E130=0),"",
        "No rellene el presupuesto sin seleccionar que quiere incluir el subtipo de acción"))</f>
        <v/>
      </c>
      <c r="G130" s="175"/>
      <c r="H130" s="175"/>
      <c r="I130" s="107"/>
      <c r="J130" s="115"/>
    </row>
    <row r="131" spans="1:10" x14ac:dyDescent="0.35">
      <c r="A131" s="106"/>
      <c r="B131" s="106"/>
      <c r="C131" s="106"/>
      <c r="D131" s="106"/>
      <c r="E131" s="106"/>
      <c r="F131" s="107"/>
      <c r="G131" s="106"/>
      <c r="H131" s="106"/>
      <c r="I131" s="107"/>
      <c r="J131" s="115"/>
    </row>
    <row r="132" spans="1:10" x14ac:dyDescent="0.35">
      <c r="A132" s="106"/>
      <c r="B132" s="106"/>
      <c r="C132" s="106"/>
      <c r="D132" s="106" t="s">
        <v>270</v>
      </c>
      <c r="E132" s="106"/>
      <c r="F132" s="107"/>
      <c r="G132" s="106"/>
      <c r="H132" s="106"/>
      <c r="I132" s="107"/>
      <c r="J132" s="115"/>
    </row>
    <row r="133" spans="1:10" x14ac:dyDescent="0.35">
      <c r="A133" s="106"/>
      <c r="B133" s="106"/>
      <c r="C133" s="106"/>
      <c r="D133" s="7" t="s">
        <v>271</v>
      </c>
      <c r="E133" s="7" t="s">
        <v>272</v>
      </c>
      <c r="F133" s="11" t="s">
        <v>156</v>
      </c>
      <c r="G133" s="11" t="s">
        <v>159</v>
      </c>
      <c r="H133" s="8" t="s">
        <v>273</v>
      </c>
      <c r="I133" s="11" t="s">
        <v>274</v>
      </c>
      <c r="J133" s="115"/>
    </row>
    <row r="134" spans="1:10" ht="43.5" x14ac:dyDescent="0.35">
      <c r="A134" s="106"/>
      <c r="B134" s="106"/>
      <c r="C134" s="106"/>
      <c r="D134" s="153" t="s">
        <v>160</v>
      </c>
      <c r="E134" s="154" t="s">
        <v>168</v>
      </c>
      <c r="F134" s="153" t="str">
        <f>IFERROR(VLOOKUP(E134,TablaIndicadores[[Código]:[Unidad de medida]],2,0),"")</f>
        <v>Capacidad de producción adicional
de energía renovable (de la cual: electricidad,
térmica)*</v>
      </c>
      <c r="G134" s="153" t="str">
        <f>IFERROR(VLOOKUP(E134,TablaIndicadores[[Código]:[Unidad de medida]],3,0),"")</f>
        <v>KW  </v>
      </c>
      <c r="H134" s="116"/>
      <c r="I134" s="153" t="str">
        <f>IF(B128="Incluir",IF(OR(H134="",E134="",NOT(ISNUMBER(H134)),H134&lt;=0,H134&lt;=0.0000001,H134&gt;1000000000),"Rellene con un valor positivo","SI"),"")</f>
        <v/>
      </c>
      <c r="J134" s="115"/>
    </row>
    <row r="135" spans="1:10" ht="29" x14ac:dyDescent="0.35">
      <c r="A135" s="106"/>
      <c r="B135" s="106"/>
      <c r="C135" s="106"/>
      <c r="D135" s="153" t="s">
        <v>162</v>
      </c>
      <c r="E135" s="154" t="s">
        <v>169</v>
      </c>
      <c r="F135" s="153" t="str">
        <f>IFERROR(VLOOKUP(E135,TablaIndicadores[[Código]:[Unidad de medida]],2,0),"")</f>
        <v>RCR 32: Capacidad operativa adicional instalada para energía renovable*</v>
      </c>
      <c r="G135" s="153" t="str">
        <f>IFERROR(VLOOKUP(E135,TablaIndicadores[[Código]:[Unidad de medida]],3,0),"")</f>
        <v>MW</v>
      </c>
      <c r="H135" s="157"/>
      <c r="I135" s="153" t="str">
        <f>IF(B128="Incluir",IF(OR(H135="",E135="",NOT(ISNUMBER(H135)),H135&lt;=0,H135&lt;=0.0000001,H135&gt;1000000000),"Rellene con un valor positivo","SI"),"")</f>
        <v/>
      </c>
      <c r="J135" s="115"/>
    </row>
    <row r="136" spans="1:10" x14ac:dyDescent="0.35">
      <c r="A136" s="106"/>
      <c r="B136" s="106"/>
      <c r="C136" s="106"/>
      <c r="D136" s="107"/>
      <c r="E136" s="106"/>
      <c r="F136" s="107"/>
      <c r="G136" s="106"/>
      <c r="H136" s="106"/>
      <c r="I136" s="107"/>
      <c r="J136" s="115"/>
    </row>
    <row r="137" spans="1:10" ht="15" thickBot="1" x14ac:dyDescent="0.4">
      <c r="A137" s="106"/>
      <c r="B137" s="160" t="s">
        <v>46</v>
      </c>
      <c r="C137" s="110"/>
      <c r="D137" s="110"/>
      <c r="E137" s="110"/>
      <c r="F137" s="110"/>
      <c r="G137" s="109"/>
      <c r="H137" s="109"/>
      <c r="I137" s="110"/>
      <c r="J137" s="115"/>
    </row>
    <row r="138" spans="1:10" x14ac:dyDescent="0.35">
      <c r="A138" s="106"/>
      <c r="B138" s="106"/>
      <c r="C138" s="106"/>
      <c r="D138" s="106"/>
      <c r="E138" s="106"/>
      <c r="F138" s="107"/>
      <c r="G138" s="106"/>
      <c r="H138" s="106"/>
      <c r="I138" s="107"/>
      <c r="J138" s="115"/>
    </row>
    <row r="139" spans="1:10" x14ac:dyDescent="0.35">
      <c r="A139" s="106"/>
      <c r="B139" s="116" t="s">
        <v>400</v>
      </c>
      <c r="C139" s="106"/>
      <c r="D139" s="112" t="s">
        <v>289</v>
      </c>
      <c r="E139" s="112"/>
      <c r="F139" s="113"/>
      <c r="G139" s="113"/>
      <c r="H139" s="113"/>
      <c r="I139" s="113"/>
      <c r="J139" s="115"/>
    </row>
    <row r="140" spans="1:10" x14ac:dyDescent="0.35">
      <c r="A140" s="106"/>
      <c r="B140" s="106"/>
      <c r="C140" s="106"/>
      <c r="D140" s="106"/>
      <c r="E140" s="106"/>
      <c r="F140" s="107"/>
      <c r="G140" s="106"/>
      <c r="H140" s="106"/>
      <c r="I140" s="107"/>
      <c r="J140" s="115"/>
    </row>
    <row r="141" spans="1:10" x14ac:dyDescent="0.35">
      <c r="A141" s="106"/>
      <c r="B141" s="106"/>
      <c r="C141" s="106"/>
      <c r="D141" s="106" t="s">
        <v>6</v>
      </c>
      <c r="E141" s="162"/>
      <c r="F141" s="174" t="str">
        <f>IF(B139="Incluir",IF(OR(E141="",E141=0),"Rellene el presupuesto",IF(OR(NOT(ISNUMBER(E141)),E141&lt;=0),"Rellene con un valor positivo","")),
    IF(OR(E141="",E141=0),"",
        "No rellene el presupuesto sin seleccionar que quiere incluir el subtipo de acción"))</f>
        <v/>
      </c>
      <c r="G141" s="175"/>
      <c r="H141" s="175"/>
      <c r="I141" s="107"/>
      <c r="J141" s="115"/>
    </row>
    <row r="142" spans="1:10" x14ac:dyDescent="0.35">
      <c r="A142" s="106"/>
      <c r="B142" s="106"/>
      <c r="C142" s="106"/>
      <c r="D142" s="106"/>
      <c r="E142" s="106"/>
      <c r="F142" s="107"/>
      <c r="G142" s="106"/>
      <c r="H142" s="106"/>
      <c r="I142" s="107"/>
      <c r="J142" s="115"/>
    </row>
    <row r="143" spans="1:10" x14ac:dyDescent="0.35">
      <c r="A143" s="106"/>
      <c r="B143" s="106"/>
      <c r="C143" s="106"/>
      <c r="D143" s="106" t="s">
        <v>270</v>
      </c>
      <c r="E143" s="106"/>
      <c r="F143" s="107"/>
      <c r="G143" s="106"/>
      <c r="H143" s="106"/>
      <c r="I143" s="107"/>
      <c r="J143" s="115"/>
    </row>
    <row r="144" spans="1:10" x14ac:dyDescent="0.35">
      <c r="A144" s="106"/>
      <c r="B144" s="106"/>
      <c r="C144" s="106"/>
      <c r="D144" s="7" t="s">
        <v>271</v>
      </c>
      <c r="E144" s="7" t="s">
        <v>272</v>
      </c>
      <c r="F144" s="11" t="s">
        <v>156</v>
      </c>
      <c r="G144" s="11" t="s">
        <v>159</v>
      </c>
      <c r="H144" s="8" t="s">
        <v>273</v>
      </c>
      <c r="I144" s="11" t="s">
        <v>274</v>
      </c>
      <c r="J144" s="115"/>
    </row>
    <row r="145" spans="1:10" ht="29" x14ac:dyDescent="0.35">
      <c r="A145" s="106"/>
      <c r="B145" s="106"/>
      <c r="C145" s="106"/>
      <c r="D145" s="153" t="s">
        <v>160</v>
      </c>
      <c r="E145" s="154" t="s">
        <v>171</v>
      </c>
      <c r="F145" s="153" t="str">
        <f>IFERROR(VLOOKUP(E145,TablaIndicadores[[Código]:[Unidad de medida]],2,0),"")</f>
        <v>RCO 57: Capacidad del material rodante respetuoso con el medio ambiente para el transporte público colectivo*</v>
      </c>
      <c r="G145" s="153" t="str">
        <f>IFERROR(VLOOKUP(E145,TablaIndicadores[[Código]:[Unidad de medida]],3,0),"")</f>
        <v>RCO 57:Pasajeros</v>
      </c>
      <c r="H145" s="116"/>
      <c r="I145" s="153" t="str">
        <f>IF(B139="Incluir",IF(OR(H145="",E145="",NOT(ISNUMBER(H145)),H145&lt;=0,H145&lt;=0.0000001,H145&gt;1000000000),"Rellene con un valor positivo","SI"),"")</f>
        <v/>
      </c>
      <c r="J145" s="115"/>
    </row>
    <row r="146" spans="1:10" ht="29" x14ac:dyDescent="0.35">
      <c r="A146" s="106"/>
      <c r="B146" s="106"/>
      <c r="C146" s="106"/>
      <c r="D146" s="153" t="s">
        <v>162</v>
      </c>
      <c r="E146" s="154" t="s">
        <v>173</v>
      </c>
      <c r="F146" s="153" t="str">
        <f>IFERROR(VLOOKUP(E146,TablaIndicadores[[Código]:[Unidad de medida]],2,0),"")</f>
        <v>RCR 62: Pasajeros anuales de transporte
público nuevo o modernizado</v>
      </c>
      <c r="G146" s="153" t="str">
        <f>IFERROR(VLOOKUP(E146,TablaIndicadores[[Código]:[Unidad de medida]],3,0),"")</f>
        <v>RCR 62: Usuarios / año</v>
      </c>
      <c r="H146" s="157"/>
      <c r="I146" s="153" t="str">
        <f>IF(B139="Incluir",IF(OR(H146="",E146="",NOT(ISNUMBER(H146)),H146&lt;=0,H146&lt;=0.0000001,H146&gt;1000000000),"Rellene con un valor positivo","SI"),"")</f>
        <v/>
      </c>
      <c r="J146" s="115"/>
    </row>
    <row r="147" spans="1:10" x14ac:dyDescent="0.35">
      <c r="A147" s="106"/>
      <c r="B147" s="106"/>
      <c r="C147" s="106"/>
      <c r="D147" s="107"/>
      <c r="E147" s="106"/>
      <c r="F147" s="107"/>
      <c r="G147" s="106"/>
      <c r="H147" s="106"/>
      <c r="I147" s="107"/>
      <c r="J147" s="115"/>
    </row>
    <row r="148" spans="1:10" x14ac:dyDescent="0.35">
      <c r="A148" s="106"/>
      <c r="B148" s="116" t="s">
        <v>400</v>
      </c>
      <c r="C148" s="106"/>
      <c r="D148" s="112" t="s">
        <v>290</v>
      </c>
      <c r="E148" s="112"/>
      <c r="F148" s="113"/>
      <c r="G148" s="113"/>
      <c r="H148" s="113"/>
      <c r="I148" s="113"/>
      <c r="J148" s="115"/>
    </row>
    <row r="149" spans="1:10" x14ac:dyDescent="0.35">
      <c r="A149" s="106"/>
      <c r="B149" s="106"/>
      <c r="C149" s="106"/>
      <c r="D149" s="106"/>
      <c r="E149" s="106"/>
      <c r="F149" s="107"/>
      <c r="G149" s="106"/>
      <c r="H149" s="106"/>
      <c r="I149" s="107"/>
      <c r="J149" s="115"/>
    </row>
    <row r="150" spans="1:10" x14ac:dyDescent="0.35">
      <c r="A150" s="106"/>
      <c r="B150" s="106"/>
      <c r="C150" s="106"/>
      <c r="D150" s="106" t="s">
        <v>6</v>
      </c>
      <c r="E150" s="162"/>
      <c r="F150" s="174" t="str">
        <f>IF(B148="Incluir",IF(OR(E150="",E150=0),"Rellene el presupuesto",IF(OR(NOT(ISNUMBER(E150)),E150&lt;=0),"Rellene con un valor positivo","")),
    IF(OR(E150="",E150=0),"",
        "No rellene el presupuesto sin seleccionar que quiere incluir el subtipo de acción"))</f>
        <v/>
      </c>
      <c r="G150" s="175"/>
      <c r="H150" s="175"/>
      <c r="I150" s="107"/>
      <c r="J150" s="115"/>
    </row>
    <row r="151" spans="1:10" x14ac:dyDescent="0.35">
      <c r="A151" s="106"/>
      <c r="B151" s="106"/>
      <c r="C151" s="106"/>
      <c r="D151" s="106"/>
      <c r="E151" s="106"/>
      <c r="F151" s="107"/>
      <c r="G151" s="106"/>
      <c r="H151" s="106"/>
      <c r="I151" s="107"/>
      <c r="J151" s="115"/>
    </row>
    <row r="152" spans="1:10" x14ac:dyDescent="0.35">
      <c r="A152" s="106"/>
      <c r="B152" s="106"/>
      <c r="C152" s="106"/>
      <c r="D152" s="106" t="s">
        <v>270</v>
      </c>
      <c r="E152" s="106"/>
      <c r="F152" s="107"/>
      <c r="G152" s="106"/>
      <c r="H152" s="106"/>
      <c r="I152" s="107"/>
      <c r="J152" s="115"/>
    </row>
    <row r="153" spans="1:10" x14ac:dyDescent="0.35">
      <c r="A153" s="106"/>
      <c r="B153" s="106"/>
      <c r="C153" s="106"/>
      <c r="D153" s="7" t="s">
        <v>271</v>
      </c>
      <c r="E153" s="7" t="s">
        <v>272</v>
      </c>
      <c r="F153" s="11" t="s">
        <v>156</v>
      </c>
      <c r="G153" s="11" t="s">
        <v>159</v>
      </c>
      <c r="H153" s="8" t="s">
        <v>273</v>
      </c>
      <c r="I153" s="11" t="s">
        <v>274</v>
      </c>
      <c r="J153" s="115"/>
    </row>
    <row r="154" spans="1:10" ht="29" x14ac:dyDescent="0.35">
      <c r="A154" s="106"/>
      <c r="B154" s="106"/>
      <c r="C154" s="106"/>
      <c r="D154" s="153" t="s">
        <v>160</v>
      </c>
      <c r="E154" s="154" t="s">
        <v>171</v>
      </c>
      <c r="F154" s="153" t="str">
        <f>IFERROR(VLOOKUP(E154,TablaIndicadores[[Código]:[Unidad de medida]],2,0),"")</f>
        <v>RCO 57: Capacidad del material rodante respetuoso con el medio ambiente para el transporte público colectivo*</v>
      </c>
      <c r="G154" s="153" t="str">
        <f>IFERROR(VLOOKUP(E154,TablaIndicadores[[Código]:[Unidad de medida]],3,0),"")</f>
        <v>RCO 57:Pasajeros</v>
      </c>
      <c r="H154" s="116"/>
      <c r="I154" s="153" t="str">
        <f>IF(B148="Incluir",IF(OR(H154="",E154="",NOT(ISNUMBER(H154)),H154&lt;=0,H154&lt;=0.0000001,H154&gt;1000000000),"Rellene con un valor positivo","SI"),"")</f>
        <v/>
      </c>
      <c r="J154" s="115"/>
    </row>
    <row r="155" spans="1:10" ht="29" x14ac:dyDescent="0.35">
      <c r="A155" s="106"/>
      <c r="B155" s="106"/>
      <c r="C155" s="106"/>
      <c r="D155" s="153" t="s">
        <v>162</v>
      </c>
      <c r="E155" s="154" t="s">
        <v>173</v>
      </c>
      <c r="F155" s="153" t="str">
        <f>IFERROR(VLOOKUP(E155,TablaIndicadores[[Código]:[Unidad de medida]],2,0),"")</f>
        <v>RCR 62: Pasajeros anuales de transporte
público nuevo o modernizado</v>
      </c>
      <c r="G155" s="153" t="str">
        <f>IFERROR(VLOOKUP(E155,TablaIndicadores[[Código]:[Unidad de medida]],3,0),"")</f>
        <v>RCR 62: Usuarios / año</v>
      </c>
      <c r="H155" s="157"/>
      <c r="I155" s="153" t="str">
        <f>IF(B148="Incluir",IF(OR(H155="",E155="",NOT(ISNUMBER(H155)),H155&lt;=0,H155&lt;=0.0000001,H155&gt;1000000000),"Rellene con un valor positivo","SI"),"")</f>
        <v/>
      </c>
      <c r="J155" s="115"/>
    </row>
    <row r="156" spans="1:10" x14ac:dyDescent="0.35">
      <c r="A156" s="106"/>
      <c r="B156" s="106"/>
      <c r="C156" s="106"/>
      <c r="D156" s="106"/>
      <c r="E156" s="106"/>
      <c r="F156" s="107"/>
      <c r="G156" s="106"/>
      <c r="H156" s="106"/>
      <c r="I156" s="107"/>
      <c r="J156" s="115"/>
    </row>
    <row r="157" spans="1:10" x14ac:dyDescent="0.35">
      <c r="A157" s="106"/>
      <c r="B157" s="116" t="s">
        <v>400</v>
      </c>
      <c r="C157" s="106"/>
      <c r="D157" s="112" t="s">
        <v>291</v>
      </c>
      <c r="E157" s="112"/>
      <c r="F157" s="113"/>
      <c r="G157" s="113"/>
      <c r="H157" s="113"/>
      <c r="I157" s="113"/>
      <c r="J157" s="115"/>
    </row>
    <row r="158" spans="1:10" x14ac:dyDescent="0.35">
      <c r="A158" s="106"/>
      <c r="B158" s="106"/>
      <c r="C158" s="106"/>
      <c r="D158" s="106"/>
      <c r="E158" s="106"/>
      <c r="F158" s="107"/>
      <c r="G158" s="106"/>
      <c r="H158" s="106"/>
      <c r="I158" s="107"/>
      <c r="J158" s="115"/>
    </row>
    <row r="159" spans="1:10" x14ac:dyDescent="0.35">
      <c r="A159" s="106"/>
      <c r="B159" s="106"/>
      <c r="C159" s="106"/>
      <c r="D159" s="106" t="s">
        <v>6</v>
      </c>
      <c r="E159" s="162"/>
      <c r="F159" s="174" t="str">
        <f>IF(B157="Incluir",IF(OR(E159="",E159=0),"Rellene el presupuesto",IF(OR(NOT(ISNUMBER(E159)),E159&lt;=0),"Rellene con un valor positivo","")),
    IF(OR(E159="",E159=0),"",
        "No rellene el presupuesto sin seleccionar que quiere incluir el subtipo de acción"))</f>
        <v/>
      </c>
      <c r="G159" s="175"/>
      <c r="H159" s="175"/>
      <c r="I159" s="107"/>
      <c r="J159" s="115"/>
    </row>
    <row r="160" spans="1:10" x14ac:dyDescent="0.35">
      <c r="A160" s="106"/>
      <c r="B160" s="106"/>
      <c r="C160" s="106"/>
      <c r="D160" s="106"/>
      <c r="E160" s="106"/>
      <c r="F160" s="107"/>
      <c r="G160" s="106"/>
      <c r="H160" s="106"/>
      <c r="I160" s="107"/>
      <c r="J160" s="115"/>
    </row>
    <row r="161" spans="1:10" x14ac:dyDescent="0.35">
      <c r="A161" s="106"/>
      <c r="B161" s="106"/>
      <c r="C161" s="106"/>
      <c r="D161" s="106" t="s">
        <v>270</v>
      </c>
      <c r="E161" s="106"/>
      <c r="F161" s="107"/>
      <c r="G161" s="106"/>
      <c r="H161" s="106"/>
      <c r="I161" s="107"/>
      <c r="J161" s="115"/>
    </row>
    <row r="162" spans="1:10" x14ac:dyDescent="0.35">
      <c r="A162" s="106"/>
      <c r="B162" s="106"/>
      <c r="C162" s="106"/>
      <c r="D162" s="7" t="s">
        <v>271</v>
      </c>
      <c r="E162" s="7" t="s">
        <v>272</v>
      </c>
      <c r="F162" s="11" t="s">
        <v>156</v>
      </c>
      <c r="G162" s="11" t="s">
        <v>159</v>
      </c>
      <c r="H162" s="8" t="s">
        <v>273</v>
      </c>
      <c r="I162" s="11" t="s">
        <v>274</v>
      </c>
      <c r="J162" s="115"/>
    </row>
    <row r="163" spans="1:10" ht="29" x14ac:dyDescent="0.35">
      <c r="A163" s="106"/>
      <c r="B163" s="106"/>
      <c r="C163" s="106"/>
      <c r="D163" s="153" t="s">
        <v>160</v>
      </c>
      <c r="E163" s="154" t="s">
        <v>174</v>
      </c>
      <c r="F163" s="153" t="str">
        <f>IFERROR(VLOOKUP(E163,TablaIndicadores[[Código]:[Unidad de medida]],2,0),"")</f>
        <v>RCO 58: Infraestructuras específicamente para ciclistas apoyadas*</v>
      </c>
      <c r="G163" s="153" t="str">
        <f>IFERROR(VLOOKUP(E163,TablaIndicadores[[Código]:[Unidad de medida]],3,0),"")</f>
        <v>RCO 58:  Km</v>
      </c>
      <c r="H163" s="116"/>
      <c r="I163" s="153" t="str">
        <f>IF(B157="Incluir",IF(OR(H163="",E163="",NOT(ISNUMBER(H163)),H163&lt;=0,H163&lt;=0.0000001,H163&gt;1000000000),"Rellene con un valor positivo","SI"),"")</f>
        <v/>
      </c>
      <c r="J163" s="115"/>
    </row>
    <row r="164" spans="1:10" ht="29" x14ac:dyDescent="0.35">
      <c r="A164" s="106"/>
      <c r="B164" s="106"/>
      <c r="C164" s="106"/>
      <c r="D164" s="153" t="s">
        <v>162</v>
      </c>
      <c r="E164" s="154" t="s">
        <v>175</v>
      </c>
      <c r="F164" s="153" t="str">
        <f>IFERROR(VLOOKUP(E164,TablaIndicadores[[Código]:[Unidad de medida]],2,0),"")</f>
        <v>RCR 64: Usuarios anuales de infraestructuras
específicas para ciclistas</v>
      </c>
      <c r="G164" s="153" t="str">
        <f>IFERROR(VLOOKUP(E164,TablaIndicadores[[Código]:[Unidad de medida]],3,0),"")</f>
        <v>RCR 64: Usuarios /año</v>
      </c>
      <c r="H164" s="157"/>
      <c r="I164" s="153" t="str">
        <f>IF(B157="Incluir",IF(OR(H164="",E164="",NOT(ISNUMBER(H164)),H164&lt;=0,H164&lt;=0.0000001,H164&gt;1000000000),"Rellene con un valor positivo","SI"),"")</f>
        <v/>
      </c>
      <c r="J164" s="115"/>
    </row>
    <row r="165" spans="1:10" x14ac:dyDescent="0.35">
      <c r="A165" s="106"/>
      <c r="B165" s="106"/>
      <c r="C165" s="106"/>
      <c r="D165" s="106"/>
      <c r="E165" s="107"/>
      <c r="F165" s="107"/>
      <c r="G165" s="106"/>
      <c r="H165" s="107"/>
      <c r="I165" s="107"/>
      <c r="J165" s="115"/>
    </row>
    <row r="166" spans="1:10" x14ac:dyDescent="0.35">
      <c r="A166" s="106"/>
      <c r="B166" s="116" t="s">
        <v>400</v>
      </c>
      <c r="C166" s="106"/>
      <c r="D166" s="112" t="s">
        <v>292</v>
      </c>
      <c r="E166" s="112"/>
      <c r="F166" s="113"/>
      <c r="G166" s="113"/>
      <c r="H166" s="113"/>
      <c r="I166" s="113"/>
      <c r="J166" s="115"/>
    </row>
    <row r="167" spans="1:10" x14ac:dyDescent="0.35">
      <c r="A167" s="106"/>
      <c r="B167" s="106"/>
      <c r="C167" s="106"/>
      <c r="D167" s="106"/>
      <c r="E167" s="106"/>
      <c r="F167" s="107"/>
      <c r="G167" s="106"/>
      <c r="H167" s="106"/>
      <c r="I167" s="107"/>
      <c r="J167" s="115"/>
    </row>
    <row r="168" spans="1:10" x14ac:dyDescent="0.35">
      <c r="A168" s="106"/>
      <c r="B168" s="106"/>
      <c r="C168" s="106"/>
      <c r="D168" s="106" t="s">
        <v>6</v>
      </c>
      <c r="E168" s="162"/>
      <c r="F168" s="174" t="str">
        <f>IF(B166="Incluir",IF(OR(E168="",E168=0),"Rellene el presupuesto",IF(OR(NOT(ISNUMBER(E168)),E168&lt;=0),"Rellene con un valor positivo","")),
    IF(OR(E168="",E168=0),"",
        "No rellene el presupuesto sin seleccionar que quiere incluir el subtipo de acción"))</f>
        <v/>
      </c>
      <c r="G168" s="175"/>
      <c r="H168" s="175"/>
      <c r="I168" s="107"/>
      <c r="J168" s="115"/>
    </row>
    <row r="169" spans="1:10" x14ac:dyDescent="0.35">
      <c r="A169" s="106"/>
      <c r="B169" s="106"/>
      <c r="C169" s="106"/>
      <c r="D169" s="106"/>
      <c r="E169" s="106"/>
      <c r="F169" s="107"/>
      <c r="G169" s="106"/>
      <c r="H169" s="106"/>
      <c r="I169" s="107"/>
      <c r="J169" s="115"/>
    </row>
    <row r="170" spans="1:10" x14ac:dyDescent="0.35">
      <c r="A170" s="106"/>
      <c r="B170" s="106"/>
      <c r="C170" s="106"/>
      <c r="D170" s="106" t="s">
        <v>270</v>
      </c>
      <c r="E170" s="106"/>
      <c r="F170" s="107"/>
      <c r="G170" s="106"/>
      <c r="H170" s="106"/>
      <c r="I170" s="107"/>
      <c r="J170" s="115"/>
    </row>
    <row r="171" spans="1:10" x14ac:dyDescent="0.35">
      <c r="A171" s="106"/>
      <c r="B171" s="106"/>
      <c r="C171" s="106"/>
      <c r="D171" s="7" t="s">
        <v>271</v>
      </c>
      <c r="E171" s="7" t="s">
        <v>272</v>
      </c>
      <c r="F171" s="11" t="s">
        <v>156</v>
      </c>
      <c r="G171" s="11" t="s">
        <v>159</v>
      </c>
      <c r="H171" s="8" t="s">
        <v>273</v>
      </c>
      <c r="I171" s="11" t="s">
        <v>274</v>
      </c>
      <c r="J171" s="115"/>
    </row>
    <row r="172" spans="1:10" ht="29" x14ac:dyDescent="0.35">
      <c r="A172" s="106"/>
      <c r="B172" s="106"/>
      <c r="C172" s="106"/>
      <c r="D172" s="153" t="s">
        <v>160</v>
      </c>
      <c r="E172" s="154" t="s">
        <v>170</v>
      </c>
      <c r="F172" s="153" t="str">
        <f>IFERROR(VLOOKUP(E172,TablaIndicadores[[Código]:[Unidad de medida]],2,0),"")</f>
        <v>RCO54 Intermodal</v>
      </c>
      <c r="G172" s="153" t="str">
        <f>IFERROR(VLOOKUP(E172,TablaIndicadores[[Código]:[Unidad de medida]],3,0),"")</f>
        <v>RCO54:Conexiones intermodales</v>
      </c>
      <c r="H172" s="116"/>
      <c r="I172" s="153" t="str">
        <f>IF(B166="Incluir",IF(OR(H172="",E172="",NOT(ISNUMBER(H172)),H172&lt;=0,H172&lt;=0.0000001,H172&gt;1000000000),"Rellene con un valor positivo","SI"),"")</f>
        <v/>
      </c>
      <c r="J172" s="115"/>
    </row>
    <row r="173" spans="1:10" ht="29" x14ac:dyDescent="0.35">
      <c r="A173" s="106"/>
      <c r="B173" s="106"/>
      <c r="C173" s="106"/>
      <c r="D173" s="153" t="s">
        <v>162</v>
      </c>
      <c r="E173" s="154" t="s">
        <v>173</v>
      </c>
      <c r="F173" s="153" t="str">
        <f>IFERROR(VLOOKUP(E173,TablaIndicadores[[Código]:[Unidad de medida]],2,0),"")</f>
        <v>RCR 62: Pasajeros anuales de transporte
público nuevo o modernizado</v>
      </c>
      <c r="G173" s="153" t="str">
        <f>IFERROR(VLOOKUP(E173,TablaIndicadores[[Código]:[Unidad de medida]],3,0),"")</f>
        <v>RCR 62: Usuarios / año</v>
      </c>
      <c r="H173" s="157"/>
      <c r="I173" s="153" t="str">
        <f>IF(B166="Incluir",IF(OR(H173="",E173="",NOT(ISNUMBER(H173)),H173&lt;=0,H173&lt;=0.0000001,H173&gt;1000000000),"Rellene con un valor positivo","SI"),"")</f>
        <v/>
      </c>
      <c r="J173" s="115"/>
    </row>
    <row r="174" spans="1:10" x14ac:dyDescent="0.35">
      <c r="A174" s="106"/>
      <c r="B174" s="106"/>
      <c r="C174" s="106"/>
      <c r="D174" s="106"/>
      <c r="E174" s="106"/>
      <c r="F174" s="107"/>
      <c r="G174" s="106"/>
      <c r="H174" s="106"/>
      <c r="I174" s="107"/>
      <c r="J174" s="115"/>
    </row>
    <row r="175" spans="1:10" x14ac:dyDescent="0.35">
      <c r="A175" s="106"/>
      <c r="B175" s="116" t="s">
        <v>400</v>
      </c>
      <c r="C175" s="106"/>
      <c r="D175" s="112" t="s">
        <v>293</v>
      </c>
      <c r="E175" s="112"/>
      <c r="F175" s="113"/>
      <c r="G175" s="113"/>
      <c r="H175" s="113"/>
      <c r="I175" s="113"/>
      <c r="J175" s="118"/>
    </row>
    <row r="176" spans="1:10" x14ac:dyDescent="0.35">
      <c r="A176" s="106"/>
      <c r="B176" s="106"/>
      <c r="C176" s="106"/>
      <c r="D176" s="106"/>
      <c r="E176" s="106"/>
      <c r="F176" s="107"/>
      <c r="G176" s="106"/>
      <c r="H176" s="106"/>
      <c r="I176" s="107"/>
      <c r="J176" s="115"/>
    </row>
    <row r="177" spans="1:10" x14ac:dyDescent="0.35">
      <c r="A177" s="106"/>
      <c r="B177" s="106"/>
      <c r="C177" s="106"/>
      <c r="D177" s="106" t="s">
        <v>6</v>
      </c>
      <c r="E177" s="162"/>
      <c r="F177" s="174" t="str">
        <f>IF(B175="Incluir",IF(OR(E177="",E177=0),"Rellene el presupuesto",IF(OR(NOT(ISNUMBER(E177)),E177&lt;=0),"Rellene con un valor positivo","")),
    IF(OR(E177="",E177=0),"",
        "No rellene el presupuesto sin seleccionar que quiere incluir el subtipo de acción"))</f>
        <v/>
      </c>
      <c r="G177" s="175"/>
      <c r="H177" s="175"/>
      <c r="I177" s="107"/>
      <c r="J177" s="115"/>
    </row>
    <row r="178" spans="1:10" x14ac:dyDescent="0.35">
      <c r="A178" s="106"/>
      <c r="B178" s="106"/>
      <c r="C178" s="106"/>
      <c r="D178" s="106"/>
      <c r="E178" s="106"/>
      <c r="F178" s="107"/>
      <c r="G178" s="106"/>
      <c r="H178" s="106"/>
      <c r="I178" s="107"/>
      <c r="J178" s="115"/>
    </row>
    <row r="179" spans="1:10" x14ac:dyDescent="0.35">
      <c r="A179" s="106"/>
      <c r="B179" s="106"/>
      <c r="C179" s="106"/>
      <c r="D179" s="106" t="s">
        <v>270</v>
      </c>
      <c r="E179" s="106"/>
      <c r="F179" s="107"/>
      <c r="G179" s="106"/>
      <c r="H179" s="106"/>
      <c r="I179" s="107"/>
      <c r="J179" s="115"/>
    </row>
    <row r="180" spans="1:10" x14ac:dyDescent="0.35">
      <c r="A180" s="106"/>
      <c r="B180" s="106"/>
      <c r="C180" s="106"/>
      <c r="D180" s="7" t="s">
        <v>271</v>
      </c>
      <c r="E180" s="7" t="s">
        <v>272</v>
      </c>
      <c r="F180" s="11" t="s">
        <v>156</v>
      </c>
      <c r="G180" s="11" t="s">
        <v>159</v>
      </c>
      <c r="H180" s="8" t="s">
        <v>273</v>
      </c>
      <c r="I180" s="11" t="s">
        <v>274</v>
      </c>
      <c r="J180" s="115"/>
    </row>
    <row r="181" spans="1:10" ht="29" x14ac:dyDescent="0.35">
      <c r="A181" s="106"/>
      <c r="B181" s="106"/>
      <c r="C181" s="106"/>
      <c r="D181" s="153" t="s">
        <v>160</v>
      </c>
      <c r="E181" s="154" t="s">
        <v>171</v>
      </c>
      <c r="F181" s="153" t="str">
        <f>IFERROR(VLOOKUP(E181,TablaIndicadores[[Código]:[Unidad de medida]],2,0),"")</f>
        <v>RCO 57: Capacidad del material rodante respetuoso con el medio ambiente para el transporte público colectivo*</v>
      </c>
      <c r="G181" s="153" t="str">
        <f>IFERROR(VLOOKUP(E181,TablaIndicadores[[Código]:[Unidad de medida]],3,0),"")</f>
        <v>RCO 57:Pasajeros</v>
      </c>
      <c r="H181" s="116"/>
      <c r="I181" s="153" t="str">
        <f>IF(B175="Incluir",IF(OR(H181="",E181="",NOT(ISNUMBER(H181)),H181&lt;=0,H181&lt;=0.0000001,H181&gt;1000000000),"Rellene con un valor positivo","SI"),"")</f>
        <v/>
      </c>
      <c r="J181" s="115"/>
    </row>
    <row r="182" spans="1:10" ht="29" x14ac:dyDescent="0.35">
      <c r="A182" s="106"/>
      <c r="B182" s="106"/>
      <c r="C182" s="106"/>
      <c r="D182" s="153" t="s">
        <v>162</v>
      </c>
      <c r="E182" s="154" t="s">
        <v>173</v>
      </c>
      <c r="F182" s="153" t="str">
        <f>IFERROR(VLOOKUP(E182,TablaIndicadores[[Código]:[Unidad de medida]],2,0),"")</f>
        <v>RCR 62: Pasajeros anuales de transporte
público nuevo o modernizado</v>
      </c>
      <c r="G182" s="153" t="str">
        <f>IFERROR(VLOOKUP(E182,TablaIndicadores[[Código]:[Unidad de medida]],3,0),"")</f>
        <v>RCR 62: Usuarios / año</v>
      </c>
      <c r="H182" s="157"/>
      <c r="I182" s="153" t="str">
        <f>IF(B175="Incluir",IF(OR(H182="",E182="",NOT(ISNUMBER(H182)),H182&lt;=0,H182&lt;=0.0000001,H182&gt;1000000000),"Rellene con un valor positivo","SI"),"")</f>
        <v/>
      </c>
      <c r="J182" s="115"/>
    </row>
    <row r="183" spans="1:10" x14ac:dyDescent="0.35">
      <c r="A183" s="106"/>
      <c r="B183" s="106"/>
      <c r="C183" s="106"/>
      <c r="D183" s="106"/>
      <c r="E183" s="106"/>
      <c r="F183" s="107"/>
      <c r="G183" s="106"/>
      <c r="H183" s="106"/>
      <c r="I183" s="107"/>
      <c r="J183" s="115"/>
    </row>
    <row r="184" spans="1:10" ht="15" thickBot="1" x14ac:dyDescent="0.4">
      <c r="A184" s="106"/>
      <c r="B184" s="160" t="s">
        <v>48</v>
      </c>
      <c r="C184" s="110"/>
      <c r="D184" s="110"/>
      <c r="E184" s="109"/>
      <c r="F184" s="110"/>
      <c r="G184" s="109"/>
      <c r="H184" s="109"/>
      <c r="I184" s="110"/>
      <c r="J184" s="115"/>
    </row>
    <row r="185" spans="1:10" x14ac:dyDescent="0.35">
      <c r="A185" s="106"/>
      <c r="B185" s="106"/>
      <c r="C185" s="106"/>
      <c r="D185" s="106"/>
      <c r="E185" s="106"/>
      <c r="F185" s="107"/>
      <c r="G185" s="106"/>
      <c r="H185" s="106"/>
      <c r="I185" s="107"/>
      <c r="J185" s="115"/>
    </row>
    <row r="186" spans="1:10" ht="29.25" customHeight="1" x14ac:dyDescent="0.35">
      <c r="A186" s="106"/>
      <c r="B186" s="116" t="s">
        <v>400</v>
      </c>
      <c r="C186" s="106"/>
      <c r="D186" s="176" t="s">
        <v>294</v>
      </c>
      <c r="E186" s="176"/>
      <c r="F186" s="176"/>
      <c r="G186" s="176"/>
      <c r="H186" s="176"/>
      <c r="I186" s="176"/>
      <c r="J186" s="150"/>
    </row>
    <row r="187" spans="1:10" x14ac:dyDescent="0.35">
      <c r="A187" s="106"/>
      <c r="B187" s="106"/>
      <c r="C187" s="106"/>
      <c r="D187" s="106"/>
      <c r="E187" s="106"/>
      <c r="F187" s="107"/>
      <c r="G187" s="106"/>
      <c r="H187" s="106"/>
      <c r="I187" s="107"/>
      <c r="J187" s="115"/>
    </row>
    <row r="188" spans="1:10" x14ac:dyDescent="0.35">
      <c r="A188" s="106"/>
      <c r="B188" s="106"/>
      <c r="C188" s="106"/>
      <c r="D188" s="106" t="s">
        <v>6</v>
      </c>
      <c r="E188" s="162"/>
      <c r="F188" s="174" t="str">
        <f>IF(B186="Incluir",IF(OR(E188="",E188=0),"Rellene el presupuesto",IF(OR(NOT(ISNUMBER(E188)),E188&lt;=0),"Rellene con un valor positivo","")),
    IF(OR(E188="",E188=0),"",
        "No rellene el presupuesto sin seleccionar que quiere incluir el subtipo de acción"))</f>
        <v/>
      </c>
      <c r="G188" s="175"/>
      <c r="H188" s="175"/>
      <c r="I188" s="107"/>
      <c r="J188" s="115"/>
    </row>
    <row r="189" spans="1:10" x14ac:dyDescent="0.35">
      <c r="A189" s="106"/>
      <c r="B189" s="106"/>
      <c r="C189" s="106"/>
      <c r="D189" s="106"/>
      <c r="E189" s="106"/>
      <c r="F189" s="107"/>
      <c r="G189" s="106"/>
      <c r="H189" s="106"/>
      <c r="I189" s="107"/>
      <c r="J189" s="115"/>
    </row>
    <row r="190" spans="1:10" x14ac:dyDescent="0.35">
      <c r="A190" s="106"/>
      <c r="B190" s="106"/>
      <c r="C190" s="106"/>
      <c r="D190" s="106" t="s">
        <v>270</v>
      </c>
      <c r="E190" s="106"/>
      <c r="F190" s="107"/>
      <c r="G190" s="106"/>
      <c r="H190" s="106"/>
      <c r="I190" s="107"/>
      <c r="J190" s="115"/>
    </row>
    <row r="191" spans="1:10" x14ac:dyDescent="0.35">
      <c r="A191" s="106"/>
      <c r="B191" s="106"/>
      <c r="C191" s="106"/>
      <c r="D191" s="7" t="s">
        <v>271</v>
      </c>
      <c r="E191" s="7" t="s">
        <v>272</v>
      </c>
      <c r="F191" s="11" t="s">
        <v>156</v>
      </c>
      <c r="G191" s="11" t="s">
        <v>159</v>
      </c>
      <c r="H191" s="8" t="s">
        <v>273</v>
      </c>
      <c r="I191" s="11" t="s">
        <v>274</v>
      </c>
      <c r="J191" s="115"/>
    </row>
    <row r="192" spans="1:10" ht="43.5" x14ac:dyDescent="0.35">
      <c r="A192" s="106"/>
      <c r="B192" s="106"/>
      <c r="C192" s="106"/>
      <c r="D192" s="153" t="s">
        <v>160</v>
      </c>
      <c r="E192" s="154" t="s">
        <v>177</v>
      </c>
      <c r="F192" s="153" t="str">
        <f>IFERROR(VLOOKUP(E192,TablaIndicadores[[Código]:[Unidad de medida]],2,0),"")</f>
        <v>RCO 26: Infraestructuras verdes construidas
o mejoradas para la adaptación al cambio
climático*</v>
      </c>
      <c r="G192" s="153" t="str">
        <f>IFERROR(VLOOKUP(E192,TablaIndicadores[[Código]:[Unidad de medida]],3,0),"")</f>
        <v>RCO 26: Hectáreas</v>
      </c>
      <c r="H192" s="116"/>
      <c r="I192" s="153" t="str">
        <f>IF(B186="Incluir",IF(OR(H192="",E192="",NOT(ISNUMBER(H192)),H192&lt;=0,H192&lt;=0.0000001,H192&gt;1000000000),"Rellene con un valor positivo","SI"),"")</f>
        <v/>
      </c>
      <c r="J192" s="115"/>
    </row>
    <row r="193" spans="1:10" ht="43.5" x14ac:dyDescent="0.35">
      <c r="A193" s="106"/>
      <c r="B193" s="106"/>
      <c r="C193" s="106"/>
      <c r="D193" s="153" t="s">
        <v>162</v>
      </c>
      <c r="E193" s="154" t="s">
        <v>178</v>
      </c>
      <c r="F193" s="153" t="str">
        <f>IFERROR(VLOOKUP(E193,TablaIndicadores[[Código]:[Unidad de medida]],2,0),"")</f>
        <v>RCR 35: Población que se beneficia de las
medidas de protección frente a las
inundaciones</v>
      </c>
      <c r="G193" s="153" t="str">
        <f>IFERROR(VLOOKUP(E193,TablaIndicadores[[Código]:[Unidad de medida]],3,0),"")</f>
        <v>RCR 35:Personas</v>
      </c>
      <c r="H193" s="157"/>
      <c r="I193" s="153" t="str">
        <f>IF(B186="Incluir",IF(OR(H193="",E193="",NOT(ISNUMBER(H193)),H193&lt;=0,H193&lt;=0.0000001,H193&gt;1000000000),"Rellene con un valor positivo","SI"),"")</f>
        <v/>
      </c>
      <c r="J193" s="115"/>
    </row>
    <row r="194" spans="1:10" x14ac:dyDescent="0.35">
      <c r="A194" s="106"/>
      <c r="B194" s="106"/>
      <c r="C194" s="106"/>
      <c r="D194" s="106"/>
      <c r="E194" s="106"/>
      <c r="F194" s="107"/>
      <c r="G194" s="106"/>
      <c r="H194" s="106"/>
      <c r="I194" s="107"/>
      <c r="J194" s="115"/>
    </row>
    <row r="195" spans="1:10" ht="29.25" customHeight="1" x14ac:dyDescent="0.35">
      <c r="A195" s="106"/>
      <c r="B195" s="116" t="s">
        <v>400</v>
      </c>
      <c r="C195" s="106"/>
      <c r="D195" s="176" t="s">
        <v>295</v>
      </c>
      <c r="E195" s="176"/>
      <c r="F195" s="176"/>
      <c r="G195" s="176"/>
      <c r="H195" s="176"/>
      <c r="I195" s="176"/>
      <c r="J195" s="150"/>
    </row>
    <row r="196" spans="1:10" x14ac:dyDescent="0.35">
      <c r="A196" s="106"/>
      <c r="B196" s="106"/>
      <c r="C196" s="106"/>
      <c r="D196" s="106"/>
      <c r="E196" s="106"/>
      <c r="F196" s="107"/>
      <c r="G196" s="106"/>
      <c r="H196" s="106"/>
      <c r="I196" s="107"/>
      <c r="J196" s="115"/>
    </row>
    <row r="197" spans="1:10" x14ac:dyDescent="0.35">
      <c r="A197" s="106"/>
      <c r="B197" s="106"/>
      <c r="C197" s="106"/>
      <c r="D197" s="106" t="s">
        <v>6</v>
      </c>
      <c r="E197" s="162"/>
      <c r="F197" s="174" t="str">
        <f>IF(B195="Incluir",IF(OR(E197="",E197=0),"Rellene el presupuesto",IF(OR(NOT(ISNUMBER(E197)),E197&lt;=0),"Rellene con un valor positivo","")),
    IF(OR(E197="",E197=0),"",
        "No rellene el presupuesto sin seleccionar que quiere incluir el subtipo de acción"))</f>
        <v/>
      </c>
      <c r="G197" s="175"/>
      <c r="H197" s="175"/>
      <c r="I197" s="107"/>
      <c r="J197" s="115"/>
    </row>
    <row r="198" spans="1:10" x14ac:dyDescent="0.35">
      <c r="A198" s="106"/>
      <c r="B198" s="106"/>
      <c r="C198" s="106"/>
      <c r="D198" s="106"/>
      <c r="E198" s="106"/>
      <c r="F198" s="107"/>
      <c r="G198" s="106"/>
      <c r="H198" s="106"/>
      <c r="I198" s="107"/>
      <c r="J198" s="115"/>
    </row>
    <row r="199" spans="1:10" x14ac:dyDescent="0.35">
      <c r="A199" s="106"/>
      <c r="B199" s="106"/>
      <c r="C199" s="106"/>
      <c r="D199" s="106" t="s">
        <v>270</v>
      </c>
      <c r="E199" s="106"/>
      <c r="F199" s="107"/>
      <c r="G199" s="106"/>
      <c r="H199" s="106"/>
      <c r="I199" s="107"/>
      <c r="J199" s="115"/>
    </row>
    <row r="200" spans="1:10" x14ac:dyDescent="0.35">
      <c r="A200" s="106"/>
      <c r="B200" s="106"/>
      <c r="C200" s="106"/>
      <c r="D200" s="7" t="s">
        <v>271</v>
      </c>
      <c r="E200" s="7" t="s">
        <v>272</v>
      </c>
      <c r="F200" s="11" t="s">
        <v>156</v>
      </c>
      <c r="G200" s="11" t="s">
        <v>159</v>
      </c>
      <c r="H200" s="8" t="s">
        <v>273</v>
      </c>
      <c r="I200" s="11" t="s">
        <v>274</v>
      </c>
      <c r="J200" s="115"/>
    </row>
    <row r="201" spans="1:10" ht="43.5" x14ac:dyDescent="0.35">
      <c r="A201" s="106"/>
      <c r="B201" s="106"/>
      <c r="C201" s="106"/>
      <c r="D201" s="153" t="s">
        <v>160</v>
      </c>
      <c r="E201" s="154" t="s">
        <v>176</v>
      </c>
      <c r="F201" s="153" t="str">
        <f>IFERROR(VLOOKUP(E201,TablaIndicadores[[Código]:[Unidad de medida]],2,0),"")</f>
        <v>RCO 24: Inversiones en sistemas nuevos o
mejorados de seguimiento, preparación,
alerta y respuesta ante catástrofes*</v>
      </c>
      <c r="G201" s="153" t="str">
        <f>IFERROR(VLOOKUP(E201,TablaIndicadores[[Código]:[Unidad de medida]],3,0),"")</f>
        <v>RCO 24: Euro</v>
      </c>
      <c r="H201" s="116"/>
      <c r="I201" s="153" t="str">
        <f>IF(B195="Incluir",IF(OR(H201="",E201="",NOT(ISNUMBER(H201)),H201&lt;=0,H201&lt;=0.0000001,H201&gt;1000000000),"Rellene con un valor positivo","SI"),"")</f>
        <v/>
      </c>
      <c r="J201" s="115"/>
    </row>
    <row r="202" spans="1:10" ht="29" x14ac:dyDescent="0.35">
      <c r="A202" s="106"/>
      <c r="B202" s="106"/>
      <c r="C202" s="106"/>
      <c r="D202" s="153" t="s">
        <v>162</v>
      </c>
      <c r="E202" s="154" t="s">
        <v>179</v>
      </c>
      <c r="F202" s="153" t="str">
        <f>IFERROR(VLOOKUP(E202,TablaIndicadores[[Código]:[Unidad de medida]],2,0),"")</f>
        <v>RCR 36: Población que se beneficia de la
protección frente a los incendios forestales</v>
      </c>
      <c r="G202" s="153" t="str">
        <f>IFERROR(VLOOKUP(E202,TablaIndicadores[[Código]:[Unidad de medida]],3,0),"")</f>
        <v>RCR 36: Personas</v>
      </c>
      <c r="H202" s="157"/>
      <c r="I202" s="153" t="str">
        <f>IF(B195="Incluir",IF(OR(H202="",E202="",NOT(ISNUMBER(H202)),H202&lt;=0,H202&lt;=0.0000001,H202&gt;1000000000),"Rellene con un valor positivo","SI"),"")</f>
        <v/>
      </c>
      <c r="J202" s="115"/>
    </row>
    <row r="203" spans="1:10" x14ac:dyDescent="0.35">
      <c r="A203" s="106"/>
      <c r="B203" s="106"/>
      <c r="C203" s="106"/>
      <c r="D203" s="106"/>
      <c r="E203" s="106"/>
      <c r="F203" s="107"/>
      <c r="G203" s="106"/>
      <c r="H203" s="106"/>
      <c r="I203" s="107"/>
      <c r="J203" s="115"/>
    </row>
    <row r="204" spans="1:10" ht="29.25" customHeight="1" x14ac:dyDescent="0.35">
      <c r="A204" s="106"/>
      <c r="B204" s="116" t="s">
        <v>400</v>
      </c>
      <c r="C204" s="106"/>
      <c r="D204" s="176" t="s">
        <v>296</v>
      </c>
      <c r="E204" s="176"/>
      <c r="F204" s="176"/>
      <c r="G204" s="176"/>
      <c r="H204" s="176"/>
      <c r="I204" s="176"/>
      <c r="J204" s="150"/>
    </row>
    <row r="205" spans="1:10" x14ac:dyDescent="0.35">
      <c r="A205" s="106"/>
      <c r="B205" s="106"/>
      <c r="C205" s="106"/>
      <c r="D205" s="106"/>
      <c r="E205" s="106"/>
      <c r="F205" s="107"/>
      <c r="G205" s="106"/>
      <c r="H205" s="106"/>
      <c r="I205" s="107"/>
      <c r="J205" s="115"/>
    </row>
    <row r="206" spans="1:10" x14ac:dyDescent="0.35">
      <c r="A206" s="106"/>
      <c r="B206" s="106"/>
      <c r="C206" s="106"/>
      <c r="D206" s="106" t="s">
        <v>6</v>
      </c>
      <c r="E206" s="162"/>
      <c r="F206" s="174" t="str">
        <f>IF(B204="Incluir",IF(OR(E206="",E206=0),"Rellene el presupuesto",IF(OR(NOT(ISNUMBER(E206)),E206&lt;=0),"Rellene con un valor positivo","")),
    IF(OR(E206="",E206=0),"",
        "No rellene el presupuesto sin seleccionar que quiere incluir el subtipo de acción"))</f>
        <v/>
      </c>
      <c r="G206" s="175"/>
      <c r="H206" s="175"/>
      <c r="I206" s="107"/>
      <c r="J206" s="115"/>
    </row>
    <row r="207" spans="1:10" x14ac:dyDescent="0.35">
      <c r="A207" s="106"/>
      <c r="B207" s="106"/>
      <c r="C207" s="106"/>
      <c r="D207" s="106"/>
      <c r="E207" s="106"/>
      <c r="F207" s="107"/>
      <c r="G207" s="106"/>
      <c r="H207" s="106"/>
      <c r="I207" s="107"/>
      <c r="J207" s="115"/>
    </row>
    <row r="208" spans="1:10" x14ac:dyDescent="0.35">
      <c r="A208" s="106"/>
      <c r="B208" s="106"/>
      <c r="C208" s="106"/>
      <c r="D208" s="106" t="s">
        <v>270</v>
      </c>
      <c r="E208" s="106"/>
      <c r="F208" s="107"/>
      <c r="G208" s="106"/>
      <c r="H208" s="106"/>
      <c r="I208" s="107"/>
      <c r="J208" s="115"/>
    </row>
    <row r="209" spans="1:10" x14ac:dyDescent="0.35">
      <c r="A209" s="106"/>
      <c r="B209" s="106"/>
      <c r="C209" s="106"/>
      <c r="D209" s="7" t="s">
        <v>271</v>
      </c>
      <c r="E209" s="7" t="s">
        <v>272</v>
      </c>
      <c r="F209" s="11" t="s">
        <v>156</v>
      </c>
      <c r="G209" s="11" t="s">
        <v>159</v>
      </c>
      <c r="H209" s="8" t="s">
        <v>273</v>
      </c>
      <c r="I209" s="11" t="s">
        <v>274</v>
      </c>
      <c r="J209" s="115"/>
    </row>
    <row r="210" spans="1:10" ht="43.5" x14ac:dyDescent="0.35">
      <c r="A210" s="106"/>
      <c r="B210" s="106"/>
      <c r="C210" s="106"/>
      <c r="D210" s="153" t="s">
        <v>160</v>
      </c>
      <c r="E210" s="154" t="s">
        <v>176</v>
      </c>
      <c r="F210" s="153" t="str">
        <f>IFERROR(VLOOKUP(E210,TablaIndicadores[[Código]:[Unidad de medida]],2,0),"")</f>
        <v>RCO 24: Inversiones en sistemas nuevos o
mejorados de seguimiento, preparación,
alerta y respuesta ante catástrofes*</v>
      </c>
      <c r="G210" s="153" t="str">
        <f>IFERROR(VLOOKUP(E210,TablaIndicadores[[Código]:[Unidad de medida]],3,0),"")</f>
        <v>RCO 24: Euro</v>
      </c>
      <c r="H210" s="116"/>
      <c r="I210" s="153" t="str">
        <f>IF(B204="Incluir",IF(OR(H210="",E210="",NOT(ISNUMBER(H210)),H210&lt;=0,H210&lt;=0.0000001,H210&gt;1000000000),"Rellene con un valor positivo","SI"),"")</f>
        <v/>
      </c>
      <c r="J210" s="115"/>
    </row>
    <row r="211" spans="1:10" ht="72.5" x14ac:dyDescent="0.35">
      <c r="A211" s="106"/>
      <c r="B211" s="106"/>
      <c r="C211" s="106"/>
      <c r="D211" s="153" t="s">
        <v>162</v>
      </c>
      <c r="E211" s="154" t="s">
        <v>180</v>
      </c>
      <c r="F211" s="153" t="str">
        <f>IFERROR(VLOOKUP(E211,TablaIndicadores[[Código]:[Unidad de medida]],2,0),"")</f>
        <v>RCR 37: Población que se beneficia de
medidas de protección frente a catástrofes
naturales relacionadas con el clima (distintas
de las inundaciones o los incendios
forestales)</v>
      </c>
      <c r="G211" s="153" t="str">
        <f>IFERROR(VLOOKUP(E211,TablaIndicadores[[Código]:[Unidad de medida]],3,0),"")</f>
        <v>RCR 37:Personas</v>
      </c>
      <c r="H211" s="157"/>
      <c r="I211" s="153" t="str">
        <f>IF(B204="Incluir",IF(OR(H211="",E211="",NOT(ISNUMBER(H211)),H211&lt;=0,H211&lt;=0.0000001,H211&gt;1000000000),"Rellene con un valor positivo","SI"),"")</f>
        <v/>
      </c>
      <c r="J211" s="115"/>
    </row>
    <row r="212" spans="1:10" x14ac:dyDescent="0.35">
      <c r="A212" s="106"/>
      <c r="B212" s="106"/>
      <c r="C212" s="106"/>
      <c r="D212" s="106"/>
      <c r="E212" s="106"/>
      <c r="F212" s="107"/>
      <c r="G212" s="106"/>
      <c r="H212" s="106"/>
      <c r="I212" s="107"/>
      <c r="J212" s="115"/>
    </row>
    <row r="213" spans="1:10" ht="15" thickBot="1" x14ac:dyDescent="0.4">
      <c r="A213" s="106"/>
      <c r="B213" s="160" t="s">
        <v>50</v>
      </c>
      <c r="C213" s="109"/>
      <c r="D213" s="109"/>
      <c r="E213" s="109"/>
      <c r="F213" s="110"/>
      <c r="G213" s="109"/>
      <c r="H213" s="109"/>
      <c r="I213" s="110"/>
      <c r="J213" s="115"/>
    </row>
    <row r="214" spans="1:10" x14ac:dyDescent="0.35">
      <c r="A214" s="106"/>
      <c r="B214" s="106"/>
      <c r="C214" s="106"/>
      <c r="D214" s="106"/>
      <c r="E214" s="106"/>
      <c r="F214" s="107"/>
      <c r="G214" s="106"/>
      <c r="H214" s="106"/>
      <c r="I214" s="107"/>
      <c r="J214" s="115"/>
    </row>
    <row r="215" spans="1:10" ht="29.25" customHeight="1" x14ac:dyDescent="0.35">
      <c r="A215" s="106"/>
      <c r="B215" s="116" t="s">
        <v>400</v>
      </c>
      <c r="C215" s="106"/>
      <c r="D215" s="176" t="s">
        <v>297</v>
      </c>
      <c r="E215" s="176"/>
      <c r="F215" s="176"/>
      <c r="G215" s="176"/>
      <c r="H215" s="176"/>
      <c r="I215" s="176"/>
      <c r="J215" s="150"/>
    </row>
    <row r="216" spans="1:10" x14ac:dyDescent="0.35">
      <c r="A216" s="106"/>
      <c r="B216" s="106"/>
      <c r="C216" s="106"/>
      <c r="D216" s="106"/>
      <c r="E216" s="106"/>
      <c r="F216" s="107"/>
      <c r="G216" s="106"/>
      <c r="H216" s="106"/>
      <c r="I216" s="107"/>
      <c r="J216" s="115"/>
    </row>
    <row r="217" spans="1:10" x14ac:dyDescent="0.35">
      <c r="A217" s="106"/>
      <c r="B217" s="106"/>
      <c r="C217" s="106"/>
      <c r="D217" s="106" t="s">
        <v>6</v>
      </c>
      <c r="E217" s="162"/>
      <c r="F217" s="174" t="str">
        <f>IF(B215="Incluir",IF(OR(E217="",E217=0),"Rellene el presupuesto",IF(OR(NOT(ISNUMBER(E217)),E217&lt;=0),"Rellene con un valor positivo","")),
    IF(OR(E217="",E217=0),"",
        "No rellene el presupuesto sin seleccionar que quiere incluir el subtipo de acción"))</f>
        <v/>
      </c>
      <c r="G217" s="175"/>
      <c r="H217" s="175"/>
      <c r="I217" s="107"/>
      <c r="J217" s="115"/>
    </row>
    <row r="218" spans="1:10" x14ac:dyDescent="0.35">
      <c r="A218" s="106"/>
      <c r="B218" s="106"/>
      <c r="C218" s="106"/>
      <c r="D218" s="106"/>
      <c r="E218" s="106"/>
      <c r="F218" s="107"/>
      <c r="G218" s="106"/>
      <c r="H218" s="106"/>
      <c r="I218" s="107"/>
      <c r="J218" s="115"/>
    </row>
    <row r="219" spans="1:10" x14ac:dyDescent="0.35">
      <c r="A219" s="106"/>
      <c r="B219" s="106"/>
      <c r="C219" s="106"/>
      <c r="D219" s="106" t="s">
        <v>270</v>
      </c>
      <c r="E219" s="106"/>
      <c r="F219" s="107"/>
      <c r="G219" s="106"/>
      <c r="H219" s="106"/>
      <c r="I219" s="107"/>
      <c r="J219" s="115"/>
    </row>
    <row r="220" spans="1:10" x14ac:dyDescent="0.35">
      <c r="A220" s="106"/>
      <c r="B220" s="106"/>
      <c r="C220" s="106"/>
      <c r="D220" s="7" t="s">
        <v>271</v>
      </c>
      <c r="E220" s="7" t="s">
        <v>272</v>
      </c>
      <c r="F220" s="11" t="s">
        <v>156</v>
      </c>
      <c r="G220" s="11" t="s">
        <v>159</v>
      </c>
      <c r="H220" s="8" t="s">
        <v>273</v>
      </c>
      <c r="I220" s="11" t="s">
        <v>274</v>
      </c>
      <c r="J220" s="115"/>
    </row>
    <row r="221" spans="1:10" ht="43.5" x14ac:dyDescent="0.35">
      <c r="A221" s="106"/>
      <c r="B221" s="106"/>
      <c r="C221" s="106"/>
      <c r="D221" s="153" t="s">
        <v>160</v>
      </c>
      <c r="E221" s="154" t="s">
        <v>181</v>
      </c>
      <c r="F221" s="153" t="str">
        <f>IFERROR(VLOOKUP(E221,TablaIndicadores[[Código]:[Unidad de medida]],2,0),"")</f>
        <v>RCO 30: Longitud de las tuberías nuevas o
mejoradas para los sistemas de distribución
para el abastecimiento público de agua</v>
      </c>
      <c r="G221" s="153" t="str">
        <f>IFERROR(VLOOKUP(E221,TablaIndicadores[[Código]:[Unidad de medida]],3,0),"")</f>
        <v>RCO 30: Km</v>
      </c>
      <c r="H221" s="116"/>
      <c r="I221" s="153" t="str">
        <f>IF(B215="Incluir",IF(OR(H221="",E221="",NOT(ISNUMBER(H221)),H221&lt;=0,H221&lt;=0.0000001,H221&gt;1000000000),"Rellene con un valor positivo","SI"),"")</f>
        <v/>
      </c>
      <c r="J221" s="115"/>
    </row>
    <row r="222" spans="1:10" ht="29" x14ac:dyDescent="0.35">
      <c r="A222" s="106"/>
      <c r="B222" s="106"/>
      <c r="C222" s="106"/>
      <c r="D222" s="153" t="s">
        <v>162</v>
      </c>
      <c r="E222" s="154" t="s">
        <v>182</v>
      </c>
      <c r="F222" s="153" t="str">
        <f>IFERROR(VLOOKUP(E222,TablaIndicadores[[Código]:[Unidad de medida]],2,0),"")</f>
        <v>RCR 41: Población conectada a un
abastecimiento de agua mejorado</v>
      </c>
      <c r="G222" s="153" t="str">
        <f>IFERROR(VLOOKUP(E222,TablaIndicadores[[Código]:[Unidad de medida]],3,0),"")</f>
        <v>RCR 41: Personas</v>
      </c>
      <c r="H222" s="157"/>
      <c r="I222" s="153" t="str">
        <f>IF(B215="Incluir",IF(OR(H222="",E222="",NOT(ISNUMBER(H222)),H222&lt;=0,H222&lt;=0.0000001,H222&gt;1000000000),"Rellene con un valor positivo","SI"),"")</f>
        <v/>
      </c>
      <c r="J222" s="115"/>
    </row>
    <row r="223" spans="1:10" x14ac:dyDescent="0.35">
      <c r="A223" s="106"/>
      <c r="B223" s="106"/>
      <c r="C223" s="106"/>
      <c r="D223" s="106"/>
      <c r="E223" s="106"/>
      <c r="F223" s="107"/>
      <c r="G223" s="106"/>
      <c r="H223" s="106"/>
      <c r="I223" s="107"/>
      <c r="J223" s="115"/>
    </row>
    <row r="224" spans="1:10" ht="29.25" customHeight="1" x14ac:dyDescent="0.35">
      <c r="A224" s="106"/>
      <c r="B224" s="116" t="s">
        <v>400</v>
      </c>
      <c r="C224" s="106"/>
      <c r="D224" s="176" t="s">
        <v>298</v>
      </c>
      <c r="E224" s="176"/>
      <c r="F224" s="176"/>
      <c r="G224" s="176"/>
      <c r="H224" s="176"/>
      <c r="I224" s="176"/>
      <c r="J224" s="150"/>
    </row>
    <row r="225" spans="1:10" x14ac:dyDescent="0.35">
      <c r="A225" s="106"/>
      <c r="B225" s="106"/>
      <c r="C225" s="106"/>
      <c r="D225" s="106"/>
      <c r="E225" s="106"/>
      <c r="F225" s="107"/>
      <c r="G225" s="106"/>
      <c r="H225" s="106"/>
      <c r="I225" s="107"/>
      <c r="J225" s="115"/>
    </row>
    <row r="226" spans="1:10" x14ac:dyDescent="0.35">
      <c r="A226" s="106"/>
      <c r="B226" s="106"/>
      <c r="C226" s="106"/>
      <c r="D226" s="106" t="s">
        <v>6</v>
      </c>
      <c r="E226" s="162"/>
      <c r="F226" s="174" t="str">
        <f>IF(B224="Incluir",IF(OR(E226="",E226=0),"Rellene el presupuesto",IF(OR(NOT(ISNUMBER(E226)),E226&lt;=0),"Rellene con un valor positivo","")),
    IF(OR(E226="",E226=0),"",
        "No rellene el presupuesto sin seleccionar que quiere incluir el subtipo de acción"))</f>
        <v/>
      </c>
      <c r="G226" s="175"/>
      <c r="H226" s="175"/>
      <c r="I226" s="107"/>
      <c r="J226" s="115"/>
    </row>
    <row r="227" spans="1:10" x14ac:dyDescent="0.35">
      <c r="A227" s="106"/>
      <c r="B227" s="106"/>
      <c r="C227" s="106"/>
      <c r="D227" s="106"/>
      <c r="E227" s="106"/>
      <c r="F227" s="107"/>
      <c r="G227" s="106"/>
      <c r="H227" s="106"/>
      <c r="I227" s="107"/>
      <c r="J227" s="115"/>
    </row>
    <row r="228" spans="1:10" x14ac:dyDescent="0.35">
      <c r="A228" s="106"/>
      <c r="B228" s="106"/>
      <c r="C228" s="106"/>
      <c r="D228" s="106" t="s">
        <v>270</v>
      </c>
      <c r="E228" s="106"/>
      <c r="F228" s="107"/>
      <c r="G228" s="106"/>
      <c r="H228" s="106"/>
      <c r="I228" s="107"/>
      <c r="J228" s="115"/>
    </row>
    <row r="229" spans="1:10" x14ac:dyDescent="0.35">
      <c r="A229" s="106"/>
      <c r="B229" s="106"/>
      <c r="C229" s="106"/>
      <c r="D229" s="7" t="s">
        <v>271</v>
      </c>
      <c r="E229" s="7" t="s">
        <v>272</v>
      </c>
      <c r="F229" s="11" t="s">
        <v>156</v>
      </c>
      <c r="G229" s="11" t="s">
        <v>159</v>
      </c>
      <c r="H229" s="8" t="s">
        <v>273</v>
      </c>
      <c r="I229" s="11" t="s">
        <v>274</v>
      </c>
      <c r="J229" s="115"/>
    </row>
    <row r="230" spans="1:10" ht="43.5" x14ac:dyDescent="0.35">
      <c r="A230" s="106"/>
      <c r="B230" s="106"/>
      <c r="C230" s="106"/>
      <c r="D230" s="153" t="s">
        <v>160</v>
      </c>
      <c r="E230" s="154" t="s">
        <v>181</v>
      </c>
      <c r="F230" s="153" t="str">
        <f>IFERROR(VLOOKUP(E230,TablaIndicadores[[Código]:[Unidad de medida]],2,0),"")</f>
        <v>RCO 30: Longitud de las tuberías nuevas o
mejoradas para los sistemas de distribución
para el abastecimiento público de agua</v>
      </c>
      <c r="G230" s="153" t="str">
        <f>IFERROR(VLOOKUP(E230,TablaIndicadores[[Código]:[Unidad de medida]],3,0),"")</f>
        <v>RCO 30: Km</v>
      </c>
      <c r="H230" s="116"/>
      <c r="I230" s="153" t="str">
        <f>IF(B224="Incluir",IF(OR(H230="",E230="",NOT(ISNUMBER(H230)),H230&lt;=0,H230&lt;=0.0000001,H230&gt;1000000000),"Rellene con un valor positivo","SI"),"")</f>
        <v/>
      </c>
      <c r="J230" s="115"/>
    </row>
    <row r="231" spans="1:10" ht="29" x14ac:dyDescent="0.35">
      <c r="A231" s="106"/>
      <c r="B231" s="106"/>
      <c r="C231" s="106"/>
      <c r="D231" s="153" t="s">
        <v>162</v>
      </c>
      <c r="E231" s="154" t="s">
        <v>182</v>
      </c>
      <c r="F231" s="153" t="str">
        <f>IFERROR(VLOOKUP(E231,TablaIndicadores[[Código]:[Unidad de medida]],2,0),"")</f>
        <v>RCR 41: Población conectada a un
abastecimiento de agua mejorado</v>
      </c>
      <c r="G231" s="153" t="str">
        <f>IFERROR(VLOOKUP(E231,TablaIndicadores[[Código]:[Unidad de medida]],3,0),"")</f>
        <v>RCR 41: Personas</v>
      </c>
      <c r="H231" s="157"/>
      <c r="I231" s="153" t="str">
        <f>IF(B224="Incluir",IF(OR(H231="",E231="",NOT(ISNUMBER(H231)),H231&lt;=0,H231&lt;=0.0000001,H231&gt;1000000000),"Rellene con un valor positivo","SI"),"")</f>
        <v/>
      </c>
      <c r="J231" s="115"/>
    </row>
    <row r="232" spans="1:10" x14ac:dyDescent="0.35">
      <c r="A232" s="106"/>
      <c r="B232" s="106"/>
      <c r="C232" s="106"/>
      <c r="D232" s="106"/>
      <c r="E232" s="106"/>
      <c r="F232" s="107"/>
      <c r="G232" s="106"/>
      <c r="H232" s="106"/>
      <c r="I232" s="107"/>
      <c r="J232" s="115"/>
    </row>
    <row r="233" spans="1:10" ht="29.25" customHeight="1" x14ac:dyDescent="0.35">
      <c r="A233" s="106"/>
      <c r="B233" s="116" t="s">
        <v>400</v>
      </c>
      <c r="C233" s="106"/>
      <c r="D233" s="176" t="s">
        <v>299</v>
      </c>
      <c r="E233" s="176"/>
      <c r="F233" s="176"/>
      <c r="G233" s="176"/>
      <c r="H233" s="176"/>
      <c r="I233" s="176"/>
      <c r="J233" s="150"/>
    </row>
    <row r="234" spans="1:10" x14ac:dyDescent="0.35">
      <c r="A234" s="106"/>
      <c r="B234" s="106"/>
      <c r="C234" s="106"/>
      <c r="D234" s="106"/>
      <c r="E234" s="106"/>
      <c r="F234" s="107"/>
      <c r="G234" s="106"/>
      <c r="H234" s="106"/>
      <c r="I234" s="107"/>
      <c r="J234" s="115"/>
    </row>
    <row r="235" spans="1:10" x14ac:dyDescent="0.35">
      <c r="A235" s="106"/>
      <c r="B235" s="106"/>
      <c r="C235" s="106"/>
      <c r="D235" s="106" t="s">
        <v>6</v>
      </c>
      <c r="E235" s="162"/>
      <c r="F235" s="174" t="str">
        <f>IF(B233="Incluir",IF(OR(E235="",E235=0),"Rellene el presupuesto",IF(OR(NOT(ISNUMBER(E235)),E235&lt;=0),"Rellene con un valor positivo","")),
    IF(OR(E235="",E235=0),"",
        "No rellene el presupuesto sin seleccionar que quiere incluir el subtipo de acción"))</f>
        <v/>
      </c>
      <c r="G235" s="175"/>
      <c r="H235" s="175"/>
      <c r="I235" s="107"/>
      <c r="J235" s="115"/>
    </row>
    <row r="236" spans="1:10" x14ac:dyDescent="0.35">
      <c r="A236" s="106"/>
      <c r="B236" s="106"/>
      <c r="C236" s="106"/>
      <c r="D236" s="106"/>
      <c r="E236" s="106"/>
      <c r="F236" s="107"/>
      <c r="G236" s="106"/>
      <c r="H236" s="106"/>
      <c r="I236" s="107"/>
      <c r="J236" s="115"/>
    </row>
    <row r="237" spans="1:10" x14ac:dyDescent="0.35">
      <c r="A237" s="106"/>
      <c r="B237" s="106"/>
      <c r="C237" s="106"/>
      <c r="D237" s="106" t="s">
        <v>270</v>
      </c>
      <c r="E237" s="106"/>
      <c r="F237" s="107"/>
      <c r="G237" s="106"/>
      <c r="H237" s="106"/>
      <c r="I237" s="107"/>
      <c r="J237" s="115"/>
    </row>
    <row r="238" spans="1:10" x14ac:dyDescent="0.35">
      <c r="A238" s="106"/>
      <c r="B238" s="106"/>
      <c r="C238" s="106"/>
      <c r="D238" s="7" t="s">
        <v>271</v>
      </c>
      <c r="E238" s="7" t="s">
        <v>272</v>
      </c>
      <c r="F238" s="11" t="s">
        <v>156</v>
      </c>
      <c r="G238" s="11" t="s">
        <v>159</v>
      </c>
      <c r="H238" s="8" t="s">
        <v>273</v>
      </c>
      <c r="I238" s="11" t="s">
        <v>274</v>
      </c>
      <c r="J238" s="115"/>
    </row>
    <row r="239" spans="1:10" ht="29" x14ac:dyDescent="0.35">
      <c r="A239" s="106"/>
      <c r="B239" s="106"/>
      <c r="C239" s="106"/>
      <c r="D239" s="153" t="s">
        <v>160</v>
      </c>
      <c r="E239" s="154" t="s">
        <v>183</v>
      </c>
      <c r="F239" s="153" t="str">
        <f>IFERROR(VLOOKUP(E239,TablaIndicadores[[Código]:[Unidad de medida]],2,0),"")</f>
        <v>RCO31 Longitud de tuberías nuevas o mejoradas para la red pública de recogida de aguas residuales</v>
      </c>
      <c r="G239" s="153" t="str">
        <f>IFERROR(VLOOKUP(E239,TablaIndicadores[[Código]:[Unidad de medida]],3,0),"")</f>
        <v>RCO31: Km</v>
      </c>
      <c r="H239" s="116"/>
      <c r="I239" s="153" t="str">
        <f>IF(B233="Incluir",IF(OR(H239="",E239="",NOT(ISNUMBER(H239)),H239&lt;=0,H239&lt;=0.0000001,H239&gt;1000000000),"Rellene con un valor positivo","SI"),"")</f>
        <v/>
      </c>
      <c r="J239" s="115"/>
    </row>
    <row r="240" spans="1:10" ht="43.5" x14ac:dyDescent="0.35">
      <c r="A240" s="106"/>
      <c r="B240" s="106"/>
      <c r="C240" s="106"/>
      <c r="D240" s="153" t="s">
        <v>162</v>
      </c>
      <c r="E240" s="154" t="s">
        <v>185</v>
      </c>
      <c r="F240" s="153" t="str">
        <f>IFERROR(VLOOKUP(E240,TablaIndicadores[[Código]:[Unidad de medida]],2,0),"")</f>
        <v>RCR 42: Población conectada, como mínimo,
a una planta secundaria de tratamiento de
aguas residuales</v>
      </c>
      <c r="G240" s="153" t="str">
        <f>IFERROR(VLOOKUP(E240,TablaIndicadores[[Código]:[Unidad de medida]],3,0),"")</f>
        <v>RCR 42:  Personas</v>
      </c>
      <c r="H240" s="157"/>
      <c r="I240" s="153" t="str">
        <f>IF(B233="Incluir",IF(OR(H240="",E240="",NOT(ISNUMBER(H240)),H240&lt;=0,H240&lt;=0.0000001,H240&gt;1000000000),"Rellene con un valor positivo","SI"),"")</f>
        <v/>
      </c>
      <c r="J240" s="115"/>
    </row>
    <row r="241" spans="1:10" x14ac:dyDescent="0.35">
      <c r="A241" s="106"/>
      <c r="B241" s="106"/>
      <c r="C241" s="106"/>
      <c r="D241" s="106"/>
      <c r="E241" s="106"/>
      <c r="F241" s="107"/>
      <c r="G241" s="106"/>
      <c r="H241" s="106"/>
      <c r="I241" s="107"/>
      <c r="J241" s="115"/>
    </row>
    <row r="242" spans="1:10" x14ac:dyDescent="0.35">
      <c r="A242" s="106"/>
      <c r="B242" s="116" t="s">
        <v>400</v>
      </c>
      <c r="C242" s="106"/>
      <c r="D242" s="112" t="s">
        <v>300</v>
      </c>
      <c r="E242" s="112"/>
      <c r="F242" s="113"/>
      <c r="G242" s="113"/>
      <c r="H242" s="113"/>
      <c r="I242" s="113"/>
      <c r="J242" s="115"/>
    </row>
    <row r="243" spans="1:10" x14ac:dyDescent="0.35">
      <c r="A243" s="106"/>
      <c r="B243" s="106"/>
      <c r="C243" s="106"/>
      <c r="D243" s="106"/>
      <c r="E243" s="106"/>
      <c r="F243" s="107"/>
      <c r="G243" s="106"/>
      <c r="H243" s="106"/>
      <c r="I243" s="107"/>
      <c r="J243" s="115"/>
    </row>
    <row r="244" spans="1:10" x14ac:dyDescent="0.35">
      <c r="A244" s="106"/>
      <c r="B244" s="106"/>
      <c r="C244" s="106"/>
      <c r="D244" s="106" t="s">
        <v>6</v>
      </c>
      <c r="E244" s="162"/>
      <c r="F244" s="174" t="str">
        <f>IF(B242="Incluir",IF(OR(E244="",E244=0),"Rellene el presupuesto",IF(OR(NOT(ISNUMBER(E244)),E244&lt;=0),"Rellene con un valor positivo","")),
    IF(OR(E244="",E244=0),"",
        "No rellene el presupuesto sin seleccionar que quiere incluir el subtipo de acción"))</f>
        <v/>
      </c>
      <c r="G244" s="175"/>
      <c r="H244" s="175"/>
      <c r="I244" s="107"/>
      <c r="J244" s="115"/>
    </row>
    <row r="245" spans="1:10" x14ac:dyDescent="0.35">
      <c r="A245" s="106"/>
      <c r="B245" s="106"/>
      <c r="C245" s="106"/>
      <c r="D245" s="106"/>
      <c r="E245" s="106"/>
      <c r="F245" s="107"/>
      <c r="G245" s="106"/>
      <c r="H245" s="106"/>
      <c r="I245" s="107"/>
      <c r="J245" s="115"/>
    </row>
    <row r="246" spans="1:10" x14ac:dyDescent="0.35">
      <c r="A246" s="106"/>
      <c r="B246" s="106"/>
      <c r="C246" s="106"/>
      <c r="D246" s="106" t="s">
        <v>270</v>
      </c>
      <c r="E246" s="106"/>
      <c r="F246" s="107"/>
      <c r="G246" s="106"/>
      <c r="H246" s="106"/>
      <c r="I246" s="107"/>
      <c r="J246" s="115"/>
    </row>
    <row r="247" spans="1:10" x14ac:dyDescent="0.35">
      <c r="A247" s="106"/>
      <c r="B247" s="106"/>
      <c r="C247" s="106"/>
      <c r="D247" s="7" t="s">
        <v>271</v>
      </c>
      <c r="E247" s="7" t="s">
        <v>272</v>
      </c>
      <c r="F247" s="11" t="s">
        <v>156</v>
      </c>
      <c r="G247" s="11" t="s">
        <v>159</v>
      </c>
      <c r="H247" s="8" t="s">
        <v>273</v>
      </c>
      <c r="I247" s="11" t="s">
        <v>274</v>
      </c>
      <c r="J247" s="115"/>
    </row>
    <row r="248" spans="1:10" ht="29" x14ac:dyDescent="0.35">
      <c r="A248" s="106"/>
      <c r="B248" s="106"/>
      <c r="C248" s="106"/>
      <c r="D248" s="153" t="s">
        <v>160</v>
      </c>
      <c r="E248" s="154" t="s">
        <v>184</v>
      </c>
      <c r="F248" s="153" t="str">
        <f>IFERROR(VLOOKUP(E248,TablaIndicadores[[Código]:[Unidad de medida]],2,0),"")</f>
        <v>RCO 32: Capacidad nueva o mejorada para el
tratamiento de aguas residuales</v>
      </c>
      <c r="G248" s="153" t="str">
        <f>IFERROR(VLOOKUP(E248,TablaIndicadores[[Código]:[Unidad de medida]],3,0),"")</f>
        <v>RCO32: Equivalente de población</v>
      </c>
      <c r="H248" s="116"/>
      <c r="I248" s="153" t="str">
        <f>IF(B242="Incluir",IF(OR(H248="",E248="",NOT(ISNUMBER(H248)),H248&lt;=0,H248&lt;=0.0000001,H248&gt;1000000000),"Rellene con un valor positivo","SI"),"")</f>
        <v/>
      </c>
      <c r="J248" s="115"/>
    </row>
    <row r="249" spans="1:10" ht="43.5" x14ac:dyDescent="0.35">
      <c r="A249" s="106"/>
      <c r="B249" s="106"/>
      <c r="C249" s="106"/>
      <c r="D249" s="153" t="s">
        <v>162</v>
      </c>
      <c r="E249" s="154" t="s">
        <v>185</v>
      </c>
      <c r="F249" s="153" t="str">
        <f>IFERROR(VLOOKUP(E249,TablaIndicadores[[Código]:[Unidad de medida]],2,0),"")</f>
        <v>RCR 42: Población conectada, como mínimo,
a una planta secundaria de tratamiento de
aguas residuales</v>
      </c>
      <c r="G249" s="153" t="str">
        <f>IFERROR(VLOOKUP(E249,TablaIndicadores[[Código]:[Unidad de medida]],3,0),"")</f>
        <v>RCR 42:  Personas</v>
      </c>
      <c r="H249" s="157"/>
      <c r="I249" s="153" t="str">
        <f>IF(B242="Incluir",IF(OR(H249="",E249="",NOT(ISNUMBER(H249)),H249&lt;=0,H249&lt;=0.0000001,H249&gt;1000000000),"Rellene con un valor positivo","SI"),"")</f>
        <v/>
      </c>
      <c r="J249" s="115"/>
    </row>
    <row r="250" spans="1:10" x14ac:dyDescent="0.35">
      <c r="A250" s="106"/>
      <c r="B250" s="106"/>
      <c r="C250" s="106"/>
      <c r="D250" s="106"/>
      <c r="E250" s="106"/>
      <c r="F250" s="107"/>
      <c r="G250" s="106"/>
      <c r="H250" s="106"/>
      <c r="I250" s="107"/>
      <c r="J250" s="115"/>
    </row>
    <row r="251" spans="1:10" x14ac:dyDescent="0.35">
      <c r="A251" s="106"/>
      <c r="B251" s="116" t="s">
        <v>400</v>
      </c>
      <c r="C251" s="106"/>
      <c r="D251" s="112" t="s">
        <v>301</v>
      </c>
      <c r="E251" s="112"/>
      <c r="F251" s="113"/>
      <c r="G251" s="151"/>
      <c r="H251" s="151"/>
      <c r="I251" s="151"/>
      <c r="J251" s="115"/>
    </row>
    <row r="252" spans="1:10" x14ac:dyDescent="0.35">
      <c r="A252" s="106"/>
      <c r="B252" s="106"/>
      <c r="C252" s="106"/>
      <c r="D252" s="106"/>
      <c r="E252" s="106"/>
      <c r="F252" s="107"/>
      <c r="G252" s="106"/>
      <c r="H252" s="106"/>
      <c r="I252" s="107"/>
      <c r="J252" s="115"/>
    </row>
    <row r="253" spans="1:10" x14ac:dyDescent="0.35">
      <c r="A253" s="106"/>
      <c r="B253" s="106"/>
      <c r="C253" s="106"/>
      <c r="D253" s="106" t="s">
        <v>6</v>
      </c>
      <c r="E253" s="162"/>
      <c r="F253" s="174" t="str">
        <f>IF(B251="Incluir",IF(OR(E253="",E253=0),"Rellene el presupuesto",IF(OR(NOT(ISNUMBER(E253)),E253&lt;=0),"Rellene con un valor positivo","")),
    IF(OR(E253="",E253=0),"",
        "No rellene el presupuesto sin seleccionar que quiere incluir el subtipo de acción"))</f>
        <v/>
      </c>
      <c r="G253" s="175"/>
      <c r="H253" s="175"/>
      <c r="I253" s="107"/>
      <c r="J253" s="115"/>
    </row>
    <row r="254" spans="1:10" x14ac:dyDescent="0.35">
      <c r="A254" s="106"/>
      <c r="B254" s="106"/>
      <c r="C254" s="106"/>
      <c r="D254" s="106"/>
      <c r="E254" s="106"/>
      <c r="F254" s="107"/>
      <c r="G254" s="106"/>
      <c r="H254" s="106"/>
      <c r="I254" s="107"/>
      <c r="J254" s="115"/>
    </row>
    <row r="255" spans="1:10" x14ac:dyDescent="0.35">
      <c r="A255" s="106"/>
      <c r="B255" s="106"/>
      <c r="C255" s="106"/>
      <c r="D255" s="106" t="s">
        <v>270</v>
      </c>
      <c r="E255" s="106"/>
      <c r="F255" s="107"/>
      <c r="G255" s="106"/>
      <c r="H255" s="106"/>
      <c r="I255" s="107"/>
      <c r="J255" s="115"/>
    </row>
    <row r="256" spans="1:10" x14ac:dyDescent="0.35">
      <c r="A256" s="106"/>
      <c r="B256" s="106"/>
      <c r="C256" s="106"/>
      <c r="D256" s="7" t="s">
        <v>271</v>
      </c>
      <c r="E256" s="7" t="s">
        <v>272</v>
      </c>
      <c r="F256" s="11" t="s">
        <v>156</v>
      </c>
      <c r="G256" s="11" t="s">
        <v>159</v>
      </c>
      <c r="H256" s="8" t="s">
        <v>273</v>
      </c>
      <c r="I256" s="11" t="s">
        <v>274</v>
      </c>
      <c r="J256" s="115"/>
    </row>
    <row r="257" spans="1:10" ht="29" x14ac:dyDescent="0.35">
      <c r="A257" s="106"/>
      <c r="B257" s="106"/>
      <c r="C257" s="106"/>
      <c r="D257" s="153" t="s">
        <v>160</v>
      </c>
      <c r="E257" s="154" t="s">
        <v>183</v>
      </c>
      <c r="F257" s="153" t="str">
        <f>IFERROR(VLOOKUP(E257,TablaIndicadores[[Código]:[Unidad de medida]],2,0),"")</f>
        <v>RCO31 Longitud de tuberías nuevas o mejoradas para la red pública de recogida de aguas residuales</v>
      </c>
      <c r="G257" s="153" t="str">
        <f>IFERROR(VLOOKUP(E257,TablaIndicadores[[Código]:[Unidad de medida]],3,0),"")</f>
        <v>RCO31: Km</v>
      </c>
      <c r="H257" s="116"/>
      <c r="I257" s="153" t="str">
        <f>IF(B251="Incluir",IF(OR(H257="",E257="",NOT(ISNUMBER(H257)),H257&lt;=0,H257&lt;=0.0000001,H257&gt;1000000000),"Rellene con un valor positivo","SI"),"")</f>
        <v/>
      </c>
      <c r="J257" s="115"/>
    </row>
    <row r="258" spans="1:10" ht="43.5" x14ac:dyDescent="0.35">
      <c r="A258" s="106"/>
      <c r="B258" s="106"/>
      <c r="C258" s="106"/>
      <c r="D258" s="153" t="s">
        <v>162</v>
      </c>
      <c r="E258" s="154" t="s">
        <v>185</v>
      </c>
      <c r="F258" s="153" t="str">
        <f>IFERROR(VLOOKUP(E258,TablaIndicadores[[Código]:[Unidad de medida]],2,0),"")</f>
        <v>RCR 42: Población conectada, como mínimo,
a una planta secundaria de tratamiento de
aguas residuales</v>
      </c>
      <c r="G258" s="153" t="str">
        <f>IFERROR(VLOOKUP(E258,TablaIndicadores[[Código]:[Unidad de medida]],3,0),"")</f>
        <v>RCR 42:  Personas</v>
      </c>
      <c r="H258" s="157"/>
      <c r="I258" s="153" t="str">
        <f>IF(B251="Incluir",IF(OR(H258="",E258="",NOT(ISNUMBER(H258)),H258&lt;=0,H258&lt;=0.0000001,H258&gt;1000000000),"Rellene con un valor positivo","SI"),"")</f>
        <v/>
      </c>
      <c r="J258" s="115"/>
    </row>
    <row r="259" spans="1:10" x14ac:dyDescent="0.35">
      <c r="A259" s="106"/>
      <c r="B259" s="106"/>
      <c r="C259" s="106"/>
      <c r="D259" s="106"/>
      <c r="E259" s="106"/>
      <c r="F259" s="107"/>
      <c r="G259" s="106"/>
      <c r="H259" s="106"/>
      <c r="I259" s="107"/>
      <c r="J259" s="115"/>
    </row>
    <row r="260" spans="1:10" ht="15" thickBot="1" x14ac:dyDescent="0.4">
      <c r="A260" s="106"/>
      <c r="B260" s="160" t="s">
        <v>52</v>
      </c>
      <c r="C260" s="110"/>
      <c r="D260" s="110"/>
      <c r="E260" s="110"/>
      <c r="F260" s="110"/>
      <c r="G260" s="109"/>
      <c r="H260" s="109"/>
      <c r="I260" s="110"/>
      <c r="J260" s="115"/>
    </row>
    <row r="261" spans="1:10" x14ac:dyDescent="0.35">
      <c r="A261" s="106"/>
      <c r="B261" s="106"/>
      <c r="C261" s="106"/>
      <c r="D261" s="106"/>
      <c r="E261" s="106"/>
      <c r="F261" s="107"/>
      <c r="G261" s="106"/>
      <c r="H261" s="106"/>
      <c r="I261" s="107"/>
      <c r="J261" s="115"/>
    </row>
    <row r="262" spans="1:10" x14ac:dyDescent="0.35">
      <c r="A262" s="106"/>
      <c r="B262" s="116" t="s">
        <v>400</v>
      </c>
      <c r="C262" s="106"/>
      <c r="D262" s="112" t="s">
        <v>302</v>
      </c>
      <c r="E262" s="112"/>
      <c r="F262" s="113"/>
      <c r="G262" s="151"/>
      <c r="H262" s="151"/>
      <c r="I262" s="151"/>
      <c r="J262" s="115"/>
    </row>
    <row r="263" spans="1:10" x14ac:dyDescent="0.35">
      <c r="A263" s="106"/>
      <c r="B263" s="106"/>
      <c r="C263" s="106"/>
      <c r="D263" s="106"/>
      <c r="E263" s="106"/>
      <c r="F263" s="107"/>
      <c r="G263" s="106"/>
      <c r="H263" s="106"/>
      <c r="I263" s="107"/>
      <c r="J263" s="115"/>
    </row>
    <row r="264" spans="1:10" x14ac:dyDescent="0.35">
      <c r="A264" s="106"/>
      <c r="B264" s="106"/>
      <c r="C264" s="106"/>
      <c r="D264" s="106" t="s">
        <v>6</v>
      </c>
      <c r="E264" s="162"/>
      <c r="F264" s="174" t="str">
        <f>IF(B262="Incluir",IF(OR(E264="",E264=0),"Rellene el presupuesto",IF(OR(NOT(ISNUMBER(E264)),E264&lt;=0),"Rellene con un valor positivo","")),
    IF(OR(E264="",E264=0),"",
        "No rellene el presupuesto sin seleccionar que quiere incluir el subtipo de acción"))</f>
        <v/>
      </c>
      <c r="G264" s="175"/>
      <c r="H264" s="175"/>
      <c r="I264" s="107"/>
      <c r="J264" s="115"/>
    </row>
    <row r="265" spans="1:10" x14ac:dyDescent="0.35">
      <c r="A265" s="106"/>
      <c r="B265" s="106"/>
      <c r="C265" s="106"/>
      <c r="D265" s="106"/>
      <c r="E265" s="106"/>
      <c r="F265" s="107"/>
      <c r="G265" s="106"/>
      <c r="H265" s="106"/>
      <c r="I265" s="107"/>
      <c r="J265" s="115"/>
    </row>
    <row r="266" spans="1:10" x14ac:dyDescent="0.35">
      <c r="A266" s="106"/>
      <c r="B266" s="106"/>
      <c r="C266" s="106"/>
      <c r="D266" s="106" t="s">
        <v>270</v>
      </c>
      <c r="E266" s="106"/>
      <c r="F266" s="107"/>
      <c r="G266" s="106"/>
      <c r="H266" s="106"/>
      <c r="I266" s="107"/>
      <c r="J266" s="115"/>
    </row>
    <row r="267" spans="1:10" x14ac:dyDescent="0.35">
      <c r="A267" s="106"/>
      <c r="B267" s="106"/>
      <c r="C267" s="106"/>
      <c r="D267" s="7" t="s">
        <v>271</v>
      </c>
      <c r="E267" s="7" t="s">
        <v>272</v>
      </c>
      <c r="F267" s="11" t="s">
        <v>156</v>
      </c>
      <c r="G267" s="11" t="s">
        <v>159</v>
      </c>
      <c r="H267" s="8" t="s">
        <v>273</v>
      </c>
      <c r="I267" s="11" t="s">
        <v>274</v>
      </c>
      <c r="J267" s="115"/>
    </row>
    <row r="268" spans="1:10" ht="30" customHeight="1" x14ac:dyDescent="0.35">
      <c r="A268" s="106"/>
      <c r="B268" s="106"/>
      <c r="C268" s="106"/>
      <c r="D268" s="153" t="s">
        <v>160</v>
      </c>
      <c r="E268" s="154" t="s">
        <v>186</v>
      </c>
      <c r="F268" s="153" t="str">
        <f>IFERROR(VLOOKUP(E268,TablaIndicadores[[Código]:[Unidad de medida]],2,0),"")</f>
        <v>RCO 34: Capacidad adicional para el reciclaje
de residuos</v>
      </c>
      <c r="G268" s="153" t="str">
        <f>IFERROR(VLOOKUP(E268,TablaIndicadores[[Código]:[Unidad de medida]],3,0),"")</f>
        <v>RCO 34: Toneladas/año</v>
      </c>
      <c r="H268" s="116"/>
      <c r="I268" s="153" t="str">
        <f>IF(B262="Incluir",IF(OR(H268="",E268="",NOT(ISNUMBER(H268)),H268&lt;=0,H268&lt;=0.0000001,H268&gt;1000000000),"Rellene con un valor positivo","SI"),"")</f>
        <v/>
      </c>
      <c r="J268" s="115"/>
    </row>
    <row r="269" spans="1:10" ht="30" customHeight="1" x14ac:dyDescent="0.35">
      <c r="A269" s="106"/>
      <c r="B269" s="106"/>
      <c r="C269" s="106"/>
      <c r="D269" s="153" t="s">
        <v>162</v>
      </c>
      <c r="E269" s="154" t="s">
        <v>189</v>
      </c>
      <c r="F269" s="153" t="str">
        <f>IFERROR(VLOOKUP(E269,TablaIndicadores[[Código]:[Unidad de medida]],2,0),"")</f>
        <v>RCR103 Residuos recogidos de manera selectiva</v>
      </c>
      <c r="G269" s="153" t="str">
        <f>IFERROR(VLOOKUP(E269,TablaIndicadores[[Código]:[Unidad de medida]],3,0),"")</f>
        <v>RCR 103: Toneladas/ año</v>
      </c>
      <c r="H269" s="157"/>
      <c r="I269" s="153" t="str">
        <f>IF(B262="Incluir",IF(OR(H269="",E269="",NOT(ISNUMBER(H269)),H269&lt;=0,H269&lt;=0.0000001,H269&gt;1000000000),"Rellene con un valor positivo","SI"),"")</f>
        <v/>
      </c>
      <c r="J269" s="115"/>
    </row>
    <row r="270" spans="1:10" x14ac:dyDescent="0.35">
      <c r="A270" s="106"/>
      <c r="B270" s="106"/>
      <c r="C270" s="106"/>
      <c r="D270" s="106"/>
      <c r="E270" s="106"/>
      <c r="F270" s="107"/>
      <c r="G270" s="106"/>
      <c r="H270" s="106"/>
      <c r="I270" s="107"/>
      <c r="J270" s="115"/>
    </row>
    <row r="271" spans="1:10" x14ac:dyDescent="0.35">
      <c r="A271" s="106"/>
      <c r="B271" s="116" t="s">
        <v>400</v>
      </c>
      <c r="C271" s="106"/>
      <c r="D271" s="112" t="s">
        <v>303</v>
      </c>
      <c r="E271" s="112"/>
      <c r="F271" s="113"/>
      <c r="G271" s="113"/>
      <c r="H271" s="113"/>
      <c r="I271" s="113"/>
      <c r="J271" s="115"/>
    </row>
    <row r="272" spans="1:10" x14ac:dyDescent="0.35">
      <c r="A272" s="106"/>
      <c r="B272" s="106"/>
      <c r="C272" s="106"/>
      <c r="D272" s="106"/>
      <c r="E272" s="106"/>
      <c r="F272" s="107"/>
      <c r="G272" s="106"/>
      <c r="H272" s="106"/>
      <c r="I272" s="107"/>
      <c r="J272" s="115"/>
    </row>
    <row r="273" spans="1:10" x14ac:dyDescent="0.35">
      <c r="A273" s="106"/>
      <c r="B273" s="106"/>
      <c r="C273" s="106"/>
      <c r="D273" s="106" t="s">
        <v>6</v>
      </c>
      <c r="E273" s="162"/>
      <c r="F273" s="174" t="str">
        <f>IF(B271="Incluir",IF(OR(E273="",E273=0),"Rellene el presupuesto",IF(OR(NOT(ISNUMBER(E273)),E273&lt;=0),"Rellene con un valor positivo","")),
    IF(OR(E273="",E273=0),"",
        "No rellene el presupuesto sin seleccionar que quiere incluir el subtipo de acción"))</f>
        <v/>
      </c>
      <c r="G273" s="175"/>
      <c r="H273" s="175"/>
      <c r="I273" s="107"/>
      <c r="J273" s="115"/>
    </row>
    <row r="274" spans="1:10" x14ac:dyDescent="0.35">
      <c r="A274" s="106"/>
      <c r="B274" s="106"/>
      <c r="C274" s="106"/>
      <c r="D274" s="106"/>
      <c r="E274" s="106"/>
      <c r="F274" s="107"/>
      <c r="G274" s="106"/>
      <c r="H274" s="106"/>
      <c r="I274" s="107"/>
      <c r="J274" s="115"/>
    </row>
    <row r="275" spans="1:10" x14ac:dyDescent="0.35">
      <c r="A275" s="106"/>
      <c r="B275" s="106"/>
      <c r="C275" s="106"/>
      <c r="D275" s="106" t="s">
        <v>270</v>
      </c>
      <c r="E275" s="106"/>
      <c r="F275" s="107"/>
      <c r="G275" s="106"/>
      <c r="H275" s="106"/>
      <c r="I275" s="107"/>
      <c r="J275" s="115"/>
    </row>
    <row r="276" spans="1:10" x14ac:dyDescent="0.35">
      <c r="A276" s="106"/>
      <c r="B276" s="106"/>
      <c r="C276" s="106"/>
      <c r="D276" s="7" t="s">
        <v>271</v>
      </c>
      <c r="E276" s="7" t="s">
        <v>272</v>
      </c>
      <c r="F276" s="11" t="s">
        <v>156</v>
      </c>
      <c r="G276" s="11" t="s">
        <v>159</v>
      </c>
      <c r="H276" s="8" t="s">
        <v>273</v>
      </c>
      <c r="I276" s="11" t="s">
        <v>274</v>
      </c>
      <c r="J276" s="115"/>
    </row>
    <row r="277" spans="1:10" ht="30" customHeight="1" x14ac:dyDescent="0.35">
      <c r="A277" s="106"/>
      <c r="B277" s="106"/>
      <c r="C277" s="106"/>
      <c r="D277" s="153" t="s">
        <v>160</v>
      </c>
      <c r="E277" s="154" t="s">
        <v>186</v>
      </c>
      <c r="F277" s="153" t="str">
        <f>IFERROR(VLOOKUP(E277,TablaIndicadores[[Código]:[Unidad de medida]],2,0),"")</f>
        <v>RCO 34: Capacidad adicional para el reciclaje
de residuos</v>
      </c>
      <c r="G277" s="153" t="str">
        <f>IFERROR(VLOOKUP(E277,TablaIndicadores[[Código]:[Unidad de medida]],3,0),"")</f>
        <v>RCO 34: Toneladas/año</v>
      </c>
      <c r="H277" s="116"/>
      <c r="I277" s="153" t="str">
        <f>IF(B271="Incluir",IF(OR(H277="",E277="",NOT(ISNUMBER(H277)),H277&lt;=0,H277&lt;=0.0000001,H277&gt;1000000000),"Rellene con un valor positivo","SI"),"")</f>
        <v/>
      </c>
      <c r="J277" s="115"/>
    </row>
    <row r="278" spans="1:10" ht="30" customHeight="1" x14ac:dyDescent="0.35">
      <c r="A278" s="106"/>
      <c r="B278" s="106"/>
      <c r="C278" s="106"/>
      <c r="D278" s="153" t="s">
        <v>162</v>
      </c>
      <c r="E278" s="154" t="s">
        <v>189</v>
      </c>
      <c r="F278" s="153" t="str">
        <f>IFERROR(VLOOKUP(E278,TablaIndicadores[[Código]:[Unidad de medida]],2,0),"")</f>
        <v>RCR103 Residuos recogidos de manera selectiva</v>
      </c>
      <c r="G278" s="153" t="str">
        <f>IFERROR(VLOOKUP(E278,TablaIndicadores[[Código]:[Unidad de medida]],3,0),"")</f>
        <v>RCR 103: Toneladas/ año</v>
      </c>
      <c r="H278" s="157"/>
      <c r="I278" s="153" t="str">
        <f>IF(B271="Incluir",IF(OR(H278="",E278="",NOT(ISNUMBER(H278)),H278&lt;=0,H278&lt;=0.0000001,H278&gt;1000000000),"Rellene con un valor positivo","SI"),"")</f>
        <v/>
      </c>
      <c r="J278" s="115"/>
    </row>
    <row r="279" spans="1:10" x14ac:dyDescent="0.35">
      <c r="A279" s="106"/>
      <c r="B279" s="106"/>
      <c r="C279" s="106"/>
      <c r="D279" s="106"/>
      <c r="E279" s="106"/>
      <c r="F279" s="107"/>
      <c r="G279" s="106"/>
      <c r="H279" s="106"/>
      <c r="I279" s="107"/>
      <c r="J279" s="115"/>
    </row>
    <row r="280" spans="1:10" x14ac:dyDescent="0.35">
      <c r="A280" s="106"/>
      <c r="B280" s="116" t="s">
        <v>400</v>
      </c>
      <c r="C280" s="106"/>
      <c r="D280" s="112" t="s">
        <v>304</v>
      </c>
      <c r="E280" s="112"/>
      <c r="F280" s="113"/>
      <c r="G280" s="151"/>
      <c r="H280" s="151"/>
      <c r="I280" s="151"/>
      <c r="J280" s="115"/>
    </row>
    <row r="281" spans="1:10" x14ac:dyDescent="0.35">
      <c r="A281" s="106"/>
      <c r="B281" s="106"/>
      <c r="C281" s="106"/>
      <c r="D281" s="106"/>
      <c r="E281" s="106"/>
      <c r="F281" s="107"/>
      <c r="G281" s="106"/>
      <c r="H281" s="106"/>
      <c r="I281" s="107"/>
      <c r="J281" s="115"/>
    </row>
    <row r="282" spans="1:10" x14ac:dyDescent="0.35">
      <c r="A282" s="106"/>
      <c r="B282" s="106"/>
      <c r="C282" s="106"/>
      <c r="D282" s="106" t="s">
        <v>6</v>
      </c>
      <c r="E282" s="162"/>
      <c r="F282" s="174" t="str">
        <f>IF(B280="Incluir",IF(OR(E282="",E282=0),"Rellene el presupuesto",IF(OR(NOT(ISNUMBER(E282)),E282&lt;=0),"Rellene con un valor positivo","")),
    IF(OR(E282="",E282=0),"",
        "No rellene el presupuesto sin seleccionar que quiere incluir el subtipo de acción"))</f>
        <v/>
      </c>
      <c r="G282" s="175"/>
      <c r="H282" s="175"/>
      <c r="I282" s="107"/>
      <c r="J282" s="115"/>
    </row>
    <row r="283" spans="1:10" x14ac:dyDescent="0.35">
      <c r="A283" s="106"/>
      <c r="B283" s="106"/>
      <c r="C283" s="106"/>
      <c r="D283" s="106"/>
      <c r="E283" s="106"/>
      <c r="F283" s="107"/>
      <c r="G283" s="106"/>
      <c r="H283" s="106"/>
      <c r="I283" s="107"/>
      <c r="J283" s="115"/>
    </row>
    <row r="284" spans="1:10" x14ac:dyDescent="0.35">
      <c r="A284" s="106"/>
      <c r="B284" s="106"/>
      <c r="C284" s="106"/>
      <c r="D284" s="106" t="s">
        <v>270</v>
      </c>
      <c r="E284" s="106"/>
      <c r="F284" s="107"/>
      <c r="G284" s="106"/>
      <c r="H284" s="106"/>
      <c r="I284" s="107"/>
      <c r="J284" s="115"/>
    </row>
    <row r="285" spans="1:10" x14ac:dyDescent="0.35">
      <c r="A285" s="106"/>
      <c r="B285" s="106"/>
      <c r="C285" s="106"/>
      <c r="D285" s="7" t="s">
        <v>271</v>
      </c>
      <c r="E285" s="7" t="s">
        <v>272</v>
      </c>
      <c r="F285" s="11" t="s">
        <v>156</v>
      </c>
      <c r="G285" s="11" t="s">
        <v>159</v>
      </c>
      <c r="H285" s="8" t="s">
        <v>273</v>
      </c>
      <c r="I285" s="11" t="s">
        <v>274</v>
      </c>
      <c r="J285" s="115"/>
    </row>
    <row r="286" spans="1:10" ht="30" customHeight="1" x14ac:dyDescent="0.35">
      <c r="A286" s="106"/>
      <c r="B286" s="106"/>
      <c r="C286" s="106"/>
      <c r="D286" s="153" t="s">
        <v>160</v>
      </c>
      <c r="E286" s="154" t="s">
        <v>186</v>
      </c>
      <c r="F286" s="153" t="str">
        <f>IFERROR(VLOOKUP(E286,TablaIndicadores[[Código]:[Unidad de medida]],2,0),"")</f>
        <v>RCO 34: Capacidad adicional para el reciclaje
de residuos</v>
      </c>
      <c r="G286" s="153" t="str">
        <f>IFERROR(VLOOKUP(E286,TablaIndicadores[[Código]:[Unidad de medida]],3,0),"")</f>
        <v>RCO 34: Toneladas/año</v>
      </c>
      <c r="H286" s="116"/>
      <c r="I286" s="153" t="str">
        <f>IF(B280="Incluir",IF(OR(H286="",E286="",NOT(ISNUMBER(H286)),H286&lt;=0,H286&lt;=0.0000001,H286&gt;1000000000),"Rellene con un valor positivo","SI"),"")</f>
        <v/>
      </c>
      <c r="J286" s="115"/>
    </row>
    <row r="287" spans="1:10" ht="30" customHeight="1" x14ac:dyDescent="0.35">
      <c r="A287" s="106"/>
      <c r="B287" s="106"/>
      <c r="C287" s="106"/>
      <c r="D287" s="153" t="s">
        <v>162</v>
      </c>
      <c r="E287" s="154" t="s">
        <v>189</v>
      </c>
      <c r="F287" s="153" t="str">
        <f>IFERROR(VLOOKUP(E287,TablaIndicadores[[Código]:[Unidad de medida]],2,0),"")</f>
        <v>RCR103 Residuos recogidos de manera selectiva</v>
      </c>
      <c r="G287" s="153" t="str">
        <f>IFERROR(VLOOKUP(E287,TablaIndicadores[[Código]:[Unidad de medida]],3,0),"")</f>
        <v>RCR 103: Toneladas/ año</v>
      </c>
      <c r="H287" s="157"/>
      <c r="I287" s="153" t="str">
        <f>IF(B280="Incluir",IF(OR(H287="",E287="",NOT(ISNUMBER(H287)),H287&lt;=0,H287&lt;=0.0000001,H287&gt;1000000000),"Rellene con un valor positivo","SI"),"")</f>
        <v/>
      </c>
      <c r="J287" s="115"/>
    </row>
    <row r="288" spans="1:10" x14ac:dyDescent="0.35">
      <c r="A288" s="106"/>
      <c r="B288" s="106"/>
      <c r="C288" s="106"/>
      <c r="D288" s="106"/>
      <c r="E288" s="106"/>
      <c r="F288" s="107"/>
      <c r="G288" s="106"/>
      <c r="H288" s="106"/>
      <c r="I288" s="107"/>
      <c r="J288" s="115"/>
    </row>
    <row r="289" spans="1:10" x14ac:dyDescent="0.35">
      <c r="A289" s="106"/>
      <c r="B289" s="116" t="s">
        <v>400</v>
      </c>
      <c r="C289" s="106"/>
      <c r="D289" s="112" t="s">
        <v>305</v>
      </c>
      <c r="E289" s="112"/>
      <c r="F289" s="113"/>
      <c r="G289" s="113"/>
      <c r="H289" s="113"/>
      <c r="I289" s="113"/>
      <c r="J289" s="115"/>
    </row>
    <row r="290" spans="1:10" x14ac:dyDescent="0.35">
      <c r="A290" s="106"/>
      <c r="B290" s="106"/>
      <c r="C290" s="106"/>
      <c r="D290" s="106"/>
      <c r="E290" s="106"/>
      <c r="F290" s="107"/>
      <c r="G290" s="106"/>
      <c r="H290" s="106"/>
      <c r="I290" s="107"/>
      <c r="J290" s="115"/>
    </row>
    <row r="291" spans="1:10" x14ac:dyDescent="0.35">
      <c r="A291" s="106"/>
      <c r="B291" s="106"/>
      <c r="C291" s="106"/>
      <c r="D291" s="106" t="s">
        <v>6</v>
      </c>
      <c r="E291" s="162"/>
      <c r="F291" s="174" t="str">
        <f>IF(B289="Incluir",IF(OR(E291="",E291=0),"Rellene el presupuesto",IF(OR(NOT(ISNUMBER(E291)),E291&lt;=0),"Rellene con un valor positivo","")),
    IF(OR(E291="",E291=0),"",
        "No rellene el presupuesto sin seleccionar que quiere incluir el subtipo de acción"))</f>
        <v/>
      </c>
      <c r="G291" s="175"/>
      <c r="H291" s="175"/>
      <c r="I291" s="107"/>
      <c r="J291" s="115"/>
    </row>
    <row r="292" spans="1:10" x14ac:dyDescent="0.35">
      <c r="A292" s="106"/>
      <c r="B292" s="106"/>
      <c r="C292" s="106"/>
      <c r="D292" s="106"/>
      <c r="E292" s="106"/>
      <c r="F292" s="107"/>
      <c r="G292" s="106"/>
      <c r="H292" s="106"/>
      <c r="I292" s="107"/>
      <c r="J292" s="115"/>
    </row>
    <row r="293" spans="1:10" x14ac:dyDescent="0.35">
      <c r="A293" s="106"/>
      <c r="B293" s="106"/>
      <c r="C293" s="106"/>
      <c r="D293" s="106" t="s">
        <v>270</v>
      </c>
      <c r="E293" s="106"/>
      <c r="F293" s="107"/>
      <c r="G293" s="106"/>
      <c r="H293" s="106"/>
      <c r="I293" s="107"/>
      <c r="J293" s="115"/>
    </row>
    <row r="294" spans="1:10" x14ac:dyDescent="0.35">
      <c r="A294" s="106"/>
      <c r="B294" s="106"/>
      <c r="C294" s="106"/>
      <c r="D294" s="7" t="s">
        <v>271</v>
      </c>
      <c r="E294" s="7" t="s">
        <v>272</v>
      </c>
      <c r="F294" s="11" t="s">
        <v>156</v>
      </c>
      <c r="G294" s="11" t="s">
        <v>159</v>
      </c>
      <c r="H294" s="8" t="s">
        <v>273</v>
      </c>
      <c r="I294" s="11" t="s">
        <v>274</v>
      </c>
      <c r="J294" s="115"/>
    </row>
    <row r="295" spans="1:10" ht="29" x14ac:dyDescent="0.35">
      <c r="A295" s="106"/>
      <c r="B295" s="106"/>
      <c r="C295" s="106"/>
      <c r="D295" s="153" t="s">
        <v>160</v>
      </c>
      <c r="E295" s="154" t="s">
        <v>190</v>
      </c>
      <c r="F295" s="153" t="str">
        <f>IFERROR(VLOOKUP(E295,TablaIndicadores[[Código]:[Unidad de medida]],2,0),"")</f>
        <v>Superficie de los suelos rehabilitados
apoyados</v>
      </c>
      <c r="G295" s="153" t="str">
        <f>IFERROR(VLOOKUP(E295,TablaIndicadores[[Código]:[Unidad de medida]],3,0),"")</f>
        <v>RCO 38: Hectáreas</v>
      </c>
      <c r="H295" s="116"/>
      <c r="I295" s="153" t="str">
        <f>IF(B289="Incluir",IF(OR(H295="",E295="",NOT(ISNUMBER(H295)),H295&lt;=0,H295&lt;=0.0000001,H295&gt;1000000000),"Rellene con un valor positivo","SI"),"")</f>
        <v/>
      </c>
      <c r="J295" s="115"/>
    </row>
    <row r="296" spans="1:10" ht="29" x14ac:dyDescent="0.35">
      <c r="A296" s="106"/>
      <c r="B296" s="106"/>
      <c r="C296" s="106"/>
      <c r="D296" s="153" t="s">
        <v>162</v>
      </c>
      <c r="E296" s="154" t="s">
        <v>191</v>
      </c>
      <c r="F296" s="153" t="str">
        <f>IFERROR(VLOOKUP(E296,TablaIndicadores[[Código]:[Unidad de medida]],2,0),"")</f>
        <v>RCR 52: Suelos rehabilitados utilizados para zonas verdes, vivienda social, actividades económicas u otros usos</v>
      </c>
      <c r="G296" s="153" t="str">
        <f>IFERROR(VLOOKUP(E296,TablaIndicadores[[Código]:[Unidad de medida]],3,0),"")</f>
        <v>RCR 52: Hectáreas</v>
      </c>
      <c r="H296" s="157"/>
      <c r="I296" s="153" t="str">
        <f>IF(B289="Incluir",IF(OR(H296="",E296="",NOT(ISNUMBER(H296)),H296&lt;=0,H296&lt;=0.0000001,H296&gt;1000000000),"Rellene con un valor positivo","SI"),"")</f>
        <v/>
      </c>
      <c r="J296" s="115"/>
    </row>
    <row r="297" spans="1:10" x14ac:dyDescent="0.35">
      <c r="A297" s="106"/>
      <c r="B297" s="106"/>
      <c r="C297" s="106"/>
      <c r="D297" s="106"/>
      <c r="E297" s="106"/>
      <c r="F297" s="107"/>
      <c r="G297" s="106"/>
      <c r="H297" s="106"/>
      <c r="I297" s="107"/>
      <c r="J297" s="115"/>
    </row>
    <row r="298" spans="1:10" x14ac:dyDescent="0.35">
      <c r="A298" s="106"/>
      <c r="B298" s="116" t="s">
        <v>400</v>
      </c>
      <c r="C298" s="106"/>
      <c r="D298" s="112" t="s">
        <v>306</v>
      </c>
      <c r="E298" s="112"/>
      <c r="F298" s="113"/>
      <c r="G298" s="151"/>
      <c r="H298" s="151"/>
      <c r="I298" s="151"/>
      <c r="J298" s="115"/>
    </row>
    <row r="299" spans="1:10" x14ac:dyDescent="0.35">
      <c r="A299" s="106"/>
      <c r="B299" s="106"/>
      <c r="C299" s="106"/>
      <c r="D299" s="106"/>
      <c r="E299" s="106"/>
      <c r="F299" s="107"/>
      <c r="G299" s="106"/>
      <c r="H299" s="106"/>
      <c r="I299" s="107"/>
      <c r="J299" s="115"/>
    </row>
    <row r="300" spans="1:10" x14ac:dyDescent="0.35">
      <c r="A300" s="106"/>
      <c r="B300" s="106"/>
      <c r="C300" s="106"/>
      <c r="D300" s="106" t="s">
        <v>6</v>
      </c>
      <c r="E300" s="162"/>
      <c r="F300" s="174" t="str">
        <f>IF(B298="Incluir",IF(OR(E300="",E300=0),"Rellene el presupuesto",IF(OR(NOT(ISNUMBER(E300)),E300&lt;=0),"Rellene con un valor positivo","")),
    IF(OR(E300="",E300=0),"",
        "No rellene el presupuesto sin seleccionar que quiere incluir el subtipo de acción"))</f>
        <v/>
      </c>
      <c r="G300" s="175"/>
      <c r="H300" s="175"/>
      <c r="I300" s="107"/>
      <c r="J300" s="115"/>
    </row>
    <row r="301" spans="1:10" x14ac:dyDescent="0.35">
      <c r="A301" s="106"/>
      <c r="B301" s="106"/>
      <c r="C301" s="106"/>
      <c r="D301" s="106"/>
      <c r="E301" s="106"/>
      <c r="F301" s="107"/>
      <c r="G301" s="106"/>
      <c r="H301" s="106"/>
      <c r="I301" s="107"/>
      <c r="J301" s="115"/>
    </row>
    <row r="302" spans="1:10" x14ac:dyDescent="0.35">
      <c r="A302" s="106"/>
      <c r="B302" s="106"/>
      <c r="C302" s="106"/>
      <c r="D302" s="106" t="s">
        <v>270</v>
      </c>
      <c r="E302" s="106"/>
      <c r="F302" s="107"/>
      <c r="G302" s="106"/>
      <c r="H302" s="106"/>
      <c r="I302" s="107"/>
      <c r="J302" s="115"/>
    </row>
    <row r="303" spans="1:10" x14ac:dyDescent="0.35">
      <c r="A303" s="106"/>
      <c r="B303" s="106"/>
      <c r="C303" s="106"/>
      <c r="D303" s="7" t="s">
        <v>271</v>
      </c>
      <c r="E303" s="7" t="s">
        <v>272</v>
      </c>
      <c r="F303" s="11" t="s">
        <v>156</v>
      </c>
      <c r="G303" s="11" t="s">
        <v>159</v>
      </c>
      <c r="H303" s="8" t="s">
        <v>273</v>
      </c>
      <c r="I303" s="11" t="s">
        <v>274</v>
      </c>
      <c r="J303" s="115"/>
    </row>
    <row r="304" spans="1:10" ht="29" x14ac:dyDescent="0.35">
      <c r="A304" s="106"/>
      <c r="B304" s="106"/>
      <c r="C304" s="106"/>
      <c r="D304" s="153" t="s">
        <v>160</v>
      </c>
      <c r="E304" s="154" t="s">
        <v>190</v>
      </c>
      <c r="F304" s="153" t="str">
        <f>IFERROR(VLOOKUP(E304,TablaIndicadores[[Código]:[Unidad de medida]],2,0),"")</f>
        <v>Superficie de los suelos rehabilitados
apoyados</v>
      </c>
      <c r="G304" s="153" t="str">
        <f>IFERROR(VLOOKUP(E304,TablaIndicadores[[Código]:[Unidad de medida]],3,0),"")</f>
        <v>RCO 38: Hectáreas</v>
      </c>
      <c r="H304" s="116"/>
      <c r="I304" s="153" t="str">
        <f>IF(B298="Incluir",IF(OR(H304="",E304="",NOT(ISNUMBER(H304)),H304&lt;=0,H304&lt;=0.0000001,H304&gt;1000000000),"Rellene con un valor positivo","SI"),"")</f>
        <v/>
      </c>
      <c r="J304" s="115"/>
    </row>
    <row r="305" spans="1:10" ht="29" x14ac:dyDescent="0.35">
      <c r="A305" s="106"/>
      <c r="B305" s="106"/>
      <c r="C305" s="106"/>
      <c r="D305" s="153" t="s">
        <v>162</v>
      </c>
      <c r="E305" s="154" t="s">
        <v>191</v>
      </c>
      <c r="F305" s="153" t="str">
        <f>IFERROR(VLOOKUP(E305,TablaIndicadores[[Código]:[Unidad de medida]],2,0),"")</f>
        <v>RCR 52: Suelos rehabilitados utilizados para zonas verdes, vivienda social, actividades económicas u otros usos</v>
      </c>
      <c r="G305" s="153" t="str">
        <f>IFERROR(VLOOKUP(E305,TablaIndicadores[[Código]:[Unidad de medida]],3,0),"")</f>
        <v>RCR 52: Hectáreas</v>
      </c>
      <c r="H305" s="157"/>
      <c r="I305" s="153" t="str">
        <f>IF(B298="Incluir",IF(OR(H305="",E305="",NOT(ISNUMBER(H305)),H305&lt;=0,H305&lt;=0.0000001,H305&gt;1000000000),"Rellene con un valor positivo","SI"),"")</f>
        <v/>
      </c>
      <c r="J305" s="115"/>
    </row>
    <row r="306" spans="1:10" x14ac:dyDescent="0.35">
      <c r="A306" s="106"/>
      <c r="B306" s="106"/>
      <c r="C306" s="106"/>
      <c r="D306" s="106"/>
      <c r="E306" s="106"/>
      <c r="F306" s="107"/>
      <c r="G306" s="106"/>
      <c r="H306" s="106"/>
      <c r="I306" s="107"/>
      <c r="J306" s="115"/>
    </row>
    <row r="307" spans="1:10" ht="15" thickBot="1" x14ac:dyDescent="0.4">
      <c r="A307" s="106"/>
      <c r="B307" s="160" t="s">
        <v>54</v>
      </c>
      <c r="C307" s="109"/>
      <c r="D307" s="109"/>
      <c r="E307" s="109"/>
      <c r="F307" s="110"/>
      <c r="G307" s="109"/>
      <c r="H307" s="109"/>
      <c r="I307" s="110"/>
      <c r="J307" s="115"/>
    </row>
    <row r="308" spans="1:10" x14ac:dyDescent="0.35">
      <c r="A308" s="106"/>
      <c r="B308" s="106"/>
      <c r="C308" s="106"/>
      <c r="D308" s="106"/>
      <c r="E308" s="106"/>
      <c r="F308" s="107"/>
      <c r="G308" s="106"/>
      <c r="H308" s="106"/>
      <c r="I308" s="107"/>
      <c r="J308" s="115"/>
    </row>
    <row r="309" spans="1:10" x14ac:dyDescent="0.35">
      <c r="A309" s="106"/>
      <c r="B309" s="116" t="s">
        <v>400</v>
      </c>
      <c r="C309" s="106"/>
      <c r="D309" s="112" t="s">
        <v>307</v>
      </c>
      <c r="E309" s="112"/>
      <c r="F309" s="113"/>
      <c r="G309" s="113"/>
      <c r="H309" s="113"/>
      <c r="I309" s="113"/>
      <c r="J309" s="115"/>
    </row>
    <row r="310" spans="1:10" x14ac:dyDescent="0.35">
      <c r="A310" s="106"/>
      <c r="B310" s="106"/>
      <c r="C310" s="106"/>
      <c r="D310" s="106"/>
      <c r="E310" s="106"/>
      <c r="F310" s="107"/>
      <c r="G310" s="106"/>
      <c r="H310" s="106"/>
      <c r="I310" s="107"/>
      <c r="J310" s="115"/>
    </row>
    <row r="311" spans="1:10" x14ac:dyDescent="0.35">
      <c r="A311" s="106"/>
      <c r="B311" s="106"/>
      <c r="C311" s="106"/>
      <c r="D311" s="106" t="s">
        <v>6</v>
      </c>
      <c r="E311" s="162"/>
      <c r="F311" s="174" t="str">
        <f>IF(B309="Incluir",IF(OR(E311="",E311=0),"Rellene el presupuesto",IF(OR(NOT(ISNUMBER(E311)),E311&lt;=0),"Rellene con un valor positivo","")),
    IF(OR(E311="",E311=0),"",
        "No rellene el presupuesto sin seleccionar que quiere incluir el subtipo de acción"))</f>
        <v/>
      </c>
      <c r="G311" s="175"/>
      <c r="H311" s="175"/>
      <c r="I311" s="107"/>
      <c r="J311" s="115"/>
    </row>
    <row r="312" spans="1:10" x14ac:dyDescent="0.35">
      <c r="A312" s="106"/>
      <c r="B312" s="106"/>
      <c r="C312" s="106"/>
      <c r="D312" s="106"/>
      <c r="E312" s="106"/>
      <c r="F312" s="107"/>
      <c r="G312" s="106"/>
      <c r="H312" s="106"/>
      <c r="I312" s="107"/>
      <c r="J312" s="115"/>
    </row>
    <row r="313" spans="1:10" x14ac:dyDescent="0.35">
      <c r="A313" s="106"/>
      <c r="B313" s="106"/>
      <c r="C313" s="106"/>
      <c r="D313" s="106" t="s">
        <v>270</v>
      </c>
      <c r="E313" s="106"/>
      <c r="F313" s="107"/>
      <c r="G313" s="106"/>
      <c r="H313" s="106"/>
      <c r="I313" s="107"/>
      <c r="J313" s="115"/>
    </row>
    <row r="314" spans="1:10" x14ac:dyDescent="0.35">
      <c r="A314" s="106"/>
      <c r="B314" s="106"/>
      <c r="C314" s="106"/>
      <c r="D314" s="7" t="s">
        <v>271</v>
      </c>
      <c r="E314" s="7" t="s">
        <v>272</v>
      </c>
      <c r="F314" s="11" t="s">
        <v>156</v>
      </c>
      <c r="G314" s="11" t="s">
        <v>159</v>
      </c>
      <c r="H314" s="8" t="s">
        <v>273</v>
      </c>
      <c r="I314" s="11" t="s">
        <v>274</v>
      </c>
      <c r="J314" s="115"/>
    </row>
    <row r="315" spans="1:10" ht="29" x14ac:dyDescent="0.35">
      <c r="A315" s="106"/>
      <c r="B315" s="106"/>
      <c r="C315" s="106"/>
      <c r="D315" s="153" t="s">
        <v>160</v>
      </c>
      <c r="E315" s="154" t="s">
        <v>190</v>
      </c>
      <c r="F315" s="153" t="str">
        <f>IFERROR(VLOOKUP(E315,TablaIndicadores[[Código]:[Unidad de medida]],2,0),"")</f>
        <v>Superficie de los suelos rehabilitados
apoyados</v>
      </c>
      <c r="G315" s="153" t="str">
        <f>IFERROR(VLOOKUP(E315,TablaIndicadores[[Código]:[Unidad de medida]],3,0),"")</f>
        <v>RCO 38: Hectáreas</v>
      </c>
      <c r="H315" s="116"/>
      <c r="I315" s="153" t="str">
        <f>IF(B309="Incluir",IF(OR(H315="",E315="",NOT(ISNUMBER(H315)),H315&lt;=0,H315&lt;=0.0000001,H315&gt;1000000000),"Rellene con un valor positivo","SI"),"")</f>
        <v/>
      </c>
      <c r="J315" s="115"/>
    </row>
    <row r="316" spans="1:10" ht="29" x14ac:dyDescent="0.35">
      <c r="A316" s="106"/>
      <c r="B316" s="106"/>
      <c r="C316" s="106"/>
      <c r="D316" s="153" t="s">
        <v>162</v>
      </c>
      <c r="E316" s="154" t="s">
        <v>192</v>
      </c>
      <c r="F316" s="153" t="str">
        <f>IFERROR(VLOOKUP(E316,TablaIndicadores[[Código]:[Unidad de medida]],2,0),"")</f>
        <v>RCR 50: Población que se beneficia de
medidas en favor de la calidad del aire*</v>
      </c>
      <c r="G316" s="153" t="str">
        <f>IFERROR(VLOOKUP(E316,TablaIndicadores[[Código]:[Unidad de medida]],3,0),"")</f>
        <v>RCR 50: Personas</v>
      </c>
      <c r="H316" s="157"/>
      <c r="I316" s="153" t="str">
        <f>IF(B309="Incluir",IF(OR(H316="",E316="",NOT(ISNUMBER(H316)),H316&lt;=0,H316&lt;=0.0000001,H316&gt;1000000000),"Rellene con un valor positivo","SI"),"")</f>
        <v/>
      </c>
      <c r="J316" s="115"/>
    </row>
    <row r="317" spans="1:10" x14ac:dyDescent="0.35">
      <c r="A317" s="106"/>
      <c r="B317" s="106"/>
      <c r="C317" s="106"/>
      <c r="D317" s="106"/>
      <c r="E317" s="106"/>
      <c r="F317" s="107"/>
      <c r="G317" s="106"/>
      <c r="H317" s="106"/>
      <c r="I317" s="107"/>
      <c r="J317" s="115"/>
    </row>
    <row r="318" spans="1:10" x14ac:dyDescent="0.35">
      <c r="A318" s="106"/>
      <c r="B318" s="116" t="s">
        <v>400</v>
      </c>
      <c r="C318" s="106"/>
      <c r="D318" s="112" t="s">
        <v>308</v>
      </c>
      <c r="E318" s="112"/>
      <c r="F318" s="113"/>
      <c r="G318" s="151"/>
      <c r="H318" s="151"/>
      <c r="I318" s="151"/>
      <c r="J318" s="115"/>
    </row>
    <row r="319" spans="1:10" x14ac:dyDescent="0.35">
      <c r="A319" s="106"/>
      <c r="B319" s="106"/>
      <c r="C319" s="106"/>
      <c r="D319" s="106"/>
      <c r="E319" s="106"/>
      <c r="F319" s="107"/>
      <c r="G319" s="106"/>
      <c r="H319" s="106"/>
      <c r="I319" s="107"/>
      <c r="J319" s="115"/>
    </row>
    <row r="320" spans="1:10" x14ac:dyDescent="0.35">
      <c r="A320" s="106"/>
      <c r="B320" s="106"/>
      <c r="C320" s="106"/>
      <c r="D320" s="106" t="s">
        <v>6</v>
      </c>
      <c r="E320" s="162"/>
      <c r="F320" s="174" t="str">
        <f>IF(B318="Incluir",IF(OR(E320="",E320=0),"Rellene el presupuesto",IF(OR(NOT(ISNUMBER(E320)),E320&lt;=0),"Rellene con un valor positivo","")),
    IF(OR(E320="",E320=0),"",
        "No rellene el presupuesto sin seleccionar que quiere incluir el subtipo de acción"))</f>
        <v/>
      </c>
      <c r="G320" s="175"/>
      <c r="H320" s="175"/>
      <c r="I320" s="107"/>
      <c r="J320" s="115"/>
    </row>
    <row r="321" spans="1:10" x14ac:dyDescent="0.35">
      <c r="A321" s="106"/>
      <c r="B321" s="106"/>
      <c r="C321" s="106"/>
      <c r="D321" s="106"/>
      <c r="E321" s="106"/>
      <c r="F321" s="107"/>
      <c r="G321" s="106"/>
      <c r="H321" s="106"/>
      <c r="I321" s="107"/>
      <c r="J321" s="115"/>
    </row>
    <row r="322" spans="1:10" x14ac:dyDescent="0.35">
      <c r="A322" s="106"/>
      <c r="B322" s="106"/>
      <c r="C322" s="106"/>
      <c r="D322" s="106" t="s">
        <v>270</v>
      </c>
      <c r="E322" s="106"/>
      <c r="F322" s="107"/>
      <c r="G322" s="106"/>
      <c r="H322" s="106"/>
      <c r="I322" s="107"/>
      <c r="J322" s="115"/>
    </row>
    <row r="323" spans="1:10" x14ac:dyDescent="0.35">
      <c r="A323" s="106"/>
      <c r="B323" s="106"/>
      <c r="C323" s="106"/>
      <c r="D323" s="7" t="s">
        <v>271</v>
      </c>
      <c r="E323" s="7" t="s">
        <v>272</v>
      </c>
      <c r="F323" s="11" t="s">
        <v>156</v>
      </c>
      <c r="G323" s="11" t="s">
        <v>159</v>
      </c>
      <c r="H323" s="8" t="s">
        <v>273</v>
      </c>
      <c r="I323" s="11" t="s">
        <v>274</v>
      </c>
      <c r="J323" s="115"/>
    </row>
    <row r="324" spans="1:10" ht="29" x14ac:dyDescent="0.35">
      <c r="A324" s="106"/>
      <c r="B324" s="106"/>
      <c r="C324" s="106"/>
      <c r="D324" s="153" t="s">
        <v>160</v>
      </c>
      <c r="E324" s="154" t="s">
        <v>190</v>
      </c>
      <c r="F324" s="153" t="str">
        <f>IFERROR(VLOOKUP(E324,TablaIndicadores[[Código]:[Unidad de medida]],2,0),"")</f>
        <v>Superficie de los suelos rehabilitados
apoyados</v>
      </c>
      <c r="G324" s="153" t="str">
        <f>IFERROR(VLOOKUP(E324,TablaIndicadores[[Código]:[Unidad de medida]],3,0),"")</f>
        <v>RCO 38: Hectáreas</v>
      </c>
      <c r="H324" s="116"/>
      <c r="I324" s="153" t="str">
        <f>IF(B318="Incluir",IF(OR(H324="",E324="",NOT(ISNUMBER(H324)),H324&lt;=0,H324&lt;=0.0000001,H324&gt;1000000000),"Rellene con un valor positivo","SI"),"")</f>
        <v/>
      </c>
      <c r="J324" s="115"/>
    </row>
    <row r="325" spans="1:10" ht="29" x14ac:dyDescent="0.35">
      <c r="A325" s="106"/>
      <c r="B325" s="106"/>
      <c r="C325" s="106"/>
      <c r="D325" s="153" t="s">
        <v>162</v>
      </c>
      <c r="E325" s="154" t="s">
        <v>193</v>
      </c>
      <c r="F325" s="153" t="str">
        <f>IFERROR(VLOOKUP(E325,TablaIndicadores[[Código]:[Unidad de medida]],2,0),"")</f>
        <v>RCR 95: Población que tiene acceso a
infraestructuras verdes nuevas o mejoradas*</v>
      </c>
      <c r="G325" s="153" t="str">
        <f>IFERROR(VLOOKUP(E325,TablaIndicadores[[Código]:[Unidad de medida]],3,0),"")</f>
        <v>RCR 95: Personas</v>
      </c>
      <c r="H325" s="157"/>
      <c r="I325" s="153" t="str">
        <f>IF(B318="Incluir",IF(OR(H325="",E325="",NOT(ISNUMBER(H325)),H325&lt;=0,H325&lt;=0.0000001,H325&gt;1000000000),"Rellene con un valor positivo","SI"),"")</f>
        <v/>
      </c>
      <c r="J325" s="115"/>
    </row>
    <row r="326" spans="1:10" x14ac:dyDescent="0.35">
      <c r="A326" s="106"/>
      <c r="B326" s="106"/>
      <c r="C326" s="106"/>
      <c r="D326" s="106"/>
      <c r="E326" s="106"/>
      <c r="F326" s="107"/>
      <c r="G326" s="106"/>
      <c r="H326" s="106"/>
      <c r="I326" s="107"/>
      <c r="J326" s="115"/>
    </row>
    <row r="327" spans="1:10" ht="29.25" customHeight="1" x14ac:dyDescent="0.35">
      <c r="A327" s="106"/>
      <c r="B327" s="116" t="s">
        <v>400</v>
      </c>
      <c r="C327" s="106"/>
      <c r="D327" s="176" t="s">
        <v>309</v>
      </c>
      <c r="E327" s="176"/>
      <c r="F327" s="176"/>
      <c r="G327" s="176"/>
      <c r="H327" s="176"/>
      <c r="I327" s="176"/>
      <c r="J327" s="150"/>
    </row>
    <row r="328" spans="1:10" x14ac:dyDescent="0.35">
      <c r="A328" s="106"/>
      <c r="B328" s="106"/>
      <c r="C328" s="106"/>
      <c r="D328" s="106"/>
      <c r="E328" s="106"/>
      <c r="F328" s="107"/>
      <c r="G328" s="106"/>
      <c r="H328" s="106"/>
      <c r="I328" s="107"/>
      <c r="J328" s="115"/>
    </row>
    <row r="329" spans="1:10" x14ac:dyDescent="0.35">
      <c r="A329" s="106"/>
      <c r="B329" s="106"/>
      <c r="C329" s="106"/>
      <c r="D329" s="106" t="s">
        <v>6</v>
      </c>
      <c r="E329" s="162"/>
      <c r="F329" s="174" t="str">
        <f>IF(B327="Incluir",IF(OR(E329="",E329=0),"Rellene el presupuesto",IF(OR(NOT(ISNUMBER(E329)),E329&lt;=0),"Rellene con un valor positivo","")),
    IF(OR(E329="",E329=0),"",
        "No rellene el presupuesto sin seleccionar que quiere incluir el subtipo de acción"))</f>
        <v/>
      </c>
      <c r="G329" s="175"/>
      <c r="H329" s="175"/>
      <c r="I329" s="107"/>
      <c r="J329" s="115"/>
    </row>
    <row r="330" spans="1:10" x14ac:dyDescent="0.35">
      <c r="A330" s="106"/>
      <c r="B330" s="106"/>
      <c r="C330" s="106"/>
      <c r="D330" s="106"/>
      <c r="E330" s="106"/>
      <c r="F330" s="107"/>
      <c r="G330" s="106"/>
      <c r="H330" s="106"/>
      <c r="I330" s="107"/>
      <c r="J330" s="115"/>
    </row>
    <row r="331" spans="1:10" x14ac:dyDescent="0.35">
      <c r="A331" s="106"/>
      <c r="B331" s="106"/>
      <c r="C331" s="106"/>
      <c r="D331" s="106" t="s">
        <v>270</v>
      </c>
      <c r="E331" s="106"/>
      <c r="F331" s="107"/>
      <c r="G331" s="106"/>
      <c r="H331" s="106"/>
      <c r="I331" s="107"/>
      <c r="J331" s="115"/>
    </row>
    <row r="332" spans="1:10" x14ac:dyDescent="0.35">
      <c r="A332" s="106"/>
      <c r="B332" s="106"/>
      <c r="C332" s="106"/>
      <c r="D332" s="7" t="s">
        <v>271</v>
      </c>
      <c r="E332" s="7" t="s">
        <v>272</v>
      </c>
      <c r="F332" s="11" t="s">
        <v>156</v>
      </c>
      <c r="G332" s="11" t="s">
        <v>159</v>
      </c>
      <c r="H332" s="8" t="s">
        <v>273</v>
      </c>
      <c r="I332" s="11" t="s">
        <v>274</v>
      </c>
      <c r="J332" s="115"/>
    </row>
    <row r="333" spans="1:10" ht="29" x14ac:dyDescent="0.35">
      <c r="A333" s="106"/>
      <c r="B333" s="106"/>
      <c r="C333" s="106"/>
      <c r="D333" s="153" t="s">
        <v>160</v>
      </c>
      <c r="E333" s="154" t="s">
        <v>190</v>
      </c>
      <c r="F333" s="153" t="str">
        <f>IFERROR(VLOOKUP(E333,TablaIndicadores[[Código]:[Unidad de medida]],2,0),"")</f>
        <v>Superficie de los suelos rehabilitados
apoyados</v>
      </c>
      <c r="G333" s="153" t="str">
        <f>IFERROR(VLOOKUP(E333,TablaIndicadores[[Código]:[Unidad de medida]],3,0),"")</f>
        <v>RCO 38: Hectáreas</v>
      </c>
      <c r="H333" s="116"/>
      <c r="I333" s="153" t="str">
        <f>IF(B327="Incluir",IF(OR(H333="",E333="",NOT(ISNUMBER(H333)),H333&lt;=0,H333&lt;=0.0000001,H333&gt;1000000000),"Rellene con un valor positivo","SI"),"")</f>
        <v/>
      </c>
      <c r="J333" s="115"/>
    </row>
    <row r="334" spans="1:10" ht="29" x14ac:dyDescent="0.35">
      <c r="A334" s="106"/>
      <c r="B334" s="106"/>
      <c r="C334" s="106"/>
      <c r="D334" s="153" t="s">
        <v>162</v>
      </c>
      <c r="E334" s="154" t="s">
        <v>193</v>
      </c>
      <c r="F334" s="153" t="str">
        <f>IFERROR(VLOOKUP(E334,TablaIndicadores[[Código]:[Unidad de medida]],2,0),"")</f>
        <v>RCR 95: Población que tiene acceso a
infraestructuras verdes nuevas o mejoradas*</v>
      </c>
      <c r="G334" s="153" t="str">
        <f>IFERROR(VLOOKUP(E334,TablaIndicadores[[Código]:[Unidad de medida]],3,0),"")</f>
        <v>RCR 95: Personas</v>
      </c>
      <c r="H334" s="157"/>
      <c r="I334" s="153" t="str">
        <f>IF(B327="Incluir",IF(OR(H334="",E334="",NOT(ISNUMBER(H334)),H334&lt;=0,H334&lt;=0.0000001,H334&gt;1000000000),"Rellene con un valor positivo","SI"),"")</f>
        <v/>
      </c>
      <c r="J334" s="115"/>
    </row>
    <row r="335" spans="1:10" x14ac:dyDescent="0.35">
      <c r="A335" s="106"/>
      <c r="B335" s="106"/>
      <c r="C335" s="106"/>
      <c r="D335" s="106"/>
      <c r="E335" s="106"/>
      <c r="F335" s="107"/>
      <c r="G335" s="106"/>
      <c r="H335" s="106"/>
      <c r="I335" s="107"/>
      <c r="J335" s="115"/>
    </row>
    <row r="336" spans="1:10" ht="15.5" x14ac:dyDescent="0.35">
      <c r="A336" s="4"/>
      <c r="B336" s="5" t="s">
        <v>310</v>
      </c>
      <c r="C336" s="5"/>
      <c r="D336" s="5"/>
      <c r="E336" s="5"/>
      <c r="F336" s="10"/>
      <c r="G336" s="5"/>
      <c r="H336" s="4"/>
      <c r="I336" s="67"/>
      <c r="J336" s="115"/>
    </row>
    <row r="337" spans="1:10" x14ac:dyDescent="0.35">
      <c r="A337" s="106"/>
      <c r="B337" s="106"/>
      <c r="C337" s="106"/>
      <c r="D337" s="106"/>
      <c r="E337" s="106"/>
      <c r="F337" s="107"/>
      <c r="G337" s="106"/>
      <c r="H337" s="106"/>
      <c r="I337" s="107"/>
      <c r="J337" s="115"/>
    </row>
    <row r="338" spans="1:10" ht="15" thickBot="1" x14ac:dyDescent="0.4">
      <c r="A338" s="106"/>
      <c r="B338" s="160" t="s">
        <v>311</v>
      </c>
      <c r="C338" s="110"/>
      <c r="D338" s="110"/>
      <c r="E338" s="109"/>
      <c r="F338" s="110"/>
      <c r="G338" s="109"/>
      <c r="H338" s="109"/>
      <c r="I338" s="110"/>
      <c r="J338" s="115"/>
    </row>
    <row r="339" spans="1:10" x14ac:dyDescent="0.35">
      <c r="A339" s="106"/>
      <c r="B339" s="106"/>
      <c r="C339" s="106"/>
      <c r="D339" s="106"/>
      <c r="E339" s="106"/>
      <c r="F339" s="107"/>
      <c r="G339" s="106"/>
      <c r="H339" s="106"/>
      <c r="I339" s="107"/>
      <c r="J339" s="115"/>
    </row>
    <row r="340" spans="1:10" ht="27" customHeight="1" x14ac:dyDescent="0.35">
      <c r="A340" s="106"/>
      <c r="B340" s="116" t="s">
        <v>400</v>
      </c>
      <c r="C340" s="106"/>
      <c r="D340" s="176" t="s">
        <v>312</v>
      </c>
      <c r="E340" s="176"/>
      <c r="F340" s="176"/>
      <c r="G340" s="176"/>
      <c r="H340" s="176"/>
      <c r="I340" s="176"/>
      <c r="J340" s="150"/>
    </row>
    <row r="341" spans="1:10" x14ac:dyDescent="0.35">
      <c r="A341" s="106"/>
      <c r="B341" s="106"/>
      <c r="C341" s="106"/>
      <c r="D341" s="106"/>
      <c r="E341" s="106"/>
      <c r="F341" s="107"/>
      <c r="G341" s="106"/>
      <c r="H341" s="106"/>
      <c r="I341" s="107"/>
      <c r="J341" s="115"/>
    </row>
    <row r="342" spans="1:10" x14ac:dyDescent="0.35">
      <c r="A342" s="106"/>
      <c r="B342" s="106"/>
      <c r="C342" s="106"/>
      <c r="D342" s="106" t="s">
        <v>6</v>
      </c>
      <c r="E342" s="162"/>
      <c r="F342" s="174" t="str">
        <f>IF(B340="Incluir",IF(OR(E342="",E342=0),"Rellene el presupuesto",IF(OR(NOT(ISNUMBER(E342)),E342&lt;=0),"Rellene con un valor positivo","")),
    IF(OR(E342="",E342=0),"",
        "No rellene el presupuesto sin seleccionar que quiere incluir el subtipo de acción"))</f>
        <v/>
      </c>
      <c r="G342" s="175"/>
      <c r="H342" s="175"/>
      <c r="I342" s="107"/>
      <c r="J342" s="115"/>
    </row>
    <row r="343" spans="1:10" x14ac:dyDescent="0.35">
      <c r="A343" s="106"/>
      <c r="B343" s="106"/>
      <c r="C343" s="106"/>
      <c r="D343" s="106"/>
      <c r="E343" s="106"/>
      <c r="F343" s="107"/>
      <c r="G343" s="106"/>
      <c r="H343" s="106"/>
      <c r="I343" s="107"/>
      <c r="J343" s="115"/>
    </row>
    <row r="344" spans="1:10" x14ac:dyDescent="0.35">
      <c r="A344" s="106"/>
      <c r="B344" s="106"/>
      <c r="C344" s="106"/>
      <c r="D344" s="106" t="s">
        <v>270</v>
      </c>
      <c r="E344" s="106"/>
      <c r="F344" s="107"/>
      <c r="G344" s="106"/>
      <c r="H344" s="106"/>
      <c r="I344" s="107"/>
      <c r="J344" s="115"/>
    </row>
    <row r="345" spans="1:10" x14ac:dyDescent="0.35">
      <c r="A345" s="106"/>
      <c r="B345" s="106"/>
      <c r="C345" s="106"/>
      <c r="D345" s="7" t="s">
        <v>271</v>
      </c>
      <c r="E345" s="7" t="s">
        <v>272</v>
      </c>
      <c r="F345" s="11" t="s">
        <v>156</v>
      </c>
      <c r="G345" s="11" t="s">
        <v>159</v>
      </c>
      <c r="H345" s="8" t="s">
        <v>273</v>
      </c>
      <c r="I345" s="11" t="s">
        <v>274</v>
      </c>
      <c r="J345" s="115"/>
    </row>
    <row r="346" spans="1:10" ht="29" x14ac:dyDescent="0.35">
      <c r="A346" s="106"/>
      <c r="B346" s="106"/>
      <c r="C346" s="106"/>
      <c r="D346" s="153" t="s">
        <v>160</v>
      </c>
      <c r="E346" s="154" t="s">
        <v>194</v>
      </c>
      <c r="F346" s="153" t="str">
        <f>IFERROR(VLOOKUP(E346,TablaIndicadores[[Código]:[Unidad de medida]],2,0),"")</f>
        <v>RCO 65: Capacidad de las viviendas sociales nuevas o modernizadas</v>
      </c>
      <c r="G346" s="153" t="str">
        <f>IFERROR(VLOOKUP(E346,TablaIndicadores[[Código]:[Unidad de medida]],3,0),"")</f>
        <v>RCO 65: Viviendas</v>
      </c>
      <c r="H346" s="116"/>
      <c r="I346" s="153" t="str">
        <f>IF(B340="Incluir",IF(OR(H346="",E346="",NOT(ISNUMBER(H346)),H346&lt;=0,H346&lt;=0.0000001,H346&gt;1000000000),"Rellene con un valor positivo","SI"),"")</f>
        <v/>
      </c>
      <c r="J346" s="115"/>
    </row>
    <row r="347" spans="1:10" ht="29" x14ac:dyDescent="0.35">
      <c r="A347" s="106"/>
      <c r="B347" s="106"/>
      <c r="C347" s="106"/>
      <c r="D347" s="153" t="s">
        <v>162</v>
      </c>
      <c r="E347" s="154" t="s">
        <v>195</v>
      </c>
      <c r="F347" s="153" t="str">
        <f>IFERROR(VLOOKUP(E347,TablaIndicadores[[Código]:[Unidad de medida]],2,0),"")</f>
        <v>RCR 67:Usuarios anuales de las viviendas sociales nuevas o modernizadas</v>
      </c>
      <c r="G347" s="153" t="str">
        <f>IFERROR(VLOOKUP(E347,TablaIndicadores[[Código]:[Unidad de medida]],3,0),"")</f>
        <v>RCR 67: Usuarios/año</v>
      </c>
      <c r="H347" s="157"/>
      <c r="I347" s="153" t="str">
        <f>IF(B340="Incluir",IF(OR(H347="",E347="",NOT(ISNUMBER(H347)),H347&lt;=0,H347&lt;=0.0000001,H347&gt;1000000000),"Rellene con un valor positivo","SI"),"")</f>
        <v/>
      </c>
      <c r="J347" s="115"/>
    </row>
    <row r="348" spans="1:10" x14ac:dyDescent="0.35">
      <c r="A348" s="106"/>
      <c r="B348" s="106"/>
      <c r="C348" s="106"/>
      <c r="D348" s="106"/>
      <c r="E348" s="106"/>
      <c r="F348" s="107"/>
      <c r="G348" s="106"/>
      <c r="H348" s="106"/>
      <c r="I348" s="107"/>
      <c r="J348" s="115"/>
    </row>
    <row r="349" spans="1:10" x14ac:dyDescent="0.35">
      <c r="A349" s="106"/>
      <c r="B349" s="116" t="s">
        <v>400</v>
      </c>
      <c r="C349" s="106"/>
      <c r="D349" s="112" t="s">
        <v>313</v>
      </c>
      <c r="E349" s="112"/>
      <c r="F349" s="113"/>
      <c r="G349" s="113"/>
      <c r="H349" s="113"/>
      <c r="I349" s="113"/>
      <c r="J349" s="115"/>
    </row>
    <row r="350" spans="1:10" x14ac:dyDescent="0.35">
      <c r="A350" s="106"/>
      <c r="B350" s="106"/>
      <c r="C350" s="106"/>
      <c r="D350" s="106"/>
      <c r="E350" s="106"/>
      <c r="F350" s="107"/>
      <c r="G350" s="106"/>
      <c r="H350" s="106"/>
      <c r="I350" s="107"/>
      <c r="J350" s="115"/>
    </row>
    <row r="351" spans="1:10" x14ac:dyDescent="0.35">
      <c r="A351" s="106"/>
      <c r="B351" s="106"/>
      <c r="C351" s="106"/>
      <c r="D351" s="106" t="s">
        <v>6</v>
      </c>
      <c r="E351" s="162"/>
      <c r="F351" s="174" t="str">
        <f>IF(B349="Incluir",IF(OR(E351="",E351=0),"Rellene el presupuesto",IF(OR(NOT(ISNUMBER(E351)),E351&lt;=0),"Rellene con un valor positivo","")),
    IF(OR(E351="",E351=0),"",
        "No rellene el presupuesto sin seleccionar que quiere incluir el subtipo de acción"))</f>
        <v/>
      </c>
      <c r="G351" s="175"/>
      <c r="H351" s="175"/>
      <c r="I351" s="107"/>
      <c r="J351" s="115"/>
    </row>
    <row r="352" spans="1:10" x14ac:dyDescent="0.35">
      <c r="A352" s="106"/>
      <c r="B352" s="106"/>
      <c r="C352" s="106"/>
      <c r="D352" s="106"/>
      <c r="E352" s="106"/>
      <c r="F352" s="107"/>
      <c r="G352" s="106"/>
      <c r="H352" s="106"/>
      <c r="I352" s="107"/>
      <c r="J352" s="115"/>
    </row>
    <row r="353" spans="1:10" x14ac:dyDescent="0.35">
      <c r="A353" s="106"/>
      <c r="B353" s="106"/>
      <c r="C353" s="106"/>
      <c r="D353" s="106" t="s">
        <v>270</v>
      </c>
      <c r="E353" s="106"/>
      <c r="F353" s="107"/>
      <c r="G353" s="106"/>
      <c r="H353" s="106"/>
      <c r="I353" s="107"/>
      <c r="J353" s="115"/>
    </row>
    <row r="354" spans="1:10" x14ac:dyDescent="0.35">
      <c r="A354" s="106"/>
      <c r="B354" s="106"/>
      <c r="C354" s="106"/>
      <c r="D354" s="7" t="s">
        <v>271</v>
      </c>
      <c r="E354" s="7" t="s">
        <v>272</v>
      </c>
      <c r="F354" s="11" t="s">
        <v>156</v>
      </c>
      <c r="G354" s="11" t="s">
        <v>159</v>
      </c>
      <c r="H354" s="8" t="s">
        <v>273</v>
      </c>
      <c r="I354" s="11" t="s">
        <v>274</v>
      </c>
      <c r="J354" s="115"/>
    </row>
    <row r="355" spans="1:10" ht="72.5" x14ac:dyDescent="0.35">
      <c r="A355" s="106"/>
      <c r="B355" s="106"/>
      <c r="C355" s="106"/>
      <c r="D355" s="153" t="s">
        <v>160</v>
      </c>
      <c r="E355" s="154" t="s">
        <v>196</v>
      </c>
      <c r="F355" s="153" t="str">
        <f>IFERROR(VLOOKUP(E355,TablaIndicadores[[Código]:[Unidad de medida]],2,0),"")</f>
        <v>RCO 113: Población cubierta por proyectos
en el marco de la inclusión socioeconómica
de las comunidades marginadas, las familias
con bajos ingresos y los colectivos menos
favorecidos*</v>
      </c>
      <c r="G355" s="153" t="str">
        <f>IFERROR(VLOOKUP(E355,TablaIndicadores[[Código]:[Unidad de medida]],3,0),"")</f>
        <v>RCO 113:Personas</v>
      </c>
      <c r="H355" s="116"/>
      <c r="I355" s="153" t="str">
        <f>IF(B349="Incluir",IF(OR(H355="",E355="",NOT(ISNUMBER(H355)),H355&lt;=0,H355&lt;=0.0000001,H355&gt;1000000000),"Rellene con un valor positivo","SI"),"")</f>
        <v/>
      </c>
      <c r="J355" s="115"/>
    </row>
    <row r="356" spans="1:10" ht="46.5" customHeight="1" x14ac:dyDescent="0.35">
      <c r="A356" s="106"/>
      <c r="B356" s="106"/>
      <c r="C356" s="106"/>
      <c r="D356" s="153" t="s">
        <v>162</v>
      </c>
      <c r="E356" s="154" t="s">
        <v>197</v>
      </c>
      <c r="F356" s="153" t="str">
        <f>IFERROR(VLOOKUP(E356,TablaIndicadores[[Código]:[Unidad de medida]],2,0),"")</f>
        <v xml:space="preserve">ESR113: Número de personas beneficiarias de actuaciones de inclusión social </v>
      </c>
      <c r="G356" s="153" t="str">
        <f>IFERROR(VLOOKUP(E356,TablaIndicadores[[Código]:[Unidad de medida]],3,0),"")</f>
        <v>ESR113:Personas</v>
      </c>
      <c r="H356" s="157"/>
      <c r="I356" s="153" t="str">
        <f>IF(B349="Incluir",IF(OR(H356="",E356="",NOT(ISNUMBER(H356)),H356&lt;=0,H356&lt;=0.0000001,H356&gt;1000000000),"Rellene con un valor positivo","SI"),"")</f>
        <v/>
      </c>
      <c r="J356" s="115"/>
    </row>
    <row r="357" spans="1:10" x14ac:dyDescent="0.35">
      <c r="A357" s="106"/>
      <c r="B357" s="106"/>
      <c r="C357" s="106"/>
      <c r="D357" s="106"/>
      <c r="E357" s="106"/>
      <c r="F357" s="107"/>
      <c r="G357" s="106"/>
      <c r="H357" s="106"/>
      <c r="I357" s="107"/>
      <c r="J357" s="115"/>
    </row>
    <row r="358" spans="1:10" ht="29.25" customHeight="1" x14ac:dyDescent="0.35">
      <c r="A358" s="106"/>
      <c r="B358" s="116" t="s">
        <v>400</v>
      </c>
      <c r="C358" s="106"/>
      <c r="D358" s="176" t="s">
        <v>314</v>
      </c>
      <c r="E358" s="176"/>
      <c r="F358" s="176"/>
      <c r="G358" s="176"/>
      <c r="H358" s="176"/>
      <c r="I358" s="176"/>
      <c r="J358" s="150"/>
    </row>
    <row r="359" spans="1:10" x14ac:dyDescent="0.35">
      <c r="A359" s="106"/>
      <c r="B359" s="106"/>
      <c r="C359" s="106"/>
      <c r="D359" s="106"/>
      <c r="E359" s="106"/>
      <c r="F359" s="107"/>
      <c r="G359" s="106"/>
      <c r="H359" s="106"/>
      <c r="I359" s="107"/>
      <c r="J359" s="115"/>
    </row>
    <row r="360" spans="1:10" x14ac:dyDescent="0.35">
      <c r="A360" s="106"/>
      <c r="B360" s="106"/>
      <c r="C360" s="106"/>
      <c r="D360" s="106" t="s">
        <v>6</v>
      </c>
      <c r="E360" s="162"/>
      <c r="F360" s="174" t="str">
        <f>IF(B358="Incluir",IF(OR(E360="",E360=0),"Rellene el presupuesto",IF(OR(NOT(ISNUMBER(E360)),E360&lt;=0),"Rellene con un valor positivo","")),
    IF(OR(E360="",E360=0),"",
        "No rellene el presupuesto sin seleccionar que quiere incluir el subtipo de acción"))</f>
        <v/>
      </c>
      <c r="G360" s="175"/>
      <c r="H360" s="175"/>
      <c r="I360" s="107"/>
      <c r="J360" s="115"/>
    </row>
    <row r="361" spans="1:10" x14ac:dyDescent="0.35">
      <c r="A361" s="106"/>
      <c r="B361" s="106"/>
      <c r="C361" s="106"/>
      <c r="D361" s="106"/>
      <c r="E361" s="106"/>
      <c r="F361" s="107"/>
      <c r="G361" s="106"/>
      <c r="H361" s="106"/>
      <c r="I361" s="107"/>
      <c r="J361" s="115"/>
    </row>
    <row r="362" spans="1:10" x14ac:dyDescent="0.35">
      <c r="A362" s="106"/>
      <c r="B362" s="106"/>
      <c r="C362" s="106"/>
      <c r="D362" s="106" t="s">
        <v>270</v>
      </c>
      <c r="E362" s="106"/>
      <c r="F362" s="107"/>
      <c r="G362" s="106"/>
      <c r="H362" s="106"/>
      <c r="I362" s="107"/>
      <c r="J362" s="115"/>
    </row>
    <row r="363" spans="1:10" x14ac:dyDescent="0.35">
      <c r="A363" s="106"/>
      <c r="B363" s="106"/>
      <c r="C363" s="106"/>
      <c r="D363" s="7" t="s">
        <v>271</v>
      </c>
      <c r="E363" s="7" t="s">
        <v>272</v>
      </c>
      <c r="F363" s="11" t="s">
        <v>156</v>
      </c>
      <c r="G363" s="11" t="s">
        <v>159</v>
      </c>
      <c r="H363" s="8" t="s">
        <v>273</v>
      </c>
      <c r="I363" s="11" t="s">
        <v>274</v>
      </c>
      <c r="J363" s="115"/>
    </row>
    <row r="364" spans="1:10" ht="72.5" x14ac:dyDescent="0.35">
      <c r="A364" s="106"/>
      <c r="B364" s="106"/>
      <c r="C364" s="106"/>
      <c r="D364" s="153" t="s">
        <v>160</v>
      </c>
      <c r="E364" s="154" t="s">
        <v>196</v>
      </c>
      <c r="F364" s="153" t="str">
        <f>IFERROR(VLOOKUP(E364,TablaIndicadores[[Código]:[Unidad de medida]],2,0),"")</f>
        <v>RCO 113: Población cubierta por proyectos
en el marco de la inclusión socioeconómica
de las comunidades marginadas, las familias
con bajos ingresos y los colectivos menos
favorecidos*</v>
      </c>
      <c r="G364" s="153" t="str">
        <f>IFERROR(VLOOKUP(E364,TablaIndicadores[[Código]:[Unidad de medida]],3,0),"")</f>
        <v>RCO 113:Personas</v>
      </c>
      <c r="H364" s="116"/>
      <c r="I364" s="153" t="str">
        <f>IF(B358="Incluir",IF(OR(H364="",E364="",NOT(ISNUMBER(H364)),H364&lt;=0,H364&lt;=0.0000001,H364&gt;1000000000),"Rellene con un valor positivo","SI"),"")</f>
        <v/>
      </c>
      <c r="J364" s="115"/>
    </row>
    <row r="365" spans="1:10" ht="45" customHeight="1" x14ac:dyDescent="0.35">
      <c r="A365" s="106"/>
      <c r="B365" s="106"/>
      <c r="C365" s="106"/>
      <c r="D365" s="153" t="s">
        <v>162</v>
      </c>
      <c r="E365" s="154" t="s">
        <v>197</v>
      </c>
      <c r="F365" s="153" t="str">
        <f>IFERROR(VLOOKUP(E365,TablaIndicadores[[Código]:[Unidad de medida]],2,0),"")</f>
        <v xml:space="preserve">ESR113: Número de personas beneficiarias de actuaciones de inclusión social </v>
      </c>
      <c r="G365" s="153" t="str">
        <f>IFERROR(VLOOKUP(E365,TablaIndicadores[[Código]:[Unidad de medida]],3,0),"")</f>
        <v>ESR113:Personas</v>
      </c>
      <c r="H365" s="157"/>
      <c r="I365" s="153" t="str">
        <f>IF(B358="Incluir",IF(OR(H365="",E365="",NOT(ISNUMBER(H365)),H365&lt;=0,H365&lt;=0.0000001,H365&gt;1000000000),"Rellene con un valor positivo","SI"),"")</f>
        <v/>
      </c>
      <c r="J365" s="115"/>
    </row>
    <row r="366" spans="1:10" x14ac:dyDescent="0.35">
      <c r="A366" s="106"/>
      <c r="B366" s="106"/>
      <c r="C366" s="106"/>
      <c r="D366" s="106"/>
      <c r="E366" s="106"/>
      <c r="F366" s="107"/>
      <c r="G366" s="106"/>
      <c r="H366" s="106"/>
      <c r="I366" s="107"/>
      <c r="J366" s="115"/>
    </row>
    <row r="367" spans="1:10" ht="15.5" x14ac:dyDescent="0.35">
      <c r="A367" s="4"/>
      <c r="B367" s="5" t="s">
        <v>315</v>
      </c>
      <c r="C367" s="5"/>
      <c r="D367" s="5"/>
      <c r="E367" s="5"/>
      <c r="F367" s="10"/>
      <c r="G367" s="5"/>
      <c r="H367" s="4"/>
      <c r="I367" s="67"/>
      <c r="J367" s="115"/>
    </row>
    <row r="368" spans="1:10" x14ac:dyDescent="0.35">
      <c r="A368" s="106"/>
      <c r="B368" s="106"/>
      <c r="C368" s="106"/>
      <c r="D368" s="106"/>
      <c r="E368" s="106"/>
      <c r="F368" s="107"/>
      <c r="G368" s="106"/>
      <c r="H368" s="106"/>
      <c r="I368" s="107"/>
      <c r="J368" s="115"/>
    </row>
    <row r="369" spans="1:10" ht="15" thickBot="1" x14ac:dyDescent="0.4">
      <c r="A369" s="106"/>
      <c r="B369" s="160" t="s">
        <v>58</v>
      </c>
      <c r="C369" s="110"/>
      <c r="D369" s="110"/>
      <c r="E369" s="109"/>
      <c r="F369" s="110"/>
      <c r="G369" s="109"/>
      <c r="H369" s="109"/>
      <c r="I369" s="110"/>
      <c r="J369" s="115"/>
    </row>
    <row r="370" spans="1:10" x14ac:dyDescent="0.35">
      <c r="A370" s="106"/>
      <c r="B370" s="106"/>
      <c r="C370" s="106"/>
      <c r="D370" s="106"/>
      <c r="E370" s="106"/>
      <c r="F370" s="107"/>
      <c r="G370" s="106"/>
      <c r="H370" s="106"/>
      <c r="I370" s="107"/>
      <c r="J370" s="115"/>
    </row>
    <row r="371" spans="1:10" x14ac:dyDescent="0.35">
      <c r="A371" s="106"/>
      <c r="B371" s="116" t="s">
        <v>400</v>
      </c>
      <c r="C371" s="106"/>
      <c r="D371" s="112" t="s">
        <v>316</v>
      </c>
      <c r="E371" s="112"/>
      <c r="F371" s="113"/>
      <c r="G371" s="113"/>
      <c r="H371" s="113"/>
      <c r="I371" s="113"/>
      <c r="J371" s="115"/>
    </row>
    <row r="372" spans="1:10" x14ac:dyDescent="0.35">
      <c r="A372" s="106"/>
      <c r="B372" s="106"/>
      <c r="C372" s="106"/>
      <c r="D372" s="106"/>
      <c r="E372" s="106"/>
      <c r="F372" s="107"/>
      <c r="G372" s="106"/>
      <c r="H372" s="106"/>
      <c r="I372" s="107"/>
      <c r="J372" s="115"/>
    </row>
    <row r="373" spans="1:10" x14ac:dyDescent="0.35">
      <c r="A373" s="106"/>
      <c r="B373" s="106"/>
      <c r="C373" s="106"/>
      <c r="D373" s="106" t="s">
        <v>6</v>
      </c>
      <c r="E373" s="162"/>
      <c r="F373" s="174" t="str">
        <f>IF(B371="Incluir",IF(OR(E373="",E373=0),"Rellene el presupuesto",IF(OR(NOT(ISNUMBER(E373)),E373&lt;=0),"Rellene con un valor positivo","")),
    IF(OR(E373="",E373=0),"",
        "No rellene el presupuesto sin seleccionar que quiere incluir el subtipo de acción"))</f>
        <v/>
      </c>
      <c r="G373" s="175"/>
      <c r="H373" s="175"/>
      <c r="I373" s="107"/>
      <c r="J373" s="115"/>
    </row>
    <row r="374" spans="1:10" x14ac:dyDescent="0.35">
      <c r="A374" s="106"/>
      <c r="B374" s="106"/>
      <c r="C374" s="106"/>
      <c r="D374" s="106"/>
      <c r="E374" s="106"/>
      <c r="F374" s="107"/>
      <c r="G374" s="106"/>
      <c r="H374" s="106"/>
      <c r="I374" s="107"/>
      <c r="J374" s="115"/>
    </row>
    <row r="375" spans="1:10" x14ac:dyDescent="0.35">
      <c r="A375" s="106"/>
      <c r="B375" s="106"/>
      <c r="C375" s="106"/>
      <c r="D375" s="106" t="s">
        <v>270</v>
      </c>
      <c r="E375" s="106"/>
      <c r="F375" s="107"/>
      <c r="G375" s="106"/>
      <c r="H375" s="106"/>
      <c r="I375" s="107"/>
      <c r="J375" s="115"/>
    </row>
    <row r="376" spans="1:10" x14ac:dyDescent="0.35">
      <c r="A376" s="106"/>
      <c r="B376" s="106"/>
      <c r="C376" s="106"/>
      <c r="D376" s="7" t="s">
        <v>271</v>
      </c>
      <c r="E376" s="7" t="s">
        <v>272</v>
      </c>
      <c r="F376" s="11" t="s">
        <v>156</v>
      </c>
      <c r="G376" s="11" t="s">
        <v>159</v>
      </c>
      <c r="H376" s="8" t="s">
        <v>273</v>
      </c>
      <c r="I376" s="11" t="s">
        <v>274</v>
      </c>
      <c r="J376" s="115"/>
    </row>
    <row r="377" spans="1:10" ht="29" x14ac:dyDescent="0.35">
      <c r="A377" s="106"/>
      <c r="B377" s="106"/>
      <c r="C377" s="106"/>
      <c r="D377" s="153" t="s">
        <v>160</v>
      </c>
      <c r="E377" s="154" t="s">
        <v>198</v>
      </c>
      <c r="F377" s="153" t="str">
        <f>IFERROR(VLOOKUP(E377,TablaIndicadores[[Código]:[Unidad de medida]],2,0),"")</f>
        <v>RCO 77: Número de infraestructuras
culturales y turísticas apoyadas*</v>
      </c>
      <c r="G377" s="153" t="str">
        <f>IFERROR(VLOOKUP(E377,TablaIndicadores[[Código]:[Unidad de medida]],3,0),"")</f>
        <v>RCO 77:Sitios culturales y turísticos</v>
      </c>
      <c r="H377" s="116"/>
      <c r="I377" s="153" t="str">
        <f>IF(B371="Incluir",IF(OR(H377="",E377="",NOT(ISNUMBER(H377)),H377&lt;=0,H377&lt;=0.0000001,H377&gt;1000000000),"Rellene con un valor positivo","SI"),"")</f>
        <v/>
      </c>
      <c r="J377" s="115"/>
    </row>
    <row r="378" spans="1:10" ht="29" x14ac:dyDescent="0.35">
      <c r="A378" s="106"/>
      <c r="B378" s="106"/>
      <c r="C378" s="106"/>
      <c r="D378" s="153" t="s">
        <v>162</v>
      </c>
      <c r="E378" s="154" t="s">
        <v>199</v>
      </c>
      <c r="F378" s="153" t="str">
        <f>IFERROR(VLOOKUP(E378,TablaIndicadores[[Código]:[Unidad de medida]],2,0),"")</f>
        <v>RCR 77: Visitantes de instalaciones culturales
y turísticas apoyadas*</v>
      </c>
      <c r="G378" s="153" t="str">
        <f>IFERROR(VLOOKUP(E378,TablaIndicadores[[Código]:[Unidad de medida]],3,0),"")</f>
        <v>Visitantes / año</v>
      </c>
      <c r="H378" s="157"/>
      <c r="I378" s="153" t="str">
        <f>IF(B371="Incluir",IF(OR(H378="",E378="",NOT(ISNUMBER(H378)),H378&lt;=0,H378&lt;=0.0000001,H378&gt;1000000000),"Rellene con un valor positivo","SI"),"")</f>
        <v/>
      </c>
      <c r="J378" s="115"/>
    </row>
    <row r="379" spans="1:10" x14ac:dyDescent="0.35">
      <c r="A379" s="106"/>
      <c r="B379" s="106"/>
      <c r="C379" s="106"/>
      <c r="D379" s="106"/>
      <c r="E379" s="106"/>
      <c r="F379" s="107"/>
      <c r="G379" s="106"/>
      <c r="H379" s="106"/>
      <c r="I379" s="107"/>
      <c r="J379" s="115"/>
    </row>
    <row r="380" spans="1:10" x14ac:dyDescent="0.35">
      <c r="A380" s="106"/>
      <c r="B380" s="116" t="s">
        <v>400</v>
      </c>
      <c r="C380" s="106"/>
      <c r="D380" s="112" t="s">
        <v>317</v>
      </c>
      <c r="E380" s="112"/>
      <c r="F380" s="113"/>
      <c r="G380" s="113"/>
      <c r="H380" s="113"/>
      <c r="I380" s="113"/>
      <c r="J380" s="115"/>
    </row>
    <row r="381" spans="1:10" x14ac:dyDescent="0.35">
      <c r="A381" s="106"/>
      <c r="B381" s="106"/>
      <c r="C381" s="106"/>
      <c r="D381" s="106"/>
      <c r="E381" s="106"/>
      <c r="F381" s="107"/>
      <c r="G381" s="106"/>
      <c r="H381" s="106"/>
      <c r="I381" s="107"/>
      <c r="J381" s="115"/>
    </row>
    <row r="382" spans="1:10" x14ac:dyDescent="0.35">
      <c r="A382" s="106"/>
      <c r="B382" s="106"/>
      <c r="C382" s="106"/>
      <c r="D382" s="106" t="s">
        <v>6</v>
      </c>
      <c r="E382" s="162"/>
      <c r="F382" s="174" t="str">
        <f>IF(B380="Incluir",IF(OR(E382="",E382=0),"Rellene el presupuesto",IF(OR(NOT(ISNUMBER(E382)),E382&lt;=0),"Rellene con un valor positivo","")),
    IF(OR(E382="",E382=0),"",
        "No rellene el presupuesto sin seleccionar que quiere incluir el subtipo de acción"))</f>
        <v/>
      </c>
      <c r="G382" s="175"/>
      <c r="H382" s="175"/>
      <c r="I382" s="107"/>
      <c r="J382" s="115"/>
    </row>
    <row r="383" spans="1:10" x14ac:dyDescent="0.35">
      <c r="A383" s="106"/>
      <c r="B383" s="106"/>
      <c r="C383" s="106"/>
      <c r="D383" s="106"/>
      <c r="E383" s="106"/>
      <c r="F383" s="107"/>
      <c r="G383" s="106"/>
      <c r="H383" s="106"/>
      <c r="I383" s="107"/>
      <c r="J383" s="115"/>
    </row>
    <row r="384" spans="1:10" x14ac:dyDescent="0.35">
      <c r="A384" s="106"/>
      <c r="B384" s="106"/>
      <c r="C384" s="106"/>
      <c r="D384" s="106" t="s">
        <v>270</v>
      </c>
      <c r="E384" s="106"/>
      <c r="F384" s="107"/>
      <c r="G384" s="106"/>
      <c r="H384" s="106"/>
      <c r="I384" s="107"/>
      <c r="J384" s="115"/>
    </row>
    <row r="385" spans="1:10" x14ac:dyDescent="0.35">
      <c r="A385" s="106"/>
      <c r="B385" s="106"/>
      <c r="C385" s="106"/>
      <c r="D385" s="7" t="s">
        <v>271</v>
      </c>
      <c r="E385" s="7" t="s">
        <v>272</v>
      </c>
      <c r="F385" s="11" t="s">
        <v>156</v>
      </c>
      <c r="G385" s="11" t="s">
        <v>159</v>
      </c>
      <c r="H385" s="8" t="s">
        <v>273</v>
      </c>
      <c r="I385" s="11" t="s">
        <v>274</v>
      </c>
      <c r="J385" s="115"/>
    </row>
    <row r="386" spans="1:10" ht="29" x14ac:dyDescent="0.35">
      <c r="A386" s="106"/>
      <c r="B386" s="106"/>
      <c r="C386" s="106"/>
      <c r="D386" s="153" t="s">
        <v>160</v>
      </c>
      <c r="E386" s="154" t="s">
        <v>198</v>
      </c>
      <c r="F386" s="153" t="str">
        <f>IFERROR(VLOOKUP(E386,TablaIndicadores[[Código]:[Unidad de medida]],2,0),"")</f>
        <v>RCO 77: Número de infraestructuras
culturales y turísticas apoyadas*</v>
      </c>
      <c r="G386" s="153" t="str">
        <f>IFERROR(VLOOKUP(E386,TablaIndicadores[[Código]:[Unidad de medida]],3,0),"")</f>
        <v>RCO 77:Sitios culturales y turísticos</v>
      </c>
      <c r="H386" s="116"/>
      <c r="I386" s="153" t="str">
        <f>IF(B380="Incluir",IF(OR(H386="",E386="",NOT(ISNUMBER(H386)),H386&lt;=0,H386&lt;=0.0000001,H386&gt;1000000000),"Rellene con un valor positivo","SI"),"")</f>
        <v/>
      </c>
      <c r="J386" s="115"/>
    </row>
    <row r="387" spans="1:10" ht="29" x14ac:dyDescent="0.35">
      <c r="A387" s="106"/>
      <c r="B387" s="106"/>
      <c r="C387" s="106"/>
      <c r="D387" s="153" t="s">
        <v>162</v>
      </c>
      <c r="E387" s="154" t="s">
        <v>199</v>
      </c>
      <c r="F387" s="153" t="str">
        <f>IFERROR(VLOOKUP(E387,TablaIndicadores[[Código]:[Unidad de medida]],2,0),"")</f>
        <v>RCR 77: Visitantes de instalaciones culturales
y turísticas apoyadas*</v>
      </c>
      <c r="G387" s="153" t="str">
        <f>IFERROR(VLOOKUP(E387,TablaIndicadores[[Código]:[Unidad de medida]],3,0),"")</f>
        <v>Visitantes / año</v>
      </c>
      <c r="H387" s="157"/>
      <c r="I387" s="153" t="str">
        <f>IF(B380="Incluir",IF(OR(H387="",E387="",NOT(ISNUMBER(H387)),H387&lt;=0,H387&lt;=0.0000001,H387&gt;1000000000),"Rellene con un valor positivo","SI"),"")</f>
        <v/>
      </c>
      <c r="J387" s="115"/>
    </row>
    <row r="388" spans="1:10" x14ac:dyDescent="0.35">
      <c r="A388" s="106"/>
      <c r="B388" s="106"/>
      <c r="C388" s="106"/>
      <c r="D388" s="106"/>
      <c r="E388" s="106"/>
      <c r="F388" s="107"/>
      <c r="G388" s="106"/>
      <c r="H388" s="106"/>
      <c r="I388" s="107"/>
      <c r="J388" s="115"/>
    </row>
    <row r="389" spans="1:10" x14ac:dyDescent="0.35">
      <c r="A389" s="106"/>
      <c r="B389" s="116" t="s">
        <v>400</v>
      </c>
      <c r="C389" s="106"/>
      <c r="D389" s="112" t="s">
        <v>318</v>
      </c>
      <c r="E389" s="112"/>
      <c r="F389" s="113"/>
      <c r="G389" s="151"/>
      <c r="H389" s="151"/>
      <c r="I389" s="151"/>
      <c r="J389" s="115"/>
    </row>
    <row r="390" spans="1:10" x14ac:dyDescent="0.35">
      <c r="A390" s="106"/>
      <c r="B390" s="106"/>
      <c r="C390" s="106"/>
      <c r="D390" s="106"/>
      <c r="E390" s="106"/>
      <c r="F390" s="107"/>
      <c r="G390" s="106"/>
      <c r="H390" s="106"/>
      <c r="I390" s="107"/>
      <c r="J390" s="115"/>
    </row>
    <row r="391" spans="1:10" x14ac:dyDescent="0.35">
      <c r="A391" s="106"/>
      <c r="B391" s="106"/>
      <c r="C391" s="106"/>
      <c r="D391" s="106" t="s">
        <v>6</v>
      </c>
      <c r="E391" s="162"/>
      <c r="F391" s="174" t="str">
        <f>IF(B389="Incluir",IF(OR(E391="",E391=0),"Rellene el presupuesto",IF(OR(NOT(ISNUMBER(E391)),E391&lt;=0),"Rellene con un valor positivo","")),
    IF(OR(E391="",E391=0),"",
        "No rellene el presupuesto sin seleccionar que quiere incluir el subtipo de acción"))</f>
        <v/>
      </c>
      <c r="G391" s="175"/>
      <c r="H391" s="175"/>
      <c r="I391" s="107"/>
      <c r="J391" s="115"/>
    </row>
    <row r="392" spans="1:10" x14ac:dyDescent="0.35">
      <c r="A392" s="106"/>
      <c r="B392" s="106"/>
      <c r="C392" s="106"/>
      <c r="D392" s="106"/>
      <c r="E392" s="106"/>
      <c r="F392" s="107"/>
      <c r="G392" s="106"/>
      <c r="H392" s="106"/>
      <c r="I392" s="107"/>
      <c r="J392" s="115"/>
    </row>
    <row r="393" spans="1:10" x14ac:dyDescent="0.35">
      <c r="A393" s="106"/>
      <c r="B393" s="106"/>
      <c r="C393" s="106"/>
      <c r="D393" s="106" t="s">
        <v>270</v>
      </c>
      <c r="E393" s="106"/>
      <c r="F393" s="107"/>
      <c r="G393" s="106"/>
      <c r="H393" s="106"/>
      <c r="I393" s="107"/>
      <c r="J393" s="115"/>
    </row>
    <row r="394" spans="1:10" x14ac:dyDescent="0.35">
      <c r="A394" s="106"/>
      <c r="B394" s="106"/>
      <c r="C394" s="106"/>
      <c r="D394" s="7" t="s">
        <v>271</v>
      </c>
      <c r="E394" s="7" t="s">
        <v>272</v>
      </c>
      <c r="F394" s="11" t="s">
        <v>156</v>
      </c>
      <c r="G394" s="11" t="s">
        <v>159</v>
      </c>
      <c r="H394" s="8" t="s">
        <v>273</v>
      </c>
      <c r="I394" s="11" t="s">
        <v>274</v>
      </c>
      <c r="J394" s="115"/>
    </row>
    <row r="395" spans="1:10" ht="29" x14ac:dyDescent="0.35">
      <c r="A395" s="106"/>
      <c r="B395" s="106"/>
      <c r="C395" s="106"/>
      <c r="D395" s="153" t="s">
        <v>160</v>
      </c>
      <c r="E395" s="154" t="s">
        <v>200</v>
      </c>
      <c r="F395" s="153" t="str">
        <f>IFERROR(VLOOKUP(E395,TablaIndicadores[[Código]:[Unidad de medida]],2,0),"")</f>
        <v>RCO 114: Espacios abiertos creados o rehabilitados en zonas urbanas</v>
      </c>
      <c r="G395" s="153" t="str">
        <f>IFERROR(VLOOKUP(E395,TablaIndicadores[[Código]:[Unidad de medida]],3,0),"")</f>
        <v>RCO 114: Metros cuadrados</v>
      </c>
      <c r="H395" s="116"/>
      <c r="I395" s="153" t="str">
        <f>IF(B389="Incluir",IF(OR(H395="",E395="",NOT(ISNUMBER(H395)),H395&lt;=0,H395&lt;=0.0000001,H395&gt;1000000000),"Rellene con un valor positivo","SI"),"")</f>
        <v/>
      </c>
      <c r="J395" s="115"/>
    </row>
    <row r="396" spans="1:10" ht="29" x14ac:dyDescent="0.35">
      <c r="A396" s="106"/>
      <c r="B396" s="106"/>
      <c r="C396" s="106"/>
      <c r="D396" s="153" t="s">
        <v>162</v>
      </c>
      <c r="E396" s="154" t="s">
        <v>199</v>
      </c>
      <c r="F396" s="153" t="str">
        <f>IFERROR(VLOOKUP(E396,TablaIndicadores[[Código]:[Unidad de medida]],2,0),"")</f>
        <v>RCR 77: Visitantes de instalaciones culturales
y turísticas apoyadas*</v>
      </c>
      <c r="G396" s="153" t="str">
        <f>IFERROR(VLOOKUP(E396,TablaIndicadores[[Código]:[Unidad de medida]],3,0),"")</f>
        <v>Visitantes / año</v>
      </c>
      <c r="H396" s="157"/>
      <c r="I396" s="153" t="str">
        <f>IF(B389="Incluir",IF(OR(H396="",E396="",NOT(ISNUMBER(H396)),H396&lt;=0,H396&lt;=0.0000001,H396&gt;1000000000),"Rellene con un valor positivo","SI"),"")</f>
        <v/>
      </c>
      <c r="J396" s="115"/>
    </row>
    <row r="397" spans="1:10" x14ac:dyDescent="0.35">
      <c r="A397" s="106"/>
      <c r="B397" s="106"/>
      <c r="C397" s="106"/>
      <c r="D397" s="106"/>
      <c r="E397" s="106"/>
      <c r="F397" s="107"/>
      <c r="G397" s="106"/>
      <c r="H397" s="106"/>
      <c r="I397" s="107"/>
      <c r="J397" s="115"/>
    </row>
    <row r="398" spans="1:10" x14ac:dyDescent="0.35">
      <c r="A398" s="106"/>
      <c r="B398" s="116" t="s">
        <v>400</v>
      </c>
      <c r="C398" s="106"/>
      <c r="D398" s="112" t="s">
        <v>319</v>
      </c>
      <c r="E398" s="112"/>
      <c r="F398" s="113"/>
      <c r="G398" s="113"/>
      <c r="H398" s="113"/>
      <c r="I398" s="113"/>
      <c r="J398" s="115"/>
    </row>
    <row r="399" spans="1:10" x14ac:dyDescent="0.35">
      <c r="A399" s="106"/>
      <c r="B399" s="106"/>
      <c r="C399" s="106"/>
      <c r="D399" s="106"/>
      <c r="E399" s="106"/>
      <c r="F399" s="107"/>
      <c r="G399" s="106"/>
      <c r="H399" s="106"/>
      <c r="I399" s="107"/>
      <c r="J399" s="115"/>
    </row>
    <row r="400" spans="1:10" x14ac:dyDescent="0.35">
      <c r="A400" s="106"/>
      <c r="B400" s="106"/>
      <c r="C400" s="106"/>
      <c r="D400" s="106" t="s">
        <v>6</v>
      </c>
      <c r="E400" s="162"/>
      <c r="F400" s="174" t="str">
        <f>IF(B398="Incluir",IF(OR(E400="",E400=0),"Rellene el presupuesto",IF(OR(NOT(ISNUMBER(E400)),E400&lt;=0),"Rellene con un valor positivo","")),
    IF(OR(E400="",E400=0),"",
        "No rellene el presupuesto sin seleccionar que quiere incluir el subtipo de acción"))</f>
        <v/>
      </c>
      <c r="G400" s="175"/>
      <c r="H400" s="175"/>
      <c r="I400" s="107"/>
      <c r="J400" s="115"/>
    </row>
    <row r="401" spans="1:10" x14ac:dyDescent="0.35">
      <c r="A401" s="106"/>
      <c r="B401" s="106"/>
      <c r="C401" s="106"/>
      <c r="D401" s="106"/>
      <c r="E401" s="106"/>
      <c r="F401" s="107"/>
      <c r="G401" s="106"/>
      <c r="H401" s="106"/>
      <c r="I401" s="107"/>
      <c r="J401" s="115"/>
    </row>
    <row r="402" spans="1:10" x14ac:dyDescent="0.35">
      <c r="A402" s="106"/>
      <c r="B402" s="106"/>
      <c r="C402" s="106"/>
      <c r="D402" s="106" t="s">
        <v>270</v>
      </c>
      <c r="E402" s="106"/>
      <c r="F402" s="107"/>
      <c r="G402" s="106"/>
      <c r="H402" s="106"/>
      <c r="I402" s="107"/>
      <c r="J402" s="115"/>
    </row>
    <row r="403" spans="1:10" x14ac:dyDescent="0.35">
      <c r="A403" s="106"/>
      <c r="B403" s="106"/>
      <c r="C403" s="106"/>
      <c r="D403" s="7" t="s">
        <v>271</v>
      </c>
      <c r="E403" s="7" t="s">
        <v>272</v>
      </c>
      <c r="F403" s="11" t="s">
        <v>156</v>
      </c>
      <c r="G403" s="11" t="s">
        <v>159</v>
      </c>
      <c r="H403" s="8" t="s">
        <v>273</v>
      </c>
      <c r="I403" s="11" t="s">
        <v>274</v>
      </c>
      <c r="J403" s="115"/>
    </row>
    <row r="404" spans="1:10" ht="29" x14ac:dyDescent="0.35">
      <c r="A404" s="106"/>
      <c r="B404" s="106"/>
      <c r="C404" s="106"/>
      <c r="D404" s="153" t="s">
        <v>160</v>
      </c>
      <c r="E404" s="154" t="s">
        <v>198</v>
      </c>
      <c r="F404" s="153" t="str">
        <f>IFERROR(VLOOKUP(E404,TablaIndicadores[[Código]:[Unidad de medida]],2,0),"")</f>
        <v>RCO 77: Número de infraestructuras
culturales y turísticas apoyadas*</v>
      </c>
      <c r="G404" s="153" t="str">
        <f>IFERROR(VLOOKUP(E404,TablaIndicadores[[Código]:[Unidad de medida]],3,0),"")</f>
        <v>RCO 77:Sitios culturales y turísticos</v>
      </c>
      <c r="H404" s="116"/>
      <c r="I404" s="153" t="str">
        <f>IF(B398="Incluir",IF(OR(H404="",E404="",NOT(ISNUMBER(H404)),H404&lt;=0,H404&lt;=0.0000001,H404&gt;1000000000),"Rellene con un valor positivo","SI"),"")</f>
        <v/>
      </c>
      <c r="J404" s="115"/>
    </row>
    <row r="405" spans="1:10" ht="29" x14ac:dyDescent="0.35">
      <c r="A405" s="106"/>
      <c r="B405" s="106"/>
      <c r="C405" s="106"/>
      <c r="D405" s="153" t="s">
        <v>162</v>
      </c>
      <c r="E405" s="154" t="s">
        <v>199</v>
      </c>
      <c r="F405" s="153" t="str">
        <f>IFERROR(VLOOKUP(E405,TablaIndicadores[[Código]:[Unidad de medida]],2,0),"")</f>
        <v>RCR 77: Visitantes de instalaciones culturales
y turísticas apoyadas*</v>
      </c>
      <c r="G405" s="153" t="str">
        <f>IFERROR(VLOOKUP(E405,TablaIndicadores[[Código]:[Unidad de medida]],3,0),"")</f>
        <v>Visitantes / año</v>
      </c>
      <c r="H405" s="157"/>
      <c r="I405" s="153" t="str">
        <f>IF(B398="Incluir",IF(OR(H405="",E405="",NOT(ISNUMBER(H405)),H405&lt;=0,H405&lt;=0.0000001,H405&gt;1000000000),"Rellene con un valor positivo","SI"),"")</f>
        <v/>
      </c>
      <c r="J405" s="115"/>
    </row>
    <row r="406" spans="1:10" x14ac:dyDescent="0.35">
      <c r="A406" s="106"/>
      <c r="B406" s="106"/>
      <c r="C406" s="106"/>
      <c r="D406" s="158"/>
      <c r="E406" s="158"/>
      <c r="F406" s="158"/>
      <c r="G406" s="158"/>
      <c r="H406" s="158"/>
      <c r="I406" s="158"/>
      <c r="J406" s="115"/>
    </row>
    <row r="407" spans="1:10" ht="15.5" x14ac:dyDescent="0.35">
      <c r="A407" s="4"/>
      <c r="B407" s="5" t="s">
        <v>772</v>
      </c>
      <c r="C407" s="5"/>
      <c r="D407" s="5"/>
      <c r="E407" s="5"/>
      <c r="F407" s="10"/>
      <c r="G407" s="5"/>
      <c r="H407" s="4"/>
      <c r="I407" s="67"/>
      <c r="J407" s="115"/>
    </row>
    <row r="408" spans="1:10" x14ac:dyDescent="0.35">
      <c r="A408" s="106"/>
      <c r="B408" s="106"/>
      <c r="C408" s="106"/>
      <c r="D408" s="158"/>
      <c r="E408" s="158"/>
      <c r="F408" s="158"/>
      <c r="G408" s="158"/>
      <c r="H408" s="158"/>
      <c r="I408" s="158"/>
      <c r="J408" s="115"/>
    </row>
    <row r="409" spans="1:10" ht="15.5" x14ac:dyDescent="0.35">
      <c r="A409" s="106"/>
      <c r="B409" s="106"/>
      <c r="C409" s="106"/>
      <c r="D409" s="158"/>
      <c r="E409" s="158"/>
      <c r="F409" s="158"/>
      <c r="G409" s="179" t="s">
        <v>774</v>
      </c>
      <c r="H409" s="180"/>
      <c r="I409" s="159">
        <f ca="1">TablaRPresupuestoAI[[#Totals],[Proyecto1]]</f>
        <v>0</v>
      </c>
      <c r="J409" s="115"/>
    </row>
    <row r="410" spans="1:10" x14ac:dyDescent="0.35">
      <c r="A410" s="121"/>
      <c r="B410" s="121"/>
      <c r="C410" s="121"/>
      <c r="D410" s="121"/>
      <c r="E410" s="121"/>
      <c r="F410" s="122"/>
      <c r="G410" s="121"/>
      <c r="H410" s="121"/>
      <c r="I410" s="122"/>
      <c r="J410" s="123"/>
    </row>
  </sheetData>
  <sheetProtection algorithmName="SHA-512" hashValue="bgPRk757u7mn/2tHAsPtE6n1DADT5SMvaBMxR236ZnQMuoRqkuikQx4wNbjZraxCj6LKP/V3n2VFM/ZMakufeg==" saltValue="N8w1Pf7xPHCP7QO12AbL4g==" spinCount="100000" sheet="1" objects="1" scenarios="1" selectLockedCells="1"/>
  <mergeCells count="56">
    <mergeCell ref="G409:H409"/>
    <mergeCell ref="E3:I3"/>
    <mergeCell ref="E4:I5"/>
    <mergeCell ref="F14:H14"/>
    <mergeCell ref="F23:H23"/>
    <mergeCell ref="D32:I32"/>
    <mergeCell ref="F217:H217"/>
    <mergeCell ref="F226:H226"/>
    <mergeCell ref="D215:I215"/>
    <mergeCell ref="D224:I224"/>
    <mergeCell ref="D233:I233"/>
    <mergeCell ref="F85:H85"/>
    <mergeCell ref="F94:H94"/>
    <mergeCell ref="D186:I186"/>
    <mergeCell ref="D195:I195"/>
    <mergeCell ref="D204:I204"/>
    <mergeCell ref="F34:H34"/>
    <mergeCell ref="F43:H43"/>
    <mergeCell ref="F56:H56"/>
    <mergeCell ref="F65:H65"/>
    <mergeCell ref="F76:H76"/>
    <mergeCell ref="D54:I54"/>
    <mergeCell ref="D63:I63"/>
    <mergeCell ref="F206:H206"/>
    <mergeCell ref="F103:H103"/>
    <mergeCell ref="F112:H112"/>
    <mergeCell ref="F121:H121"/>
    <mergeCell ref="F130:H130"/>
    <mergeCell ref="F141:H141"/>
    <mergeCell ref="F150:H150"/>
    <mergeCell ref="F159:H159"/>
    <mergeCell ref="F168:H168"/>
    <mergeCell ref="F177:H177"/>
    <mergeCell ref="F188:H188"/>
    <mergeCell ref="F197:H197"/>
    <mergeCell ref="F342:H342"/>
    <mergeCell ref="F235:H235"/>
    <mergeCell ref="F244:H244"/>
    <mergeCell ref="F253:H253"/>
    <mergeCell ref="F264:H264"/>
    <mergeCell ref="F273:H273"/>
    <mergeCell ref="F282:H282"/>
    <mergeCell ref="F291:H291"/>
    <mergeCell ref="F300:H300"/>
    <mergeCell ref="F311:H311"/>
    <mergeCell ref="F320:H320"/>
    <mergeCell ref="F329:H329"/>
    <mergeCell ref="D327:I327"/>
    <mergeCell ref="D340:I340"/>
    <mergeCell ref="F400:H400"/>
    <mergeCell ref="F351:H351"/>
    <mergeCell ref="F360:H360"/>
    <mergeCell ref="F373:H373"/>
    <mergeCell ref="F382:H382"/>
    <mergeCell ref="F391:H391"/>
    <mergeCell ref="D358:I358"/>
  </mergeCells>
  <conditionalFormatting sqref="I18:I19">
    <cfRule type="containsText" dxfId="420" priority="41" operator="containsText" text="Rellene con">
      <formula>NOT(ISERROR(SEARCH("Rellene con",I18)))</formula>
    </cfRule>
  </conditionalFormatting>
  <conditionalFormatting sqref="I27:I28">
    <cfRule type="containsText" dxfId="419" priority="40" operator="containsText" text="Rellene con">
      <formula>NOT(ISERROR(SEARCH("Rellene con",I27)))</formula>
    </cfRule>
  </conditionalFormatting>
  <conditionalFormatting sqref="I38:I39">
    <cfRule type="containsText" dxfId="418" priority="39" operator="containsText" text="Rellene con">
      <formula>NOT(ISERROR(SEARCH("Rellene con",I38)))</formula>
    </cfRule>
  </conditionalFormatting>
  <conditionalFormatting sqref="I47:I48">
    <cfRule type="containsText" dxfId="417" priority="38" operator="containsText" text="Rellene con">
      <formula>NOT(ISERROR(SEARCH("Rellene con",I47)))</formula>
    </cfRule>
  </conditionalFormatting>
  <conditionalFormatting sqref="I60:I61">
    <cfRule type="containsText" dxfId="416" priority="37" operator="containsText" text="Rellene con">
      <formula>NOT(ISERROR(SEARCH("Rellene con",I60)))</formula>
    </cfRule>
  </conditionalFormatting>
  <conditionalFormatting sqref="I69:I70">
    <cfRule type="containsText" dxfId="415" priority="36" operator="containsText" text="Rellene con">
      <formula>NOT(ISERROR(SEARCH("Rellene con",I69)))</formula>
    </cfRule>
  </conditionalFormatting>
  <conditionalFormatting sqref="I80:I81">
    <cfRule type="containsText" dxfId="414" priority="35" operator="containsText" text="Rellene con">
      <formula>NOT(ISERROR(SEARCH("Rellene con",I80)))</formula>
    </cfRule>
  </conditionalFormatting>
  <conditionalFormatting sqref="I89:I90">
    <cfRule type="containsText" dxfId="413" priority="34" operator="containsText" text="Rellene con">
      <formula>NOT(ISERROR(SEARCH("Rellene con",I89)))</formula>
    </cfRule>
  </conditionalFormatting>
  <conditionalFormatting sqref="I98:I99">
    <cfRule type="containsText" dxfId="412" priority="33" operator="containsText" text="Rellene con">
      <formula>NOT(ISERROR(SEARCH("Rellene con",I98)))</formula>
    </cfRule>
  </conditionalFormatting>
  <conditionalFormatting sqref="I107:I108">
    <cfRule type="containsText" dxfId="411" priority="32" operator="containsText" text="Rellene con">
      <formula>NOT(ISERROR(SEARCH("Rellene con",I107)))</formula>
    </cfRule>
  </conditionalFormatting>
  <conditionalFormatting sqref="I116:I117">
    <cfRule type="containsText" dxfId="410" priority="31" operator="containsText" text="Rellene con">
      <formula>NOT(ISERROR(SEARCH("Rellene con",I116)))</formula>
    </cfRule>
  </conditionalFormatting>
  <conditionalFormatting sqref="I125:I126">
    <cfRule type="containsText" dxfId="409" priority="30" operator="containsText" text="Rellene con">
      <formula>NOT(ISERROR(SEARCH("Rellene con",I125)))</formula>
    </cfRule>
  </conditionalFormatting>
  <conditionalFormatting sqref="I134:I135">
    <cfRule type="containsText" dxfId="408" priority="29" operator="containsText" text="Rellene con">
      <formula>NOT(ISERROR(SEARCH("Rellene con",I134)))</formula>
    </cfRule>
  </conditionalFormatting>
  <conditionalFormatting sqref="I145:I146">
    <cfRule type="containsText" dxfId="407" priority="28" operator="containsText" text="Rellene con">
      <formula>NOT(ISERROR(SEARCH("Rellene con",I145)))</formula>
    </cfRule>
  </conditionalFormatting>
  <conditionalFormatting sqref="I154:I155">
    <cfRule type="containsText" dxfId="406" priority="27" operator="containsText" text="Rellene con">
      <formula>NOT(ISERROR(SEARCH("Rellene con",I154)))</formula>
    </cfRule>
  </conditionalFormatting>
  <conditionalFormatting sqref="I163:I164">
    <cfRule type="containsText" dxfId="405" priority="26" operator="containsText" text="Rellene con">
      <formula>NOT(ISERROR(SEARCH("Rellene con",I163)))</formula>
    </cfRule>
  </conditionalFormatting>
  <conditionalFormatting sqref="I172:I173">
    <cfRule type="containsText" dxfId="404" priority="25" operator="containsText" text="Rellene con">
      <formula>NOT(ISERROR(SEARCH("Rellene con",I172)))</formula>
    </cfRule>
  </conditionalFormatting>
  <conditionalFormatting sqref="I181:I182">
    <cfRule type="containsText" dxfId="403" priority="24" operator="containsText" text="Rellene con">
      <formula>NOT(ISERROR(SEARCH("Rellene con",I181)))</formula>
    </cfRule>
  </conditionalFormatting>
  <conditionalFormatting sqref="I192:I193">
    <cfRule type="containsText" dxfId="402" priority="23" operator="containsText" text="Rellene con">
      <formula>NOT(ISERROR(SEARCH("Rellene con",I192)))</formula>
    </cfRule>
  </conditionalFormatting>
  <conditionalFormatting sqref="I201:I202">
    <cfRule type="containsText" dxfId="401" priority="22" operator="containsText" text="Rellene con">
      <formula>NOT(ISERROR(SEARCH("Rellene con",I201)))</formula>
    </cfRule>
  </conditionalFormatting>
  <conditionalFormatting sqref="I210:I211">
    <cfRule type="containsText" dxfId="400" priority="21" operator="containsText" text="Rellene con">
      <formula>NOT(ISERROR(SEARCH("Rellene con",I210)))</formula>
    </cfRule>
  </conditionalFormatting>
  <conditionalFormatting sqref="I221:I222">
    <cfRule type="containsText" dxfId="399" priority="20" operator="containsText" text="Rellene con">
      <formula>NOT(ISERROR(SEARCH("Rellene con",I221)))</formula>
    </cfRule>
  </conditionalFormatting>
  <conditionalFormatting sqref="I230:I231">
    <cfRule type="containsText" dxfId="398" priority="19" operator="containsText" text="Rellene con">
      <formula>NOT(ISERROR(SEARCH("Rellene con",I230)))</formula>
    </cfRule>
  </conditionalFormatting>
  <conditionalFormatting sqref="I239:I240">
    <cfRule type="containsText" dxfId="397" priority="18" operator="containsText" text="Rellene con">
      <formula>NOT(ISERROR(SEARCH("Rellene con",I239)))</formula>
    </cfRule>
  </conditionalFormatting>
  <conditionalFormatting sqref="I248:I249">
    <cfRule type="containsText" dxfId="396" priority="17" operator="containsText" text="Rellene con">
      <formula>NOT(ISERROR(SEARCH("Rellene con",I248)))</formula>
    </cfRule>
  </conditionalFormatting>
  <conditionalFormatting sqref="I257:I258">
    <cfRule type="containsText" dxfId="395" priority="16" operator="containsText" text="Rellene con">
      <formula>NOT(ISERROR(SEARCH("Rellene con",I257)))</formula>
    </cfRule>
  </conditionalFormatting>
  <conditionalFormatting sqref="I268:I269">
    <cfRule type="containsText" dxfId="394" priority="15" operator="containsText" text="Rellene con">
      <formula>NOT(ISERROR(SEARCH("Rellene con",I268)))</formula>
    </cfRule>
  </conditionalFormatting>
  <conditionalFormatting sqref="I277:I278">
    <cfRule type="containsText" dxfId="393" priority="14" operator="containsText" text="Rellene con">
      <formula>NOT(ISERROR(SEARCH("Rellene con",I277)))</formula>
    </cfRule>
  </conditionalFormatting>
  <conditionalFormatting sqref="I286:I287">
    <cfRule type="containsText" dxfId="392" priority="13" operator="containsText" text="Rellene con">
      <formula>NOT(ISERROR(SEARCH("Rellene con",I286)))</formula>
    </cfRule>
  </conditionalFormatting>
  <conditionalFormatting sqref="I295:I296">
    <cfRule type="containsText" dxfId="391" priority="12" operator="containsText" text="Rellene con">
      <formula>NOT(ISERROR(SEARCH("Rellene con",I295)))</formula>
    </cfRule>
  </conditionalFormatting>
  <conditionalFormatting sqref="I304:I305">
    <cfRule type="containsText" dxfId="390" priority="11" operator="containsText" text="Rellene con">
      <formula>NOT(ISERROR(SEARCH("Rellene con",I304)))</formula>
    </cfRule>
  </conditionalFormatting>
  <conditionalFormatting sqref="I315:I316">
    <cfRule type="containsText" dxfId="389" priority="10" operator="containsText" text="Rellene con">
      <formula>NOT(ISERROR(SEARCH("Rellene con",I315)))</formula>
    </cfRule>
  </conditionalFormatting>
  <conditionalFormatting sqref="I324:I325">
    <cfRule type="containsText" dxfId="388" priority="9" operator="containsText" text="Rellene con">
      <formula>NOT(ISERROR(SEARCH("Rellene con",I324)))</formula>
    </cfRule>
  </conditionalFormatting>
  <conditionalFormatting sqref="I333:I334">
    <cfRule type="containsText" dxfId="387" priority="8" operator="containsText" text="Rellene con">
      <formula>NOT(ISERROR(SEARCH("Rellene con",I333)))</formula>
    </cfRule>
  </conditionalFormatting>
  <conditionalFormatting sqref="I346:I347">
    <cfRule type="containsText" dxfId="386" priority="7" operator="containsText" text="Rellene con">
      <formula>NOT(ISERROR(SEARCH("Rellene con",I346)))</formula>
    </cfRule>
  </conditionalFormatting>
  <conditionalFormatting sqref="I355:I356">
    <cfRule type="containsText" dxfId="385" priority="6" operator="containsText" text="Rellene con">
      <formula>NOT(ISERROR(SEARCH("Rellene con",I355)))</formula>
    </cfRule>
  </conditionalFormatting>
  <conditionalFormatting sqref="I364:I365">
    <cfRule type="containsText" dxfId="384" priority="5" operator="containsText" text="Rellene con">
      <formula>NOT(ISERROR(SEARCH("Rellene con",I364)))</formula>
    </cfRule>
  </conditionalFormatting>
  <conditionalFormatting sqref="I377:I378">
    <cfRule type="containsText" dxfId="383" priority="4" operator="containsText" text="Rellene con">
      <formula>NOT(ISERROR(SEARCH("Rellene con",I377)))</formula>
    </cfRule>
  </conditionalFormatting>
  <conditionalFormatting sqref="I386:I387">
    <cfRule type="containsText" dxfId="382" priority="3" operator="containsText" text="Rellene con">
      <formula>NOT(ISERROR(SEARCH("Rellene con",I386)))</formula>
    </cfRule>
  </conditionalFormatting>
  <conditionalFormatting sqref="I395:I396">
    <cfRule type="containsText" dxfId="381" priority="2" operator="containsText" text="Rellene con">
      <formula>NOT(ISERROR(SEARCH("Rellene con",I395)))</formula>
    </cfRule>
  </conditionalFormatting>
  <conditionalFormatting sqref="I404:I405">
    <cfRule type="containsText" dxfId="380" priority="1" operator="containsText" text="Rellene con">
      <formula>NOT(ISERROR(SEARCH("Rellene con",I404)))</formula>
    </cfRule>
  </conditionalFormatting>
  <conditionalFormatting sqref="I406 I408">
    <cfRule type="containsText" dxfId="379" priority="58" operator="containsText" text="Rellene un indicador">
      <formula>NOT(ISERROR(SEARCH("Rellene un indicador",I406)))</formula>
    </cfRule>
  </conditionalFormatting>
  <dataValidations count="52">
    <dataValidation type="list" showInputMessage="1" showErrorMessage="1" sqref="E347" xr:uid="{67082547-0ACC-412F-BE86-D21FC4119D56}">
      <formula1>"RCR67"</formula1>
    </dataValidation>
    <dataValidation type="list" showInputMessage="1" showErrorMessage="1" sqref="E346" xr:uid="{1E48C3FF-24AC-4B58-9575-D679F5099728}">
      <formula1>"RCO65"</formula1>
    </dataValidation>
    <dataValidation type="list" showInputMessage="1" showErrorMessage="1" sqref="E395 E404" xr:uid="{2E664F3D-CEC9-4300-888C-8397B6DB1CB1}">
      <formula1>"RCO77,RCO114"</formula1>
    </dataValidation>
    <dataValidation type="list" showInputMessage="1" showErrorMessage="1" sqref="E378 E387 E396 E405" xr:uid="{609DB6CC-2842-4CCC-B548-4E990D5E9C40}">
      <formula1>"RCR77"</formula1>
    </dataValidation>
    <dataValidation type="list" showInputMessage="1" showErrorMessage="1" sqref="E377 E386" xr:uid="{3B52D4E0-F84E-4C5E-8731-4E38C2441EAF}">
      <formula1>"RCO77"</formula1>
    </dataValidation>
    <dataValidation type="list" showInputMessage="1" showErrorMessage="1" sqref="E365 E356" xr:uid="{6CB4265E-BEAD-42CC-A21C-2FB265C2A5EA}">
      <formula1>"ESR113"</formula1>
    </dataValidation>
    <dataValidation type="list" showInputMessage="1" showErrorMessage="1" sqref="E364 E355" xr:uid="{C28EA823-5145-4539-8368-EA686B6D2B15}">
      <formula1>"RCO113"</formula1>
    </dataValidation>
    <dataValidation type="list" showInputMessage="1" showErrorMessage="1" sqref="E334" xr:uid="{748CF803-8B06-4616-B16E-F056240DCFBF}">
      <formula1>"RCR50,RCR95"</formula1>
    </dataValidation>
    <dataValidation type="list" allowBlank="1" showInputMessage="1" showErrorMessage="1" sqref="E333" xr:uid="{E5154E42-293A-4C7C-BE81-F761057302B3}">
      <formula1>"RCO38"</formula1>
    </dataValidation>
    <dataValidation type="list" showInputMessage="1" showErrorMessage="1" sqref="E325" xr:uid="{76AD49EE-0C9C-49A9-BA89-AF49C7B83D70}">
      <formula1>"RCR95"</formula1>
    </dataValidation>
    <dataValidation type="list" showInputMessage="1" showErrorMessage="1" sqref="E316" xr:uid="{56309267-3236-4ABE-8E4C-F696105A9797}">
      <formula1>"RCR50"</formula1>
    </dataValidation>
    <dataValidation type="list" showInputMessage="1" showErrorMessage="1" sqref="E296 E305" xr:uid="{6E1B2371-30A7-4AB3-B417-242FCB930261}">
      <formula1>"RCR52"</formula1>
    </dataValidation>
    <dataValidation type="list" showInputMessage="1" showErrorMessage="1" sqref="E295 E304 E315 E324" xr:uid="{E182F2D4-0497-4A42-BE60-E4CD8E688A2E}">
      <formula1>"RCO38"</formula1>
    </dataValidation>
    <dataValidation type="list" showInputMessage="1" showErrorMessage="1" sqref="E269 E278 E287" xr:uid="{B51F1B3F-58FC-4D4A-AF0E-9C8B9DE25AB5}">
      <formula1>"RCR47,RCR103"</formula1>
    </dataValidation>
    <dataValidation type="list" showInputMessage="1" showErrorMessage="1" sqref="E268 E277 E286" xr:uid="{98025840-363A-466F-A44C-67B69B670FA7}">
      <formula1>"RCO34,RCO107"</formula1>
    </dataValidation>
    <dataValidation type="list" showInputMessage="1" showErrorMessage="1" sqref="E249 E258" xr:uid="{6D4E5E21-BFB9-48EC-B986-AA5A0B80576E}">
      <formula1>"RCR42"</formula1>
    </dataValidation>
    <dataValidation type="list" showInputMessage="1" showErrorMessage="1" sqref="E248 E257" xr:uid="{D53DE1BA-1AEA-4EB4-A09A-6819DF715B7E}">
      <formula1>"RCO31,RCO32"</formula1>
    </dataValidation>
    <dataValidation type="list" showInputMessage="1" showErrorMessage="1" sqref="E240" xr:uid="{9BB5E424-32AB-4CFD-8B74-83A38FE2C43A}">
      <formula1>"RCR41,RCR42"</formula1>
    </dataValidation>
    <dataValidation type="list" showInputMessage="1" showErrorMessage="1" sqref="E239" xr:uid="{7C59B2F6-2A05-4DF4-B055-FA447A7CAAB9}">
      <formula1>"RCO30,RCO31,RCO32"</formula1>
    </dataValidation>
    <dataValidation type="list" showInputMessage="1" showErrorMessage="1" sqref="E222 E231" xr:uid="{8557B624-43B9-4159-A576-E519C4B55999}">
      <formula1>"RCR41"</formula1>
    </dataValidation>
    <dataValidation type="list" showInputMessage="1" showErrorMessage="1" sqref="E221 E230" xr:uid="{1511980B-7532-45BE-A720-36FBCB38997C}">
      <formula1>"RCO30"</formula1>
    </dataValidation>
    <dataValidation type="list" showInputMessage="1" showErrorMessage="1" sqref="E211" xr:uid="{59E4C677-875B-46EF-8E0F-6F0FC70FFE28}">
      <formula1>"RCR37"</formula1>
    </dataValidation>
    <dataValidation type="list" showInputMessage="1" showErrorMessage="1" sqref="E202" xr:uid="{1B8F43DE-044A-475E-9AED-482C3E5D3201}">
      <formula1>"RCR36"</formula1>
    </dataValidation>
    <dataValidation type="list" showInputMessage="1" showErrorMessage="1" sqref="E193" xr:uid="{E7371A6A-60D1-4DA8-AC4A-0BE205F44BAC}">
      <formula1>"RCR35"</formula1>
    </dataValidation>
    <dataValidation type="list" showInputMessage="1" showErrorMessage="1" sqref="E192 E201 E210" xr:uid="{CE664FD4-CBAE-4E60-80F0-1E7788FEC143}">
      <formula1>"RCO24,RCO26"</formula1>
    </dataValidation>
    <dataValidation type="list" showInputMessage="1" showErrorMessage="1" sqref="E172 E181" xr:uid="{FD4BB5BC-8FF3-4AD2-BE1B-ECD3185CA4A7}">
      <formula1>"RCO54,RCO57"</formula1>
    </dataValidation>
    <dataValidation type="list" showInputMessage="1" showErrorMessage="1" sqref="E164" xr:uid="{50CE63A3-12A7-4A15-890C-940A33F55A43}">
      <formula1>"RCR64"</formula1>
    </dataValidation>
    <dataValidation type="list" showInputMessage="1" showErrorMessage="1" sqref="E163" xr:uid="{E87FA5F0-627D-4F9E-B368-5D1CBDD525CE}">
      <formula1>"RCO58"</formula1>
    </dataValidation>
    <dataValidation type="list" showInputMessage="1" showErrorMessage="1" sqref="E154" xr:uid="{2A151321-6C68-4BB6-904B-548AE356DE92}">
      <formula1>"RCO57"</formula1>
    </dataValidation>
    <dataValidation type="list" showInputMessage="1" showErrorMessage="1" sqref="E146 E155 E173 E182" xr:uid="{E8F6DE23-85E1-4829-8A34-BE243B102C09}">
      <formula1>"RCR62"</formula1>
    </dataValidation>
    <dataValidation type="list" showInputMessage="1" showErrorMessage="1" sqref="E145" xr:uid="{CA66B3CF-B06D-49F9-B925-AC0742F9E576}">
      <formula1>"RCO54,RCO57,RCO59"</formula1>
    </dataValidation>
    <dataValidation type="list" showInputMessage="1" showErrorMessage="1" sqref="E81 E90 E99 E108 E117 E126 E135" xr:uid="{DCA9566E-6756-466A-BB7A-196BFFF3D096}">
      <formula1>"RCR32"</formula1>
    </dataValidation>
    <dataValidation type="list" showInputMessage="1" showErrorMessage="1" sqref="E80 E89 E98 E107 E116 E125 E134" xr:uid="{DB7309BD-6867-49AC-B194-89439AC02153}">
      <formula1>"RCO22"</formula1>
    </dataValidation>
    <dataValidation type="list" showInputMessage="1" showErrorMessage="1" sqref="E61 E70" xr:uid="{1683308D-44AD-4060-8D83-53AC6C433AD0}">
      <formula1>"RCR26"</formula1>
    </dataValidation>
    <dataValidation type="list" showInputMessage="1" showErrorMessage="1" sqref="E60 E69" xr:uid="{04D096E8-C952-417C-9B1C-0567EDFBA689}">
      <formula1>"RCO19"</formula1>
    </dataValidation>
    <dataValidation type="list" showInputMessage="1" showErrorMessage="1" sqref="E39 E48" xr:uid="{DB25AD08-09B7-4D7A-A481-C03B71B7F551}">
      <formula1>"RCR19"</formula1>
    </dataValidation>
    <dataValidation type="list" showInputMessage="1" showErrorMessage="1" sqref="E38 E47" xr:uid="{66DA1FE9-C39D-473D-9211-82A062294EBF}">
      <formula1>"RCO01"</formula1>
    </dataValidation>
    <dataValidation type="list" showInputMessage="1" showErrorMessage="1" sqref="E19 E28" xr:uid="{3E9A0446-DCF0-4A3F-8AD2-C655C500C30A}">
      <formula1>"RCR11"</formula1>
    </dataValidation>
    <dataValidation type="list" showInputMessage="1" showErrorMessage="1" sqref="E18 E27" xr:uid="{DFACAD23-8D6F-4722-82B8-6D8A03E92250}">
      <formula1>"RCO14"</formula1>
    </dataValidation>
    <dataValidation type="custom" operator="greaterThanOrEqual" showInputMessage="1" showErrorMessage="1" errorTitle="Subtipo no incluido" error="Seleccione a la izquierda del título que SÍ desea incluir este Ámbito de Intervención antes de completar el presupuesto." sqref="E400 E14 E23 E34 E43 E56 E65 E76 E85 E94 E103 E112 E121 E130 E141 E150 E159 E168 E177 E188 E197 E206 E217 E226 E235 E244 E253 E264 E273 E282 E291 E300 E311 E320 E329 E342 E351 E360 E373 E382 E391" xr:uid="{6DFB8ADC-F41B-491B-AC88-3ACE10AE29C5}">
      <formula1>IF(B12="Incluir",E14&gt;=0,OR(E14="",E14=0))</formula1>
    </dataValidation>
    <dataValidation type="list" allowBlank="1" showInputMessage="1" showErrorMessage="1" sqref="E8 E50 E336 E367 E407" xr:uid="{2C7B3A4F-4248-4BBA-A027-7B084E6BADFF}">
      <formula1>#REF!</formula1>
    </dataValidation>
    <dataValidation type="custom" operator="greaterThanOrEqual" showInputMessage="1" showErrorMessage="1" errorTitle="Subtipo no incluido" error="Seleccione a la izquierda del título si que desea incluir este subtipo de acción antes de completar el presupuesto" sqref="E207" xr:uid="{1083D593-4FCC-429E-99E8-E2382B6F0325}">
      <formula1>IF(B216="Incluir",E207&gt;=0,E207="")</formula1>
    </dataValidation>
    <dataValidation type="custom" operator="greaterThanOrEqual" showInputMessage="1" showErrorMessage="1" errorTitle="Subtipo no incluido" error="Seleccione a la izquierda del título si que desea incluir este subtipo de acción antes de completar el presupuesto" sqref="E35 E44" xr:uid="{FE024398-4BE7-4B74-9E8B-C104892B7E0E}">
      <formula1>IF(B29="Incluir",E35&gt;=0,E35="")</formula1>
    </dataValidation>
    <dataValidation type="custom" operator="greaterThanOrEqual" showInputMessage="1" showErrorMessage="1" errorTitle="Subtipo no incluido" error="Seleccione a la izquierda del título si que desea incluir este subtipo de acción antes de completar el presupuesto" sqref="E392 E15 E57 E77 E142 E151 E160 E169 E178 E189 E198 E218 E227 E236 E245 E254 E265 E274 E283 E292 E301 E312 E321 E330 E343 E352 E361 E374 E383" xr:uid="{BD650944-DAF7-4AF3-8E9F-A702078BBF18}">
      <formula1>IF(B22="Incluir",E15&gt;=0,E15="")</formula1>
    </dataValidation>
    <dataValidation type="custom" allowBlank="1" showInputMessage="1" showErrorMessage="1" sqref="H82 H20 H29 H62 H71" xr:uid="{9E477C62-34B5-4A2F-8880-FCD12D515908}">
      <formula1>IF(C12="No Incluir",H20="",TRUE)</formula1>
    </dataValidation>
    <dataValidation type="custom" operator="greaterThanOrEqual" showInputMessage="1" showErrorMessage="1" errorTitle="Subtipo no incluido" error="Seleccione a la izquierda del título si que desea incluir este subtipo de acción antes de completar el presupuesto" sqref="E122 E24 E66 E86 E95 E104 E113 E131" xr:uid="{D30ABF5E-E85B-4CAC-AB80-21C8AC5E5910}">
      <formula1>IF(B20="Incluir",E24&gt;=0,E24="")</formula1>
    </dataValidation>
    <dataValidation type="custom" allowBlank="1" showInputMessage="1" showErrorMessage="1" sqref="G165" xr:uid="{C5F6BDB2-02C1-4991-B302-93DB53E1F4C5}">
      <formula1>IF(B159="No Incluir",G165="",TRUE)</formula1>
    </dataValidation>
    <dataValidation type="custom" allowBlank="1" showInputMessage="1" showErrorMessage="1" sqref="G109" xr:uid="{7428D643-3C7A-47F1-BD70-5559E0DB3535}">
      <formula1>IF(B105="No Incluir",G109="",TRUE)</formula1>
    </dataValidation>
    <dataValidation type="custom" allowBlank="1" showInputMessage="1" showErrorMessage="1" sqref="G40" xr:uid="{D65F7EFA-057A-461E-B2C1-1EBA89B5C129}">
      <formula1>IF(B35="No Incluir",G40="",TRUE)</formula1>
    </dataValidation>
    <dataValidation type="list" allowBlank="1" showInputMessage="1" showErrorMessage="1" sqref="E12:E13 E21:E22 E398:E399 E41:E42 E309 E33 E74:E75 E83:E84 E92:E93 E101:E102 E110:E111 E119:E120 E128:E129 E139:E140 E148:E149 E157:E158 E166:E167 E175:E176 E187 E196 E205 E216 E225 E234 E242:E243 E251:E252 E262:E263 E271:E272 E280:E281 E289:E290 E298:E299 E64 E318:E319 E55 E328 E349:E350 E341 E371:E372 E380:E381 E389:E390 E359" xr:uid="{8DBE06BC-6AED-4DDF-9BB3-285A3013D883}">
      <formula1>INDIRECT($E$8)</formula1>
    </dataValidation>
    <dataValidation type="custom" operator="greaterThanOrEqual" showInputMessage="1" showErrorMessage="1" errorTitle="Subtipo no incluido" error="Seleccione a la izquierda del título si que desea incluir este subtipo de acción antes de completar el presupuesto" sqref="E401" xr:uid="{906BC797-B76B-4C00-BCAB-8C533D1B1C3F}">
      <formula1>IF(B412="Incluir",E401&gt;=0,E401="")</formula1>
    </dataValidation>
    <dataValidation type="decimal" allowBlank="1" showInputMessage="1" showErrorMessage="1" errorTitle="Cantidad" error="Rellene con un valor positivo." sqref="H18:H19 H27:H28 H38:H39 H47:H48 H60:H61 H69:H70 H80:H81 H89:H90 H98:H99 H107:H108 H116:H117 H125:H126 H134:H135 H145:H146 H154:H155 H163:H164 H172:H173 H181:H182 H192:H193 H201:H202 H210:H211 H221:H222 H230:H231 H239:H240 H248:H249 H257:H258 H268:H269 H277:H278 H286:H287 H295:H296 H304:H305 H315:H316 H324:H325 H333:H334 H346:H347 H355:H356 H364:H365 H377:H378 H386:H387 H395:H396 H404:H405" xr:uid="{A1FA27B3-E448-4709-9194-9AF980462D37}">
      <formula1>0.0000001</formula1>
      <formula2>1000000000</formula2>
    </dataValidation>
  </dataValidations>
  <printOptions headings="1"/>
  <pageMargins left="0.7" right="0.7" top="0.75" bottom="0.75" header="0.3" footer="0.3"/>
  <pageSetup paperSize="9" scale="31" fitToHeight="0" orientation="portrait" r:id="rId1"/>
  <drawing r:id="rId2"/>
  <tableParts count="41">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 r:id="rId23"/>
    <tablePart r:id="rId24"/>
    <tablePart r:id="rId25"/>
    <tablePart r:id="rId26"/>
    <tablePart r:id="rId27"/>
    <tablePart r:id="rId28"/>
    <tablePart r:id="rId29"/>
    <tablePart r:id="rId30"/>
    <tablePart r:id="rId31"/>
    <tablePart r:id="rId32"/>
    <tablePart r:id="rId33"/>
    <tablePart r:id="rId34"/>
    <tablePart r:id="rId35"/>
    <tablePart r:id="rId36"/>
    <tablePart r:id="rId37"/>
    <tablePart r:id="rId38"/>
    <tablePart r:id="rId39"/>
    <tablePart r:id="rId40"/>
    <tablePart r:id="rId41"/>
    <tablePart r:id="rId42"/>
    <tablePart r:id="rId43"/>
  </tableParts>
  <extLst>
    <ext xmlns:x14="http://schemas.microsoft.com/office/spreadsheetml/2009/9/main" uri="{CCE6A557-97BC-4b89-ADB6-D9C93CAAB3DF}">
      <x14:dataValidations xmlns:xm="http://schemas.microsoft.com/office/excel/2006/main" count="1">
        <x14:dataValidation type="list" allowBlank="1" showInputMessage="1" showErrorMessage="1" xr:uid="{CF6550F5-C5C8-4FA1-8DDC-66DFA23F6233}">
          <x14:formula1>
            <xm:f>'Listas de valores2'!$B$2:$B$3</xm:f>
          </x14:formula1>
          <xm:sqref>B12 B21 B32 B41 B54 B63 B74 B83 B92 B101 B110 B119 B128 B139 B148 B157 B166 B175 B186 B195 B204 B215 B224 B233 B242 B251 B262 B271 B280 B289 B298 B309 B318 B327 B340 B349 B358 B371 B380 B389 B398</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6927B2-8A61-411E-97E4-2CBC5F376E8F}">
  <sheetPr>
    <pageSetUpPr fitToPage="1"/>
  </sheetPr>
  <dimension ref="A1:J410"/>
  <sheetViews>
    <sheetView zoomScale="85" zoomScaleNormal="85" workbookViewId="0">
      <selection activeCell="E3" sqref="E3:I3"/>
    </sheetView>
  </sheetViews>
  <sheetFormatPr baseColWidth="10" defaultColWidth="10.7265625" defaultRowHeight="14.5" x14ac:dyDescent="0.35"/>
  <cols>
    <col min="1" max="1" width="4" customWidth="1"/>
    <col min="2" max="2" width="9.54296875" customWidth="1"/>
    <col min="3" max="3" width="3" customWidth="1"/>
    <col min="4" max="4" width="19.26953125" customWidth="1"/>
    <col min="5" max="5" width="18.54296875" customWidth="1"/>
    <col min="6" max="6" width="49.7265625" style="1" customWidth="1"/>
    <col min="7" max="7" width="26.26953125" customWidth="1"/>
    <col min="8" max="8" width="17.81640625" customWidth="1"/>
    <col min="9" max="9" width="17.81640625" style="1" customWidth="1"/>
  </cols>
  <sheetData>
    <row r="1" spans="1:10" ht="55.5" customHeight="1" x14ac:dyDescent="0.35">
      <c r="A1" s="106"/>
      <c r="B1" s="106"/>
      <c r="C1" s="106"/>
      <c r="D1" s="106"/>
      <c r="E1" s="106"/>
      <c r="F1" s="107"/>
      <c r="G1" s="106"/>
      <c r="H1" s="106"/>
      <c r="I1" s="107"/>
      <c r="J1" s="115"/>
    </row>
    <row r="2" spans="1:10" x14ac:dyDescent="0.35">
      <c r="A2" s="106"/>
      <c r="B2" s="106"/>
      <c r="C2" s="106"/>
      <c r="D2" s="106"/>
      <c r="E2" s="106"/>
      <c r="F2" s="107"/>
      <c r="G2" s="106"/>
      <c r="H2" s="106"/>
      <c r="I2" s="107"/>
      <c r="J2" s="115"/>
    </row>
    <row r="3" spans="1:10" ht="34.15" customHeight="1" x14ac:dyDescent="0.35">
      <c r="A3" s="106"/>
      <c r="B3" s="106"/>
      <c r="C3" s="106"/>
      <c r="D3" s="108" t="s">
        <v>267</v>
      </c>
      <c r="E3" s="181"/>
      <c r="F3" s="182"/>
      <c r="G3" s="182"/>
      <c r="H3" s="182"/>
      <c r="I3" s="183"/>
      <c r="J3" s="115"/>
    </row>
    <row r="4" spans="1:10" x14ac:dyDescent="0.35">
      <c r="A4" s="106"/>
      <c r="B4" s="106"/>
      <c r="C4" s="106"/>
      <c r="D4" s="106"/>
      <c r="E4" s="184" t="str">
        <f>IF(OR(E3="",E3=0),"Este proyecto no se incluirá en la estrategia. Rellene la casilla título para que sea tenido en cuenta. Verifique en el resumen los proyectos si la información se ha incluido correctamente","Proyecto incluido en la estrategia. Borre todos los datos, incluido el título si no desea que sea tenido en cuenta")</f>
        <v>Este proyecto no se incluirá en la estrategia. Rellene la casilla título para que sea tenido en cuenta. Verifique en el resumen los proyectos si la información se ha incluido correctamente</v>
      </c>
      <c r="F4" s="184"/>
      <c r="G4" s="184"/>
      <c r="H4" s="184"/>
      <c r="I4" s="184"/>
      <c r="J4" s="115"/>
    </row>
    <row r="5" spans="1:10" x14ac:dyDescent="0.35">
      <c r="A5" s="106"/>
      <c r="B5" s="106"/>
      <c r="C5" s="106"/>
      <c r="D5" s="106"/>
      <c r="E5" s="185"/>
      <c r="F5" s="185"/>
      <c r="G5" s="185"/>
      <c r="H5" s="185"/>
      <c r="I5" s="185"/>
      <c r="J5" s="115"/>
    </row>
    <row r="6" spans="1:10" x14ac:dyDescent="0.35">
      <c r="A6" s="106"/>
      <c r="B6" s="106"/>
      <c r="C6" s="106"/>
      <c r="D6" s="106"/>
      <c r="E6" s="106"/>
      <c r="F6" s="107"/>
      <c r="G6" s="106"/>
      <c r="H6" s="106"/>
      <c r="I6" s="107"/>
      <c r="J6" s="115"/>
    </row>
    <row r="7" spans="1:10" x14ac:dyDescent="0.35">
      <c r="A7" s="106"/>
      <c r="B7" s="106"/>
      <c r="C7" s="106"/>
      <c r="D7" s="106"/>
      <c r="E7" s="106"/>
      <c r="F7" s="107"/>
      <c r="G7" s="106"/>
      <c r="H7" s="106"/>
      <c r="I7" s="107"/>
      <c r="J7" s="115"/>
    </row>
    <row r="8" spans="1:10" ht="15.5" x14ac:dyDescent="0.35">
      <c r="A8" s="4"/>
      <c r="B8" s="5" t="s">
        <v>28</v>
      </c>
      <c r="C8" s="5"/>
      <c r="D8" s="5"/>
      <c r="E8" s="5"/>
      <c r="F8" s="10"/>
      <c r="G8" s="5"/>
      <c r="H8" s="4"/>
      <c r="I8" s="67"/>
      <c r="J8" s="115"/>
    </row>
    <row r="9" spans="1:10" x14ac:dyDescent="0.35">
      <c r="A9" s="106"/>
      <c r="B9" s="106"/>
      <c r="C9" s="106"/>
      <c r="D9" s="106"/>
      <c r="E9" s="106"/>
      <c r="F9" s="107"/>
      <c r="G9" s="106"/>
      <c r="H9" s="106"/>
      <c r="I9" s="107"/>
      <c r="J9" s="115"/>
    </row>
    <row r="10" spans="1:10" ht="15" thickBot="1" x14ac:dyDescent="0.4">
      <c r="A10" s="106"/>
      <c r="B10" s="160" t="s">
        <v>38</v>
      </c>
      <c r="C10" s="109"/>
      <c r="D10" s="109"/>
      <c r="E10" s="109"/>
      <c r="F10" s="110"/>
      <c r="G10" s="109"/>
      <c r="H10" s="109"/>
      <c r="I10" s="110"/>
      <c r="J10" s="115"/>
    </row>
    <row r="11" spans="1:10" x14ac:dyDescent="0.35">
      <c r="A11" s="106"/>
      <c r="B11" s="106"/>
      <c r="C11" s="106"/>
      <c r="D11" s="106"/>
      <c r="E11" s="106"/>
      <c r="F11" s="107"/>
      <c r="G11" s="106"/>
      <c r="H11" s="106"/>
      <c r="I11" s="107"/>
      <c r="J11" s="115"/>
    </row>
    <row r="12" spans="1:10" x14ac:dyDescent="0.35">
      <c r="A12" s="106"/>
      <c r="B12" s="116" t="s">
        <v>400</v>
      </c>
      <c r="C12" s="106"/>
      <c r="D12" s="112" t="s">
        <v>269</v>
      </c>
      <c r="E12" s="112"/>
      <c r="F12" s="113"/>
      <c r="G12" s="113"/>
      <c r="H12" s="113"/>
      <c r="I12" s="113"/>
      <c r="J12" s="115"/>
    </row>
    <row r="13" spans="1:10" x14ac:dyDescent="0.35">
      <c r="A13" s="106"/>
      <c r="B13" s="106"/>
      <c r="C13" s="106"/>
      <c r="D13" s="106"/>
      <c r="E13" s="106"/>
      <c r="F13" s="107"/>
      <c r="G13" s="106"/>
      <c r="H13" s="106"/>
      <c r="I13" s="107"/>
      <c r="J13" s="115"/>
    </row>
    <row r="14" spans="1:10" x14ac:dyDescent="0.35">
      <c r="A14" s="106"/>
      <c r="B14" s="106"/>
      <c r="C14" s="106"/>
      <c r="D14" s="106" t="s">
        <v>6</v>
      </c>
      <c r="E14" s="162"/>
      <c r="F14" s="174" t="str">
        <f>IF(B12="Incluir",IF(OR(E14="",E14=0),"Rellene el presupuesto",IF(OR(NOT(ISNUMBER(E14)),E14&lt;=0),"Rellene con un valor positivo","")),
    IF(OR(E14="",E14=0),"",
        "No rellene el presupuesto sin seleccionar que quiere incluir el subtipo de acción"))</f>
        <v/>
      </c>
      <c r="G14" s="175"/>
      <c r="H14" s="175"/>
      <c r="I14" s="107"/>
      <c r="J14" s="115"/>
    </row>
    <row r="15" spans="1:10" x14ac:dyDescent="0.35">
      <c r="A15" s="106"/>
      <c r="B15" s="106"/>
      <c r="C15" s="106"/>
      <c r="D15" s="106"/>
      <c r="E15" s="106"/>
      <c r="F15" s="107"/>
      <c r="G15" s="106"/>
      <c r="H15" s="106"/>
      <c r="I15" s="107"/>
      <c r="J15" s="115"/>
    </row>
    <row r="16" spans="1:10" x14ac:dyDescent="0.35">
      <c r="A16" s="106"/>
      <c r="B16" s="106"/>
      <c r="C16" s="106"/>
      <c r="D16" s="106" t="s">
        <v>270</v>
      </c>
      <c r="E16" s="106"/>
      <c r="F16" s="107"/>
      <c r="G16" s="106"/>
      <c r="H16" s="106"/>
      <c r="I16" s="107"/>
      <c r="J16" s="115"/>
    </row>
    <row r="17" spans="1:10" x14ac:dyDescent="0.35">
      <c r="A17" s="106"/>
      <c r="B17" s="106"/>
      <c r="C17" s="106"/>
      <c r="D17" s="7" t="s">
        <v>271</v>
      </c>
      <c r="E17" s="7" t="s">
        <v>272</v>
      </c>
      <c r="F17" s="117" t="s">
        <v>156</v>
      </c>
      <c r="G17" s="11" t="s">
        <v>159</v>
      </c>
      <c r="H17" s="8" t="s">
        <v>273</v>
      </c>
      <c r="I17" s="11" t="s">
        <v>274</v>
      </c>
      <c r="J17" s="115"/>
    </row>
    <row r="18" spans="1:10" ht="29" x14ac:dyDescent="0.35">
      <c r="A18" s="106"/>
      <c r="B18" s="106"/>
      <c r="C18" s="106"/>
      <c r="D18" s="155" t="s">
        <v>160</v>
      </c>
      <c r="E18" s="156" t="s">
        <v>161</v>
      </c>
      <c r="F18" s="153" t="str">
        <f>IFERROR(VLOOKUP(E18,TablaIndicadores[[Código]:[Unidad de medida]],2,0),"")</f>
        <v>Centros públicos apoyados para desarrollar servicios, productos y procesos digitales</v>
      </c>
      <c r="G18" s="153" t="str">
        <f>IFERROR(VLOOKUP(E18,TablaIndicadores[[Código]:[Unidad de medida]],3,0),"")</f>
        <v xml:space="preserve">Centros públicos </v>
      </c>
      <c r="H18" s="116"/>
      <c r="I18" s="153" t="str">
        <f>IF(B12="Incluir",IF(OR(H18="",E18="",NOT(ISNUMBER(H18)),H18&lt;=0,H18&lt;=0.0000001,H18&gt;1000000000),"Rellene con un valor positivo","SI"),"")</f>
        <v/>
      </c>
      <c r="J18" s="115"/>
    </row>
    <row r="19" spans="1:10" ht="43.5" x14ac:dyDescent="0.35">
      <c r="A19" s="106"/>
      <c r="B19" s="106"/>
      <c r="C19" s="106"/>
      <c r="D19" s="153" t="s">
        <v>162</v>
      </c>
      <c r="E19" s="154" t="s">
        <v>163</v>
      </c>
      <c r="F19" s="153" t="str">
        <f>IFERROR(VLOOKUP(E19,TablaIndicadores[[Código]:[Unidad de medida]],2,0),"")</f>
        <v>RCR 11: Usuarios de servicios, productos y
procesos digitales públicos nuevos y
mejorados*</v>
      </c>
      <c r="G19" s="153" t="str">
        <f>IFERROR(VLOOKUP(E19,TablaIndicadores[[Código]:[Unidad de medida]],3,0),"")</f>
        <v>Usuarios / año</v>
      </c>
      <c r="H19" s="157"/>
      <c r="I19" s="153" t="str">
        <f>IF(B12="Incluir",IF(OR(H19="",E19="",NOT(ISNUMBER(H19)),H19&lt;=0,H19&lt;=0.0000001,H19&gt;1000000000),"Rellene con un valor positivo","SI"),"")</f>
        <v/>
      </c>
      <c r="J19" s="115"/>
    </row>
    <row r="20" spans="1:10" x14ac:dyDescent="0.35">
      <c r="A20" s="106"/>
      <c r="B20" s="106"/>
      <c r="C20" s="106"/>
      <c r="D20" s="107"/>
      <c r="E20" s="107"/>
      <c r="F20" s="107"/>
      <c r="G20" s="107"/>
      <c r="H20" s="107"/>
      <c r="I20" s="107"/>
      <c r="J20" s="118"/>
    </row>
    <row r="21" spans="1:10" x14ac:dyDescent="0.35">
      <c r="A21" s="106"/>
      <c r="B21" s="116" t="s">
        <v>400</v>
      </c>
      <c r="C21" s="106"/>
      <c r="D21" s="112" t="s">
        <v>275</v>
      </c>
      <c r="E21" s="112"/>
      <c r="F21" s="113"/>
      <c r="G21" s="113"/>
      <c r="H21" s="113"/>
      <c r="I21" s="113"/>
      <c r="J21" s="115"/>
    </row>
    <row r="22" spans="1:10" x14ac:dyDescent="0.35">
      <c r="A22" s="106"/>
      <c r="B22" s="106"/>
      <c r="C22" s="106"/>
      <c r="D22" s="106"/>
      <c r="E22" s="106"/>
      <c r="F22" s="107"/>
      <c r="G22" s="106"/>
      <c r="H22" s="106"/>
      <c r="I22" s="107"/>
      <c r="J22" s="115"/>
    </row>
    <row r="23" spans="1:10" ht="15" customHeight="1" x14ac:dyDescent="0.35">
      <c r="A23" s="106"/>
      <c r="B23" s="106"/>
      <c r="C23" s="106"/>
      <c r="D23" s="106" t="s">
        <v>6</v>
      </c>
      <c r="E23" s="162"/>
      <c r="F23" s="174" t="str">
        <f>IF(B21="Incluir",IF(OR(E23="",E23=0),"Rellene el presupuesto",IF(OR(NOT(ISNUMBER(E23)),E23&lt;=0),"Rellene con un valor positivo","")),
    IF(OR(E23="",E23=0),"",
        "No rellene el presupuesto sin seleccionar que quiere incluir el subtipo de acción"))</f>
        <v/>
      </c>
      <c r="G23" s="175"/>
      <c r="H23" s="175"/>
      <c r="I23" s="107"/>
      <c r="J23" s="115"/>
    </row>
    <row r="24" spans="1:10" x14ac:dyDescent="0.35">
      <c r="A24" s="106"/>
      <c r="B24" s="106"/>
      <c r="C24" s="106"/>
      <c r="D24" s="106"/>
      <c r="E24" s="106"/>
      <c r="F24" s="107"/>
      <c r="G24" s="106"/>
      <c r="H24" s="106"/>
      <c r="I24" s="107"/>
      <c r="J24" s="115"/>
    </row>
    <row r="25" spans="1:10" x14ac:dyDescent="0.35">
      <c r="A25" s="106"/>
      <c r="B25" s="106"/>
      <c r="C25" s="106"/>
      <c r="D25" s="106" t="s">
        <v>270</v>
      </c>
      <c r="E25" s="106"/>
      <c r="F25" s="107"/>
      <c r="G25" s="106"/>
      <c r="H25" s="106"/>
      <c r="I25" s="107"/>
      <c r="J25" s="115"/>
    </row>
    <row r="26" spans="1:10" x14ac:dyDescent="0.35">
      <c r="A26" s="106"/>
      <c r="B26" s="106"/>
      <c r="C26" s="106"/>
      <c r="D26" s="7" t="s">
        <v>271</v>
      </c>
      <c r="E26" s="7" t="s">
        <v>272</v>
      </c>
      <c r="F26" s="117" t="s">
        <v>156</v>
      </c>
      <c r="G26" s="11" t="s">
        <v>159</v>
      </c>
      <c r="H26" s="8" t="s">
        <v>273</v>
      </c>
      <c r="I26" s="11" t="s">
        <v>274</v>
      </c>
      <c r="J26" s="115"/>
    </row>
    <row r="27" spans="1:10" ht="29" x14ac:dyDescent="0.35">
      <c r="A27" s="106"/>
      <c r="B27" s="106"/>
      <c r="C27" s="106"/>
      <c r="D27" s="155" t="s">
        <v>160</v>
      </c>
      <c r="E27" s="156" t="s">
        <v>161</v>
      </c>
      <c r="F27" s="153" t="str">
        <f>IFERROR(VLOOKUP(E27,TablaIndicadores[[Código]:[Unidad de medida]],2,0),"")</f>
        <v>Centros públicos apoyados para desarrollar servicios, productos y procesos digitales</v>
      </c>
      <c r="G27" s="153" t="str">
        <f>IFERROR(VLOOKUP(E27,TablaIndicadores[[Código]:[Unidad de medida]],3,0),"")</f>
        <v xml:space="preserve">Centros públicos </v>
      </c>
      <c r="H27" s="116"/>
      <c r="I27" s="153" t="str">
        <f>IF(B21="Incluir",IF(OR(H27="",E27="",NOT(ISNUMBER(H27)),H27&lt;=0,H27&lt;=0.0000001,H27&gt;1000000000),"Rellene con un valor positivo","SI"),"")</f>
        <v/>
      </c>
      <c r="J27" s="115"/>
    </row>
    <row r="28" spans="1:10" ht="43.5" x14ac:dyDescent="0.35">
      <c r="A28" s="106"/>
      <c r="B28" s="106"/>
      <c r="C28" s="106"/>
      <c r="D28" s="153" t="s">
        <v>162</v>
      </c>
      <c r="E28" s="154" t="s">
        <v>163</v>
      </c>
      <c r="F28" s="153" t="str">
        <f>IFERROR(VLOOKUP(E28,TablaIndicadores[[Código]:[Unidad de medida]],2,0),"")</f>
        <v>RCR 11: Usuarios de servicios, productos y
procesos digitales públicos nuevos y
mejorados*</v>
      </c>
      <c r="G28" s="153" t="str">
        <f>IFERROR(VLOOKUP(E28,TablaIndicadores[[Código]:[Unidad de medida]],3,0),"")</f>
        <v>Usuarios / año</v>
      </c>
      <c r="H28" s="157"/>
      <c r="I28" s="153" t="str">
        <f>IF(B21="Incluir",IF(OR(H28="",E28="",NOT(ISNUMBER(H28)),H28&lt;=0,H28&lt;=0.0000001,H28&gt;1000000000),"Rellene con un valor positivo","SI"),"")</f>
        <v/>
      </c>
      <c r="J28" s="115"/>
    </row>
    <row r="29" spans="1:10" x14ac:dyDescent="0.35">
      <c r="A29" s="106"/>
      <c r="B29" s="106"/>
      <c r="C29" s="106"/>
      <c r="D29" s="107"/>
      <c r="E29" s="107"/>
      <c r="F29" s="107"/>
      <c r="G29" s="107"/>
      <c r="H29" s="107"/>
      <c r="I29" s="107"/>
      <c r="J29" s="118"/>
    </row>
    <row r="30" spans="1:10" ht="15" thickBot="1" x14ac:dyDescent="0.4">
      <c r="A30" s="106"/>
      <c r="B30" s="160" t="s">
        <v>40</v>
      </c>
      <c r="C30" s="109"/>
      <c r="D30" s="109"/>
      <c r="E30" s="109"/>
      <c r="F30" s="110"/>
      <c r="G30" s="109"/>
      <c r="H30" s="109"/>
      <c r="I30" s="110"/>
      <c r="J30" s="115"/>
    </row>
    <row r="31" spans="1:10" x14ac:dyDescent="0.35">
      <c r="A31" s="106"/>
      <c r="B31" s="106"/>
      <c r="C31" s="106"/>
      <c r="D31" s="119"/>
      <c r="E31" s="119"/>
      <c r="F31" s="120"/>
      <c r="G31" s="119"/>
      <c r="H31" s="119"/>
      <c r="I31" s="120"/>
      <c r="J31" s="115"/>
    </row>
    <row r="32" spans="1:10" ht="28.5" customHeight="1" x14ac:dyDescent="0.35">
      <c r="A32" s="106"/>
      <c r="B32" s="116" t="s">
        <v>400</v>
      </c>
      <c r="C32" s="106"/>
      <c r="D32" s="176" t="s">
        <v>276</v>
      </c>
      <c r="E32" s="176"/>
      <c r="F32" s="176"/>
      <c r="G32" s="176"/>
      <c r="H32" s="176"/>
      <c r="I32" s="176"/>
      <c r="J32" s="150"/>
    </row>
    <row r="33" spans="1:10" x14ac:dyDescent="0.35">
      <c r="A33" s="106"/>
      <c r="B33" s="106"/>
      <c r="C33" s="106"/>
      <c r="D33" s="119"/>
      <c r="E33" s="119"/>
      <c r="F33" s="120"/>
      <c r="G33" s="119"/>
      <c r="H33" s="119"/>
      <c r="I33" s="120"/>
      <c r="J33" s="115"/>
    </row>
    <row r="34" spans="1:10" x14ac:dyDescent="0.35">
      <c r="A34" s="106"/>
      <c r="B34" s="106"/>
      <c r="C34" s="106"/>
      <c r="D34" s="119" t="s">
        <v>6</v>
      </c>
      <c r="E34" s="162"/>
      <c r="F34" s="174" t="str">
        <f>IF(B32="Incluir",IF(OR(E34="",E34=0),"Rellene el presupuesto",IF(OR(NOT(ISNUMBER(E34)),E34&lt;=0),"Rellene con un valor positivo","")),
    IF(OR(E34="",E34=0),"",
        "No rellene el presupuesto sin seleccionar que quiere incluir el subtipo de acción"))</f>
        <v/>
      </c>
      <c r="G34" s="175"/>
      <c r="H34" s="175"/>
      <c r="I34" s="120"/>
      <c r="J34" s="115"/>
    </row>
    <row r="35" spans="1:10" x14ac:dyDescent="0.35">
      <c r="A35" s="106"/>
      <c r="B35" s="106"/>
      <c r="C35" s="106"/>
      <c r="D35" s="119"/>
      <c r="E35" s="119"/>
      <c r="F35" s="120"/>
      <c r="G35" s="119"/>
      <c r="H35" s="119"/>
      <c r="I35" s="120"/>
      <c r="J35" s="115"/>
    </row>
    <row r="36" spans="1:10" x14ac:dyDescent="0.35">
      <c r="A36" s="106"/>
      <c r="B36" s="106"/>
      <c r="C36" s="106"/>
      <c r="D36" s="106" t="s">
        <v>270</v>
      </c>
      <c r="E36" s="106"/>
      <c r="F36" s="107"/>
      <c r="G36" s="106"/>
      <c r="H36" s="106"/>
      <c r="I36" s="107"/>
      <c r="J36" s="115"/>
    </row>
    <row r="37" spans="1:10" x14ac:dyDescent="0.35">
      <c r="A37" s="106"/>
      <c r="B37" s="106"/>
      <c r="C37" s="106"/>
      <c r="D37" s="7" t="s">
        <v>271</v>
      </c>
      <c r="E37" s="7" t="s">
        <v>272</v>
      </c>
      <c r="F37" s="11" t="s">
        <v>156</v>
      </c>
      <c r="G37" s="11" t="s">
        <v>159</v>
      </c>
      <c r="H37" s="8" t="s">
        <v>273</v>
      </c>
      <c r="I37" s="11" t="s">
        <v>274</v>
      </c>
      <c r="J37" s="115"/>
    </row>
    <row r="38" spans="1:10" ht="30" customHeight="1" x14ac:dyDescent="0.35">
      <c r="A38" s="106"/>
      <c r="B38" s="106"/>
      <c r="C38" s="106"/>
      <c r="D38" s="155" t="s">
        <v>160</v>
      </c>
      <c r="E38" s="156" t="s">
        <v>164</v>
      </c>
      <c r="F38" s="153" t="str">
        <f>IFERROR(VLOOKUP(E38,TablaIndicadores[[Código]:[Unidad de medida]],2,0),"")</f>
        <v>Empresas apoyadas (de las cuales: microempresas,pequeñas, medianas, grandes)</v>
      </c>
      <c r="G38" s="153" t="str">
        <f>IFERROR(VLOOKUP(E38,TablaIndicadores[[Código]:[Unidad de medida]],3,0),"")</f>
        <v>Empresas</v>
      </c>
      <c r="H38" s="116"/>
      <c r="I38" s="153" t="str">
        <f>IF(B32="Incluir",IF(OR(H38="",E38="",NOT(ISNUMBER(H38)),H38&lt;=0,H38&lt;=0.0000001,H38&gt;1000000000),"Rellene con un valor positivo","SI"),"")</f>
        <v/>
      </c>
      <c r="J38" s="115"/>
    </row>
    <row r="39" spans="1:10" ht="30" customHeight="1" x14ac:dyDescent="0.35">
      <c r="A39" s="106"/>
      <c r="B39" s="106"/>
      <c r="C39" s="106"/>
      <c r="D39" s="153" t="s">
        <v>162</v>
      </c>
      <c r="E39" s="154" t="s">
        <v>165</v>
      </c>
      <c r="F39" s="153" t="str">
        <f>IFERROR(VLOOKUP(E39,TablaIndicadores[[Código]:[Unidad de medida]],2,0),"")</f>
        <v>RCR 19:Empresas con mayor volumen de negocios</v>
      </c>
      <c r="G39" s="153" t="str">
        <f>IFERROR(VLOOKUP(E39,TablaIndicadores[[Código]:[Unidad de medida]],3,0),"")</f>
        <v>Empresas</v>
      </c>
      <c r="H39" s="157"/>
      <c r="I39" s="153" t="str">
        <f>IF(B32="Incluir",IF(OR(H39="",E39="",NOT(ISNUMBER(H39)),H39&lt;=0,H39&lt;=0.0000001,H39&gt;1000000000),"Rellene con un valor positivo","SI"),"")</f>
        <v/>
      </c>
      <c r="J39" s="115"/>
    </row>
    <row r="40" spans="1:10" x14ac:dyDescent="0.35">
      <c r="A40" s="106"/>
      <c r="B40" s="114"/>
      <c r="C40" s="114"/>
      <c r="D40" s="107"/>
      <c r="E40" s="107"/>
      <c r="F40" s="107"/>
      <c r="G40" s="106"/>
      <c r="H40" s="107"/>
      <c r="I40" s="107"/>
      <c r="J40" s="115"/>
    </row>
    <row r="41" spans="1:10" x14ac:dyDescent="0.35">
      <c r="A41" s="106"/>
      <c r="B41" s="116" t="s">
        <v>400</v>
      </c>
      <c r="C41" s="106"/>
      <c r="D41" s="112" t="s">
        <v>277</v>
      </c>
      <c r="E41" s="112"/>
      <c r="F41" s="113"/>
      <c r="G41" s="151"/>
      <c r="H41" s="151"/>
      <c r="I41" s="151"/>
      <c r="J41" s="115"/>
    </row>
    <row r="42" spans="1:10" x14ac:dyDescent="0.35">
      <c r="A42" s="106"/>
      <c r="B42" s="106"/>
      <c r="C42" s="106"/>
      <c r="D42" s="106"/>
      <c r="E42" s="106"/>
      <c r="F42" s="107"/>
      <c r="G42" s="106"/>
      <c r="H42" s="106"/>
      <c r="I42" s="107"/>
      <c r="J42" s="115"/>
    </row>
    <row r="43" spans="1:10" x14ac:dyDescent="0.35">
      <c r="A43" s="106"/>
      <c r="B43" s="106"/>
      <c r="C43" s="106"/>
      <c r="D43" s="106" t="s">
        <v>6</v>
      </c>
      <c r="E43" s="162"/>
      <c r="F43" s="174" t="str">
        <f>IF(B41="Incluir",IF(OR(E43="",E43=0),"Rellene el presupuesto",IF(OR(NOT(ISNUMBER(E43)),E43&lt;=0),"Rellene con un valor positivo","")),
    IF(OR(E43="",E43=0),"",
        "No rellene el presupuesto sin seleccionar que quiere incluir el subtipo de acción"))</f>
        <v/>
      </c>
      <c r="G43" s="175"/>
      <c r="H43" s="175"/>
      <c r="I43" s="107"/>
      <c r="J43" s="115"/>
    </row>
    <row r="44" spans="1:10" x14ac:dyDescent="0.35">
      <c r="A44" s="106"/>
      <c r="B44" s="106"/>
      <c r="C44" s="106"/>
      <c r="D44" s="106"/>
      <c r="E44" s="106"/>
      <c r="F44" s="107"/>
      <c r="G44" s="106"/>
      <c r="H44" s="106"/>
      <c r="I44" s="107"/>
      <c r="J44" s="115"/>
    </row>
    <row r="45" spans="1:10" x14ac:dyDescent="0.35">
      <c r="A45" s="106"/>
      <c r="B45" s="106"/>
      <c r="C45" s="106"/>
      <c r="D45" s="106" t="s">
        <v>270</v>
      </c>
      <c r="E45" s="106"/>
      <c r="F45" s="107"/>
      <c r="G45" s="106"/>
      <c r="H45" s="106"/>
      <c r="I45" s="107"/>
      <c r="J45" s="115"/>
    </row>
    <row r="46" spans="1:10" x14ac:dyDescent="0.35">
      <c r="A46" s="106"/>
      <c r="B46" s="106"/>
      <c r="C46" s="106"/>
      <c r="D46" s="7" t="s">
        <v>271</v>
      </c>
      <c r="E46" s="7" t="s">
        <v>272</v>
      </c>
      <c r="F46" s="11" t="s">
        <v>156</v>
      </c>
      <c r="G46" s="11" t="s">
        <v>159</v>
      </c>
      <c r="H46" s="8" t="s">
        <v>273</v>
      </c>
      <c r="I46" s="11" t="s">
        <v>274</v>
      </c>
      <c r="J46" s="115"/>
    </row>
    <row r="47" spans="1:10" ht="30" customHeight="1" x14ac:dyDescent="0.35">
      <c r="A47" s="106"/>
      <c r="B47" s="106"/>
      <c r="C47" s="106"/>
      <c r="D47" s="155" t="s">
        <v>160</v>
      </c>
      <c r="E47" s="156" t="s">
        <v>164</v>
      </c>
      <c r="F47" s="153" t="str">
        <f>IFERROR(VLOOKUP(E47,TablaIndicadores[[Código]:[Unidad de medida]],2,0),"")</f>
        <v>Empresas apoyadas (de las cuales: microempresas,pequeñas, medianas, grandes)</v>
      </c>
      <c r="G47" s="153" t="str">
        <f>IFERROR(VLOOKUP(E47,TablaIndicadores[[Código]:[Unidad de medida]],3,0),"")</f>
        <v>Empresas</v>
      </c>
      <c r="H47" s="116"/>
      <c r="I47" s="153" t="str">
        <f>IF(B41="Incluir",IF(OR(H47="",E47="",NOT(ISNUMBER(H47)),H47&lt;=0,H47&lt;=0.0000001,H47&gt;1000000000),"Rellene con un valor positivo","SI"),"")</f>
        <v/>
      </c>
      <c r="J47" s="115"/>
    </row>
    <row r="48" spans="1:10" ht="30" customHeight="1" x14ac:dyDescent="0.35">
      <c r="A48" s="106"/>
      <c r="B48" s="106"/>
      <c r="C48" s="106"/>
      <c r="D48" s="153" t="s">
        <v>162</v>
      </c>
      <c r="E48" s="154" t="s">
        <v>165</v>
      </c>
      <c r="F48" s="153" t="str">
        <f>IFERROR(VLOOKUP(E48,TablaIndicadores[[Código]:[Unidad de medida]],2,0),"")</f>
        <v>RCR 19:Empresas con mayor volumen de negocios</v>
      </c>
      <c r="G48" s="153" t="str">
        <f>IFERROR(VLOOKUP(E48,TablaIndicadores[[Código]:[Unidad de medida]],3,0),"")</f>
        <v>Empresas</v>
      </c>
      <c r="H48" s="157"/>
      <c r="I48" s="153" t="str">
        <f>IF(B41="Incluir",IF(OR(H48="",E48="",NOT(ISNUMBER(H48)),H48&lt;=0,H48&lt;=0.0000001,H48&gt;1000000000),"Rellene con un valor positivo","SI"),"")</f>
        <v/>
      </c>
      <c r="J48" s="115"/>
    </row>
    <row r="49" spans="1:10" x14ac:dyDescent="0.35">
      <c r="A49" s="106"/>
      <c r="B49" s="106"/>
      <c r="C49" s="106"/>
      <c r="D49" s="106"/>
      <c r="E49" s="106"/>
      <c r="F49" s="107"/>
      <c r="G49" s="106"/>
      <c r="H49" s="106"/>
      <c r="I49" s="107"/>
      <c r="J49" s="115"/>
    </row>
    <row r="50" spans="1:10" ht="15.5" x14ac:dyDescent="0.35">
      <c r="A50" s="4"/>
      <c r="B50" s="5" t="s">
        <v>278</v>
      </c>
      <c r="C50" s="5"/>
      <c r="D50" s="5"/>
      <c r="E50" s="5"/>
      <c r="F50" s="10"/>
      <c r="G50" s="5"/>
      <c r="H50" s="4"/>
      <c r="I50" s="67"/>
      <c r="J50" s="115"/>
    </row>
    <row r="51" spans="1:10" x14ac:dyDescent="0.35">
      <c r="A51" s="106"/>
      <c r="B51" s="106"/>
      <c r="C51" s="106"/>
      <c r="D51" s="106"/>
      <c r="E51" s="106"/>
      <c r="F51" s="107"/>
      <c r="G51" s="106"/>
      <c r="H51" s="106"/>
      <c r="I51" s="107"/>
      <c r="J51" s="115"/>
    </row>
    <row r="52" spans="1:10" ht="15" thickBot="1" x14ac:dyDescent="0.4">
      <c r="A52" s="106"/>
      <c r="B52" s="160" t="s">
        <v>42</v>
      </c>
      <c r="C52" s="109"/>
      <c r="D52" s="109"/>
      <c r="E52" s="109"/>
      <c r="F52" s="110"/>
      <c r="G52" s="109"/>
      <c r="H52" s="109"/>
      <c r="I52" s="110"/>
      <c r="J52" s="115"/>
    </row>
    <row r="53" spans="1:10" x14ac:dyDescent="0.35">
      <c r="A53" s="106"/>
      <c r="B53" s="106"/>
      <c r="C53" s="106"/>
      <c r="D53" s="106"/>
      <c r="E53" s="106"/>
      <c r="F53" s="107"/>
      <c r="G53" s="106"/>
      <c r="H53" s="106"/>
      <c r="I53" s="107"/>
      <c r="J53" s="115"/>
    </row>
    <row r="54" spans="1:10" ht="30.75" customHeight="1" x14ac:dyDescent="0.35">
      <c r="A54" s="106"/>
      <c r="B54" s="116" t="s">
        <v>400</v>
      </c>
      <c r="C54" s="106"/>
      <c r="D54" s="177" t="s">
        <v>279</v>
      </c>
      <c r="E54" s="177"/>
      <c r="F54" s="177"/>
      <c r="G54" s="177"/>
      <c r="H54" s="177"/>
      <c r="I54" s="177"/>
      <c r="J54" s="115"/>
    </row>
    <row r="55" spans="1:10" x14ac:dyDescent="0.35">
      <c r="A55" s="106"/>
      <c r="B55" s="106"/>
      <c r="C55" s="106"/>
      <c r="D55" s="106"/>
      <c r="E55" s="106"/>
      <c r="F55" s="107"/>
      <c r="G55" s="106"/>
      <c r="H55" s="106"/>
      <c r="I55" s="107"/>
      <c r="J55" s="115"/>
    </row>
    <row r="56" spans="1:10" x14ac:dyDescent="0.35">
      <c r="A56" s="106"/>
      <c r="B56" s="106"/>
      <c r="C56" s="106"/>
      <c r="D56" s="106" t="s">
        <v>6</v>
      </c>
      <c r="E56" s="162"/>
      <c r="F56" s="174" t="str">
        <f>IF(B54="Incluir",IF(OR(E56="",E56=0),"Rellene el presupuesto",IF(OR(NOT(ISNUMBER(E56)),E56&lt;=0),"Rellene con un valor positivo","")),
    IF(OR(E56="",E56=0),"",
        "No rellene el presupuesto sin seleccionar que quiere incluir el subtipo de acción"))</f>
        <v/>
      </c>
      <c r="G56" s="175"/>
      <c r="H56" s="175"/>
      <c r="I56" s="107"/>
      <c r="J56" s="115"/>
    </row>
    <row r="57" spans="1:10" x14ac:dyDescent="0.35">
      <c r="A57" s="106"/>
      <c r="B57" s="106"/>
      <c r="C57" s="106"/>
      <c r="D57" s="106"/>
      <c r="E57" s="106"/>
      <c r="F57" s="107"/>
      <c r="G57" s="106"/>
      <c r="H57" s="106"/>
      <c r="I57" s="107"/>
      <c r="J57" s="115"/>
    </row>
    <row r="58" spans="1:10" x14ac:dyDescent="0.35">
      <c r="A58" s="106"/>
      <c r="B58" s="106"/>
      <c r="C58" s="106"/>
      <c r="D58" s="106" t="s">
        <v>270</v>
      </c>
      <c r="E58" s="106"/>
      <c r="F58" s="107"/>
      <c r="G58" s="106"/>
      <c r="H58" s="106"/>
      <c r="I58" s="107"/>
      <c r="J58" s="115"/>
    </row>
    <row r="59" spans="1:10" x14ac:dyDescent="0.35">
      <c r="A59" s="106"/>
      <c r="B59" s="106"/>
      <c r="C59" s="106"/>
      <c r="D59" s="7" t="s">
        <v>271</v>
      </c>
      <c r="E59" s="7" t="s">
        <v>272</v>
      </c>
      <c r="F59" s="11" t="s">
        <v>156</v>
      </c>
      <c r="G59" s="11" t="s">
        <v>159</v>
      </c>
      <c r="H59" s="8" t="s">
        <v>273</v>
      </c>
      <c r="I59" s="11" t="s">
        <v>274</v>
      </c>
      <c r="J59" s="115"/>
    </row>
    <row r="60" spans="1:10" ht="29" x14ac:dyDescent="0.35">
      <c r="A60" s="106"/>
      <c r="B60" s="106"/>
      <c r="C60" s="106"/>
      <c r="D60" s="155" t="s">
        <v>160</v>
      </c>
      <c r="E60" s="156" t="s">
        <v>166</v>
      </c>
      <c r="F60" s="153" t="str">
        <f>IFERROR(VLOOKUP(E60,TablaIndicadores[[Código]:[Unidad de medida]],2,0),"")</f>
        <v>Edificios públicos con rendimiento
energético mejorado</v>
      </c>
      <c r="G60" s="153" t="str">
        <f>IFERROR(VLOOKUP(E60,TablaIndicadores[[Código]:[Unidad de medida]],3,0),"")</f>
        <v>Metros cuadrados (m2)</v>
      </c>
      <c r="H60" s="116"/>
      <c r="I60" s="153" t="str">
        <f>IF(B54="Incluir",IF(OR(H60="",E60="",NOT(ISNUMBER(H60)),H60&lt;=0,H60&lt;=0.0000001,H60&gt;1000000000),"Rellene con un valor positivo","SI"),"")</f>
        <v/>
      </c>
      <c r="J60" s="115"/>
    </row>
    <row r="61" spans="1:10" ht="29" x14ac:dyDescent="0.35">
      <c r="A61" s="106"/>
      <c r="B61" s="106"/>
      <c r="C61" s="106"/>
      <c r="D61" s="153" t="s">
        <v>162</v>
      </c>
      <c r="E61" s="154" t="s">
        <v>167</v>
      </c>
      <c r="F61" s="153" t="str">
        <f>IFERROR(VLOOKUP(E61,TablaIndicadores[[Código]:[Unidad de medida]],2,0),"")</f>
        <v>RCR 26: Consumo anual primario de energía
(del cual: viviendas, edificios públicos, empresas, otros)</v>
      </c>
      <c r="G61" s="153" t="str">
        <f>IFERROR(VLOOKUP(E61,TablaIndicadores[[Código]:[Unidad de medida]],3,0),"")</f>
        <v>MWh/año</v>
      </c>
      <c r="H61" s="157"/>
      <c r="I61" s="153" t="str">
        <f>IF(B54="Incluir",IF(OR(H61="",E61="",NOT(ISNUMBER(H61)),H61&lt;=0,H61&lt;=0.0000001,H61&gt;1000000000),"Rellene con un valor positivo","SI"),"")</f>
        <v/>
      </c>
      <c r="J61" s="115"/>
    </row>
    <row r="62" spans="1:10" x14ac:dyDescent="0.35">
      <c r="A62" s="106"/>
      <c r="B62" s="106"/>
      <c r="C62" s="106"/>
      <c r="D62" s="107"/>
      <c r="E62" s="107"/>
      <c r="F62" s="107"/>
      <c r="G62" s="107"/>
      <c r="H62" s="107"/>
      <c r="I62" s="107"/>
      <c r="J62" s="118"/>
    </row>
    <row r="63" spans="1:10" ht="30.75" customHeight="1" x14ac:dyDescent="0.35">
      <c r="A63" s="106"/>
      <c r="B63" s="116" t="s">
        <v>400</v>
      </c>
      <c r="C63" s="106"/>
      <c r="D63" s="178" t="s">
        <v>280</v>
      </c>
      <c r="E63" s="178"/>
      <c r="F63" s="178"/>
      <c r="G63" s="178"/>
      <c r="H63" s="178"/>
      <c r="I63" s="178"/>
      <c r="J63" s="150"/>
    </row>
    <row r="64" spans="1:10" x14ac:dyDescent="0.35">
      <c r="A64" s="106"/>
      <c r="B64" s="106"/>
      <c r="C64" s="106"/>
      <c r="D64" s="106"/>
      <c r="E64" s="106"/>
      <c r="F64" s="107"/>
      <c r="G64" s="106"/>
      <c r="H64" s="106"/>
      <c r="I64" s="107"/>
      <c r="J64" s="115"/>
    </row>
    <row r="65" spans="1:10" x14ac:dyDescent="0.35">
      <c r="A65" s="106"/>
      <c r="B65" s="106"/>
      <c r="C65" s="106"/>
      <c r="D65" s="106" t="s">
        <v>6</v>
      </c>
      <c r="E65" s="162"/>
      <c r="F65" s="174" t="str">
        <f>IF(B63="Incluir",IF(OR(E65="",E65=0),"Rellene el presupuesto",IF(OR(NOT(ISNUMBER(E65)),E65&lt;=0),"Rellene con un valor positivo","")),
    IF(OR(E65="",E65=0),"",
        "No rellene el presupuesto sin seleccionar que quiere incluir el subtipo de acción"))</f>
        <v/>
      </c>
      <c r="G65" s="175"/>
      <c r="H65" s="175"/>
      <c r="I65" s="107"/>
      <c r="J65" s="115"/>
    </row>
    <row r="66" spans="1:10" x14ac:dyDescent="0.35">
      <c r="A66" s="106"/>
      <c r="B66" s="106"/>
      <c r="C66" s="106"/>
      <c r="D66" s="106"/>
      <c r="E66" s="106"/>
      <c r="F66" s="107"/>
      <c r="G66" s="106"/>
      <c r="H66" s="106"/>
      <c r="I66" s="107"/>
      <c r="J66" s="115"/>
    </row>
    <row r="67" spans="1:10" x14ac:dyDescent="0.35">
      <c r="A67" s="106"/>
      <c r="B67" s="106"/>
      <c r="C67" s="106"/>
      <c r="D67" s="106" t="s">
        <v>270</v>
      </c>
      <c r="E67" s="106"/>
      <c r="F67" s="107"/>
      <c r="G67" s="106"/>
      <c r="H67" s="106"/>
      <c r="I67" s="107"/>
      <c r="J67" s="115"/>
    </row>
    <row r="68" spans="1:10" x14ac:dyDescent="0.35">
      <c r="A68" s="106"/>
      <c r="B68" s="106"/>
      <c r="C68" s="106"/>
      <c r="D68" s="7" t="s">
        <v>271</v>
      </c>
      <c r="E68" s="7" t="s">
        <v>272</v>
      </c>
      <c r="F68" s="11" t="s">
        <v>156</v>
      </c>
      <c r="G68" s="11" t="s">
        <v>159</v>
      </c>
      <c r="H68" s="8" t="s">
        <v>273</v>
      </c>
      <c r="I68" s="11" t="s">
        <v>274</v>
      </c>
      <c r="J68" s="115"/>
    </row>
    <row r="69" spans="1:10" ht="29" x14ac:dyDescent="0.35">
      <c r="A69" s="106"/>
      <c r="B69" s="106"/>
      <c r="C69" s="106"/>
      <c r="D69" s="155" t="s">
        <v>160</v>
      </c>
      <c r="E69" s="156" t="s">
        <v>166</v>
      </c>
      <c r="F69" s="153" t="str">
        <f>IFERROR(VLOOKUP(E69,TablaIndicadores[[Código]:[Unidad de medida]],2,0),"")</f>
        <v>Edificios públicos con rendimiento
energético mejorado</v>
      </c>
      <c r="G69" s="153" t="str">
        <f>IFERROR(VLOOKUP(E69,TablaIndicadores[[Código]:[Unidad de medida]],3,0),"")</f>
        <v>Metros cuadrados (m2)</v>
      </c>
      <c r="H69" s="116"/>
      <c r="I69" s="153" t="str">
        <f>IF(B63="Incluir",IF(OR(H69="",E69="",NOT(ISNUMBER(H69)),H69&lt;=0,H69&lt;=0.0000001,H69&gt;1000000000),"Rellene con un valor positivo","SI"),"")</f>
        <v/>
      </c>
      <c r="J69" s="115"/>
    </row>
    <row r="70" spans="1:10" ht="29" x14ac:dyDescent="0.35">
      <c r="A70" s="106"/>
      <c r="B70" s="106"/>
      <c r="C70" s="106"/>
      <c r="D70" s="153" t="s">
        <v>162</v>
      </c>
      <c r="E70" s="154" t="s">
        <v>167</v>
      </c>
      <c r="F70" s="153" t="str">
        <f>IFERROR(VLOOKUP(E70,TablaIndicadores[[Código]:[Unidad de medida]],2,0),"")</f>
        <v>RCR 26: Consumo anual primario de energía
(del cual: viviendas, edificios públicos, empresas, otros)</v>
      </c>
      <c r="G70" s="153" t="str">
        <f>IFERROR(VLOOKUP(E70,TablaIndicadores[[Código]:[Unidad de medida]],3,0),"")</f>
        <v>MWh/año</v>
      </c>
      <c r="H70" s="157"/>
      <c r="I70" s="153" t="str">
        <f>IF(B63="Incluir",IF(OR(H70="",E70="",NOT(ISNUMBER(H70)),H70&lt;=0,H70&lt;=0.0000001,H70&gt;1000000000),"Rellene con un valor positivo","SI"),"")</f>
        <v/>
      </c>
      <c r="J70" s="115"/>
    </row>
    <row r="71" spans="1:10" x14ac:dyDescent="0.35">
      <c r="A71" s="106"/>
      <c r="B71" s="106"/>
      <c r="C71" s="106"/>
      <c r="D71" s="107"/>
      <c r="E71" s="107"/>
      <c r="F71" s="107"/>
      <c r="G71" s="107"/>
      <c r="H71" s="107"/>
      <c r="I71" s="107"/>
      <c r="J71" s="118"/>
    </row>
    <row r="72" spans="1:10" ht="15" thickBot="1" x14ac:dyDescent="0.4">
      <c r="A72" s="106"/>
      <c r="B72" s="160" t="s">
        <v>281</v>
      </c>
      <c r="C72" s="109"/>
      <c r="D72" s="109"/>
      <c r="E72" s="109"/>
      <c r="F72" s="110"/>
      <c r="G72" s="109"/>
      <c r="H72" s="109"/>
      <c r="I72" s="110"/>
      <c r="J72" s="115"/>
    </row>
    <row r="73" spans="1:10" x14ac:dyDescent="0.35">
      <c r="A73" s="106"/>
      <c r="B73" s="106"/>
      <c r="C73" s="106"/>
      <c r="D73" s="106"/>
      <c r="E73" s="106"/>
      <c r="F73" s="107"/>
      <c r="G73" s="106"/>
      <c r="H73" s="106"/>
      <c r="I73" s="107"/>
      <c r="J73" s="115"/>
    </row>
    <row r="74" spans="1:10" x14ac:dyDescent="0.35">
      <c r="A74" s="106"/>
      <c r="B74" s="116" t="s">
        <v>400</v>
      </c>
      <c r="C74" s="106"/>
      <c r="D74" s="112" t="s">
        <v>282</v>
      </c>
      <c r="E74" s="112"/>
      <c r="F74" s="113"/>
      <c r="G74" s="113"/>
      <c r="H74" s="113"/>
      <c r="I74" s="113"/>
      <c r="J74" s="115"/>
    </row>
    <row r="75" spans="1:10" x14ac:dyDescent="0.35">
      <c r="A75" s="106"/>
      <c r="B75" s="106"/>
      <c r="C75" s="106"/>
      <c r="D75" s="106"/>
      <c r="E75" s="106"/>
      <c r="F75" s="107"/>
      <c r="G75" s="106"/>
      <c r="H75" s="106"/>
      <c r="I75" s="107"/>
      <c r="J75" s="115"/>
    </row>
    <row r="76" spans="1:10" x14ac:dyDescent="0.35">
      <c r="A76" s="106"/>
      <c r="B76" s="106"/>
      <c r="C76" s="106"/>
      <c r="D76" s="106" t="s">
        <v>6</v>
      </c>
      <c r="E76" s="162"/>
      <c r="F76" s="174" t="str">
        <f>IF(B74="Incluir",IF(OR(E76="",E76=0),"Rellene el presupuesto",IF(OR(NOT(ISNUMBER(E76)),E76&lt;=0),"Rellene con un valor positivo","")),
    IF(OR(E76="",E76=0),"",
        "No rellene el presupuesto sin seleccionar que quiere incluir el subtipo de acción"))</f>
        <v/>
      </c>
      <c r="G76" s="175"/>
      <c r="H76" s="175"/>
      <c r="I76" s="107"/>
      <c r="J76" s="115"/>
    </row>
    <row r="77" spans="1:10" x14ac:dyDescent="0.35">
      <c r="A77" s="106"/>
      <c r="B77" s="106"/>
      <c r="C77" s="106"/>
      <c r="D77" s="106"/>
      <c r="E77" s="106"/>
      <c r="F77" s="107"/>
      <c r="G77" s="106"/>
      <c r="H77" s="106"/>
      <c r="I77" s="107"/>
      <c r="J77" s="115"/>
    </row>
    <row r="78" spans="1:10" x14ac:dyDescent="0.35">
      <c r="A78" s="106"/>
      <c r="B78" s="106"/>
      <c r="C78" s="106"/>
      <c r="D78" s="106" t="s">
        <v>270</v>
      </c>
      <c r="E78" s="106"/>
      <c r="F78" s="107"/>
      <c r="G78" s="106"/>
      <c r="H78" s="106"/>
      <c r="I78" s="107"/>
      <c r="J78" s="115"/>
    </row>
    <row r="79" spans="1:10" x14ac:dyDescent="0.35">
      <c r="A79" s="106"/>
      <c r="B79" s="106"/>
      <c r="C79" s="106"/>
      <c r="D79" s="7" t="s">
        <v>271</v>
      </c>
      <c r="E79" s="7" t="s">
        <v>272</v>
      </c>
      <c r="F79" s="11" t="s">
        <v>156</v>
      </c>
      <c r="G79" s="11" t="s">
        <v>159</v>
      </c>
      <c r="H79" s="8" t="s">
        <v>273</v>
      </c>
      <c r="I79" s="11" t="s">
        <v>274</v>
      </c>
      <c r="J79" s="115"/>
    </row>
    <row r="80" spans="1:10" ht="43.5" x14ac:dyDescent="0.35">
      <c r="A80" s="106"/>
      <c r="B80" s="106"/>
      <c r="C80" s="106"/>
      <c r="D80" s="155" t="s">
        <v>160</v>
      </c>
      <c r="E80" s="156" t="s">
        <v>168</v>
      </c>
      <c r="F80" s="153" t="str">
        <f>IFERROR(VLOOKUP(E80,TablaIndicadores[[Código]:[Unidad de medida]],2,0),"")</f>
        <v>Capacidad de producción adicional
de energía renovable (de la cual: electricidad,
térmica)*</v>
      </c>
      <c r="G80" s="153" t="str">
        <f>IFERROR(VLOOKUP(E80,TablaIndicadores[[Código]:[Unidad de medida]],3,0),"")</f>
        <v>KW  </v>
      </c>
      <c r="H80" s="116"/>
      <c r="I80" s="153" t="str">
        <f>IF(B74="Incluir",IF(OR(H80="",E80="",NOT(ISNUMBER(H80)),H80&lt;=0,H80&lt;=0.0000001,H80&gt;1000000000),"Rellene con un valor positivo","SI"),"")</f>
        <v/>
      </c>
      <c r="J80" s="115"/>
    </row>
    <row r="81" spans="1:10" ht="29" x14ac:dyDescent="0.35">
      <c r="A81" s="106"/>
      <c r="B81" s="106"/>
      <c r="C81" s="106"/>
      <c r="D81" s="153" t="s">
        <v>162</v>
      </c>
      <c r="E81" s="154" t="s">
        <v>169</v>
      </c>
      <c r="F81" s="153" t="str">
        <f>IFERROR(VLOOKUP(E81,TablaIndicadores[[Código]:[Unidad de medida]],2,0),"")</f>
        <v>RCR 32: Capacidad operativa adicional instalada para energía renovable*</v>
      </c>
      <c r="G81" s="153" t="str">
        <f>IFERROR(VLOOKUP(E81,TablaIndicadores[[Código]:[Unidad de medida]],3,0),"")</f>
        <v>MW</v>
      </c>
      <c r="H81" s="157"/>
      <c r="I81" s="153" t="str">
        <f>IF(B74="Incluir",IF(OR(H81="",E81="",NOT(ISNUMBER(H81)),H81&lt;=0,H81&lt;=0.0000001,H81&gt;1000000000),"Rellene con un valor positivo","SI"),"")</f>
        <v/>
      </c>
      <c r="J81" s="115"/>
    </row>
    <row r="82" spans="1:10" x14ac:dyDescent="0.35">
      <c r="A82" s="106"/>
      <c r="B82" s="106"/>
      <c r="C82" s="106"/>
      <c r="D82" s="107"/>
      <c r="E82" s="107"/>
      <c r="F82" s="107"/>
      <c r="G82" s="107"/>
      <c r="H82" s="107"/>
      <c r="I82" s="107"/>
      <c r="J82" s="118"/>
    </row>
    <row r="83" spans="1:10" x14ac:dyDescent="0.35">
      <c r="A83" s="106"/>
      <c r="B83" s="116" t="s">
        <v>400</v>
      </c>
      <c r="C83" s="106"/>
      <c r="D83" s="112" t="s">
        <v>283</v>
      </c>
      <c r="E83" s="112"/>
      <c r="F83" s="113"/>
      <c r="G83" s="113"/>
      <c r="H83" s="113"/>
      <c r="I83" s="113"/>
      <c r="J83" s="115"/>
    </row>
    <row r="84" spans="1:10" x14ac:dyDescent="0.35">
      <c r="A84" s="106"/>
      <c r="B84" s="106"/>
      <c r="C84" s="106"/>
      <c r="D84" s="106"/>
      <c r="E84" s="106"/>
      <c r="F84" s="107"/>
      <c r="G84" s="106"/>
      <c r="H84" s="106"/>
      <c r="I84" s="107"/>
      <c r="J84" s="115"/>
    </row>
    <row r="85" spans="1:10" x14ac:dyDescent="0.35">
      <c r="A85" s="106"/>
      <c r="B85" s="106"/>
      <c r="C85" s="106"/>
      <c r="D85" s="106" t="s">
        <v>6</v>
      </c>
      <c r="E85" s="162"/>
      <c r="F85" s="174" t="str">
        <f>IF(B83="Incluir",IF(OR(E85="",E85=0),"Rellene el presupuesto",IF(OR(NOT(ISNUMBER(E85)),E85&lt;=0),"Rellene con un valor positivo","")),
    IF(OR(E85="",E85=0),"",
        "No rellene el presupuesto sin seleccionar que quiere incluir el subtipo de acción"))</f>
        <v/>
      </c>
      <c r="G85" s="175"/>
      <c r="H85" s="175"/>
      <c r="I85" s="107"/>
      <c r="J85" s="115"/>
    </row>
    <row r="86" spans="1:10" x14ac:dyDescent="0.35">
      <c r="A86" s="106"/>
      <c r="B86" s="106"/>
      <c r="C86" s="106"/>
      <c r="D86" s="106"/>
      <c r="E86" s="106"/>
      <c r="F86" s="107"/>
      <c r="G86" s="106"/>
      <c r="H86" s="106"/>
      <c r="I86" s="107"/>
      <c r="J86" s="115"/>
    </row>
    <row r="87" spans="1:10" x14ac:dyDescent="0.35">
      <c r="A87" s="106"/>
      <c r="B87" s="106"/>
      <c r="C87" s="106"/>
      <c r="D87" s="106" t="s">
        <v>270</v>
      </c>
      <c r="E87" s="106"/>
      <c r="F87" s="107"/>
      <c r="G87" s="106"/>
      <c r="H87" s="106"/>
      <c r="I87" s="107"/>
      <c r="J87" s="115"/>
    </row>
    <row r="88" spans="1:10" x14ac:dyDescent="0.35">
      <c r="A88" s="106"/>
      <c r="B88" s="106"/>
      <c r="C88" s="106"/>
      <c r="D88" s="7" t="s">
        <v>271</v>
      </c>
      <c r="E88" s="7" t="s">
        <v>272</v>
      </c>
      <c r="F88" s="11" t="s">
        <v>156</v>
      </c>
      <c r="G88" s="11" t="s">
        <v>159</v>
      </c>
      <c r="H88" s="8" t="s">
        <v>273</v>
      </c>
      <c r="I88" s="11" t="s">
        <v>274</v>
      </c>
      <c r="J88" s="115"/>
    </row>
    <row r="89" spans="1:10" ht="43.5" x14ac:dyDescent="0.35">
      <c r="A89" s="106"/>
      <c r="B89" s="106"/>
      <c r="C89" s="106"/>
      <c r="D89" s="155" t="s">
        <v>160</v>
      </c>
      <c r="E89" s="156" t="s">
        <v>168</v>
      </c>
      <c r="F89" s="153" t="str">
        <f>IFERROR(VLOOKUP(E89,TablaIndicadores[[Código]:[Unidad de medida]],2,0),"")</f>
        <v>Capacidad de producción adicional
de energía renovable (de la cual: electricidad,
térmica)*</v>
      </c>
      <c r="G89" s="153" t="str">
        <f>IFERROR(VLOOKUP(E89,TablaIndicadores[[Código]:[Unidad de medida]],3,0),"")</f>
        <v>KW  </v>
      </c>
      <c r="H89" s="116"/>
      <c r="I89" s="153" t="str">
        <f>IF(B83="Incluir",IF(OR(H89="",E89="",NOT(ISNUMBER(H89)),H89&lt;=0,H89&lt;=0.0000001,H89&gt;1000000000),"Rellene con un valor positivo","SI"),"")</f>
        <v/>
      </c>
      <c r="J89" s="115"/>
    </row>
    <row r="90" spans="1:10" ht="29" x14ac:dyDescent="0.35">
      <c r="A90" s="106"/>
      <c r="B90" s="106"/>
      <c r="C90" s="106"/>
      <c r="D90" s="153" t="s">
        <v>162</v>
      </c>
      <c r="E90" s="154" t="s">
        <v>169</v>
      </c>
      <c r="F90" s="153" t="str">
        <f>IFERROR(VLOOKUP(E90,TablaIndicadores[[Código]:[Unidad de medida]],2,0),"")</f>
        <v>RCR 32: Capacidad operativa adicional instalada para energía renovable*</v>
      </c>
      <c r="G90" s="153" t="str">
        <f>IFERROR(VLOOKUP(E90,TablaIndicadores[[Código]:[Unidad de medida]],3,0),"")</f>
        <v>MW</v>
      </c>
      <c r="H90" s="157"/>
      <c r="I90" s="153" t="str">
        <f>IF(B83="Incluir",IF(OR(H90="",E90="",NOT(ISNUMBER(H90)),H90&lt;=0,H90&lt;=0.0000001,H90&gt;1000000000),"Rellene con un valor positivo","SI"),"")</f>
        <v/>
      </c>
      <c r="J90" s="115"/>
    </row>
    <row r="91" spans="1:10" x14ac:dyDescent="0.35">
      <c r="A91" s="106"/>
      <c r="B91" s="106"/>
      <c r="C91" s="106"/>
      <c r="D91" s="107"/>
      <c r="E91" s="106"/>
      <c r="F91" s="107"/>
      <c r="G91" s="106"/>
      <c r="H91" s="106"/>
      <c r="I91" s="107"/>
      <c r="J91" s="115"/>
    </row>
    <row r="92" spans="1:10" x14ac:dyDescent="0.35">
      <c r="A92" s="106"/>
      <c r="B92" s="116" t="s">
        <v>400</v>
      </c>
      <c r="C92" s="106"/>
      <c r="D92" s="112" t="s">
        <v>284</v>
      </c>
      <c r="E92" s="112"/>
      <c r="F92" s="113"/>
      <c r="G92" s="113"/>
      <c r="H92" s="113"/>
      <c r="I92" s="113"/>
      <c r="J92" s="115"/>
    </row>
    <row r="93" spans="1:10" x14ac:dyDescent="0.35">
      <c r="A93" s="106"/>
      <c r="B93" s="106"/>
      <c r="C93" s="106"/>
      <c r="D93" s="106"/>
      <c r="E93" s="106"/>
      <c r="F93" s="107"/>
      <c r="G93" s="106"/>
      <c r="H93" s="106"/>
      <c r="I93" s="107"/>
      <c r="J93" s="115"/>
    </row>
    <row r="94" spans="1:10" x14ac:dyDescent="0.35">
      <c r="A94" s="106"/>
      <c r="B94" s="106"/>
      <c r="C94" s="106"/>
      <c r="D94" s="106" t="s">
        <v>6</v>
      </c>
      <c r="E94" s="162"/>
      <c r="F94" s="174" t="str">
        <f>IF(B92="Incluir",IF(OR(E94="",E94=0),"Rellene el presupuesto",IF(OR(NOT(ISNUMBER(E94)),E94&lt;=0),"Rellene con un valor positivo","")),
    IF(OR(E94="",E94=0),"",
        "No rellene el presupuesto sin seleccionar que quiere incluir el subtipo de acción"))</f>
        <v/>
      </c>
      <c r="G94" s="175"/>
      <c r="H94" s="175"/>
      <c r="I94" s="107"/>
      <c r="J94" s="115"/>
    </row>
    <row r="95" spans="1:10" x14ac:dyDescent="0.35">
      <c r="A95" s="106"/>
      <c r="B95" s="106"/>
      <c r="C95" s="106"/>
      <c r="D95" s="106"/>
      <c r="E95" s="106"/>
      <c r="F95" s="107"/>
      <c r="G95" s="106"/>
      <c r="H95" s="106"/>
      <c r="I95" s="107"/>
      <c r="J95" s="115"/>
    </row>
    <row r="96" spans="1:10" x14ac:dyDescent="0.35">
      <c r="A96" s="106"/>
      <c r="B96" s="106"/>
      <c r="C96" s="106"/>
      <c r="D96" s="106" t="s">
        <v>270</v>
      </c>
      <c r="E96" s="106"/>
      <c r="F96" s="107"/>
      <c r="G96" s="106"/>
      <c r="H96" s="106"/>
      <c r="I96" s="107"/>
      <c r="J96" s="115"/>
    </row>
    <row r="97" spans="1:10" x14ac:dyDescent="0.35">
      <c r="A97" s="106"/>
      <c r="B97" s="106"/>
      <c r="C97" s="106"/>
      <c r="D97" s="7" t="s">
        <v>271</v>
      </c>
      <c r="E97" s="7" t="s">
        <v>272</v>
      </c>
      <c r="F97" s="11" t="s">
        <v>156</v>
      </c>
      <c r="G97" s="11" t="s">
        <v>159</v>
      </c>
      <c r="H97" s="8" t="s">
        <v>273</v>
      </c>
      <c r="I97" s="11" t="s">
        <v>274</v>
      </c>
      <c r="J97" s="115"/>
    </row>
    <row r="98" spans="1:10" ht="43.5" x14ac:dyDescent="0.35">
      <c r="A98" s="106"/>
      <c r="B98" s="106"/>
      <c r="C98" s="106"/>
      <c r="D98" s="155" t="s">
        <v>160</v>
      </c>
      <c r="E98" s="156" t="s">
        <v>168</v>
      </c>
      <c r="F98" s="153" t="str">
        <f>IFERROR(VLOOKUP(E98,TablaIndicadores[[Código]:[Unidad de medida]],2,0),"")</f>
        <v>Capacidad de producción adicional
de energía renovable (de la cual: electricidad,
térmica)*</v>
      </c>
      <c r="G98" s="153" t="str">
        <f>IFERROR(VLOOKUP(E98,TablaIndicadores[[Código]:[Unidad de medida]],3,0),"")</f>
        <v>KW  </v>
      </c>
      <c r="H98" s="116"/>
      <c r="I98" s="153" t="str">
        <f>IF(B92="Incluir",IF(OR(H98="",E98="",NOT(ISNUMBER(H98)),H98&lt;=0,H98&lt;=0.0000001,H98&gt;1000000000),"Rellene con un valor positivo","SI"),"")</f>
        <v/>
      </c>
      <c r="J98" s="115"/>
    </row>
    <row r="99" spans="1:10" ht="29" x14ac:dyDescent="0.35">
      <c r="A99" s="106"/>
      <c r="B99" s="106"/>
      <c r="C99" s="106"/>
      <c r="D99" s="153" t="s">
        <v>162</v>
      </c>
      <c r="E99" s="154" t="s">
        <v>169</v>
      </c>
      <c r="F99" s="153" t="str">
        <f>IFERROR(VLOOKUP(E99,TablaIndicadores[[Código]:[Unidad de medida]],2,0),"")</f>
        <v>RCR 32: Capacidad operativa adicional instalada para energía renovable*</v>
      </c>
      <c r="G99" s="153" t="str">
        <f>IFERROR(VLOOKUP(E99,TablaIndicadores[[Código]:[Unidad de medida]],3,0),"")</f>
        <v>MW</v>
      </c>
      <c r="H99" s="157"/>
      <c r="I99" s="153" t="str">
        <f>IF(B92="Incluir",IF(OR(H99="",E99="",NOT(ISNUMBER(H99)),H99&lt;=0,H99&lt;=0.0000001,H99&gt;1000000000),"Rellene con un valor positivo","SI"),"")</f>
        <v/>
      </c>
      <c r="J99" s="115"/>
    </row>
    <row r="100" spans="1:10" x14ac:dyDescent="0.35">
      <c r="A100" s="106"/>
      <c r="B100" s="106"/>
      <c r="C100" s="106"/>
      <c r="D100" s="106"/>
      <c r="E100" s="106"/>
      <c r="F100" s="107"/>
      <c r="G100" s="106"/>
      <c r="H100" s="106"/>
      <c r="I100" s="107"/>
      <c r="J100" s="115"/>
    </row>
    <row r="101" spans="1:10" x14ac:dyDescent="0.35">
      <c r="A101" s="106"/>
      <c r="B101" s="116" t="s">
        <v>400</v>
      </c>
      <c r="C101" s="106"/>
      <c r="D101" s="112" t="s">
        <v>285</v>
      </c>
      <c r="E101" s="112"/>
      <c r="F101" s="113"/>
      <c r="G101" s="113"/>
      <c r="H101" s="113"/>
      <c r="I101" s="113"/>
      <c r="J101" s="115"/>
    </row>
    <row r="102" spans="1:10" x14ac:dyDescent="0.35">
      <c r="A102" s="106"/>
      <c r="B102" s="106"/>
      <c r="C102" s="106"/>
      <c r="D102" s="106"/>
      <c r="E102" s="106"/>
      <c r="F102" s="107"/>
      <c r="G102" s="106"/>
      <c r="H102" s="106"/>
      <c r="I102" s="107"/>
      <c r="J102" s="115"/>
    </row>
    <row r="103" spans="1:10" x14ac:dyDescent="0.35">
      <c r="A103" s="106"/>
      <c r="B103" s="106"/>
      <c r="C103" s="106"/>
      <c r="D103" s="106" t="s">
        <v>6</v>
      </c>
      <c r="E103" s="162"/>
      <c r="F103" s="174" t="str">
        <f>IF(B101="Incluir",IF(OR(E103="",E103=0),"Rellene el presupuesto",IF(OR(NOT(ISNUMBER(E103)),E103&lt;=0),"Rellene con un valor positivo","")),
    IF(OR(E103="",E103=0),"",
        "No rellene el presupuesto sin seleccionar que quiere incluir el subtipo de acción"))</f>
        <v/>
      </c>
      <c r="G103" s="175"/>
      <c r="H103" s="175"/>
      <c r="I103" s="107"/>
      <c r="J103" s="115"/>
    </row>
    <row r="104" spans="1:10" x14ac:dyDescent="0.35">
      <c r="A104" s="106"/>
      <c r="B104" s="106"/>
      <c r="C104" s="106"/>
      <c r="D104" s="106"/>
      <c r="E104" s="106"/>
      <c r="F104" s="107"/>
      <c r="G104" s="106"/>
      <c r="H104" s="106"/>
      <c r="I104" s="107"/>
      <c r="J104" s="115"/>
    </row>
    <row r="105" spans="1:10" x14ac:dyDescent="0.35">
      <c r="A105" s="106"/>
      <c r="B105" s="106"/>
      <c r="C105" s="106"/>
      <c r="D105" s="106" t="s">
        <v>270</v>
      </c>
      <c r="E105" s="106"/>
      <c r="F105" s="107"/>
      <c r="G105" s="106"/>
      <c r="H105" s="106"/>
      <c r="I105" s="107"/>
      <c r="J105" s="115"/>
    </row>
    <row r="106" spans="1:10" x14ac:dyDescent="0.35">
      <c r="A106" s="106"/>
      <c r="B106" s="106"/>
      <c r="C106" s="106"/>
      <c r="D106" s="7" t="s">
        <v>271</v>
      </c>
      <c r="E106" s="7" t="s">
        <v>272</v>
      </c>
      <c r="F106" s="11" t="s">
        <v>156</v>
      </c>
      <c r="G106" s="11" t="s">
        <v>159</v>
      </c>
      <c r="H106" s="8" t="s">
        <v>273</v>
      </c>
      <c r="I106" s="11" t="s">
        <v>274</v>
      </c>
      <c r="J106" s="115"/>
    </row>
    <row r="107" spans="1:10" ht="43.5" x14ac:dyDescent="0.35">
      <c r="A107" s="106"/>
      <c r="B107" s="106"/>
      <c r="C107" s="106"/>
      <c r="D107" s="155" t="s">
        <v>160</v>
      </c>
      <c r="E107" s="156" t="s">
        <v>168</v>
      </c>
      <c r="F107" s="153" t="str">
        <f>IFERROR(VLOOKUP(E107,TablaIndicadores[[Código]:[Unidad de medida]],2,0),"")</f>
        <v>Capacidad de producción adicional
de energía renovable (de la cual: electricidad,
térmica)*</v>
      </c>
      <c r="G107" s="153" t="str">
        <f>IFERROR(VLOOKUP(E107,TablaIndicadores[[Código]:[Unidad de medida]],3,0),"")</f>
        <v>KW  </v>
      </c>
      <c r="H107" s="116"/>
      <c r="I107" s="153" t="str">
        <f>IF(B101="Incluir",IF(OR(H107="",E107="",NOT(ISNUMBER(H107)),H107&lt;=0,H107&lt;=0.0000001,H107&gt;1000000000),"Rellene con un valor positivo","SI"),"")</f>
        <v/>
      </c>
      <c r="J107" s="115"/>
    </row>
    <row r="108" spans="1:10" ht="29" x14ac:dyDescent="0.35">
      <c r="A108" s="106"/>
      <c r="B108" s="106"/>
      <c r="C108" s="106"/>
      <c r="D108" s="153" t="s">
        <v>162</v>
      </c>
      <c r="E108" s="154" t="s">
        <v>169</v>
      </c>
      <c r="F108" s="153" t="str">
        <f>IFERROR(VLOOKUP(E108,TablaIndicadores[[Código]:[Unidad de medida]],2,0),"")</f>
        <v>RCR 32: Capacidad operativa adicional instalada para energía renovable*</v>
      </c>
      <c r="G108" s="153" t="str">
        <f>IFERROR(VLOOKUP(E108,TablaIndicadores[[Código]:[Unidad de medida]],3,0),"")</f>
        <v>MW</v>
      </c>
      <c r="H108" s="157"/>
      <c r="I108" s="153" t="str">
        <f>IF(B101="Incluir",IF(OR(H108="",E108="",NOT(ISNUMBER(H108)),H108&lt;=0,H108&lt;=0.0000001,H108&gt;1000000000),"Rellene con un valor positivo","SI"),"")</f>
        <v/>
      </c>
      <c r="J108" s="115"/>
    </row>
    <row r="109" spans="1:10" x14ac:dyDescent="0.35">
      <c r="A109" s="106"/>
      <c r="B109" s="106"/>
      <c r="C109" s="106"/>
      <c r="D109" s="106"/>
      <c r="E109" s="106"/>
      <c r="F109" s="107"/>
      <c r="G109" s="106"/>
      <c r="H109" s="106"/>
      <c r="I109" s="107"/>
      <c r="J109" s="115"/>
    </row>
    <row r="110" spans="1:10" x14ac:dyDescent="0.35">
      <c r="A110" s="106"/>
      <c r="B110" s="116" t="s">
        <v>400</v>
      </c>
      <c r="C110" s="106"/>
      <c r="D110" s="112" t="s">
        <v>286</v>
      </c>
      <c r="E110" s="112"/>
      <c r="F110" s="113"/>
      <c r="G110" s="151"/>
      <c r="H110" s="151"/>
      <c r="I110" s="151"/>
      <c r="J110" s="115"/>
    </row>
    <row r="111" spans="1:10" x14ac:dyDescent="0.35">
      <c r="A111" s="106"/>
      <c r="B111" s="106"/>
      <c r="C111" s="106"/>
      <c r="D111" s="106"/>
      <c r="E111" s="106"/>
      <c r="F111" s="107"/>
      <c r="G111" s="106"/>
      <c r="H111" s="106"/>
      <c r="I111" s="107"/>
      <c r="J111" s="115"/>
    </row>
    <row r="112" spans="1:10" x14ac:dyDescent="0.35">
      <c r="A112" s="106"/>
      <c r="B112" s="106"/>
      <c r="C112" s="106"/>
      <c r="D112" s="106" t="s">
        <v>6</v>
      </c>
      <c r="E112" s="162"/>
      <c r="F112" s="174" t="str">
        <f>IF(B110="Incluir",IF(OR(E112="",E112=0),"Rellene el presupuesto",IF(OR(NOT(ISNUMBER(E112)),E112&lt;=0),"Rellene con un valor positivo","")),
    IF(OR(E112="",E112=0),"",
        "No rellene el presupuesto sin seleccionar que quiere incluir el subtipo de acción"))</f>
        <v/>
      </c>
      <c r="G112" s="175"/>
      <c r="H112" s="175"/>
      <c r="I112" s="107"/>
      <c r="J112" s="115"/>
    </row>
    <row r="113" spans="1:10" x14ac:dyDescent="0.35">
      <c r="A113" s="106"/>
      <c r="B113" s="106"/>
      <c r="C113" s="106"/>
      <c r="D113" s="106"/>
      <c r="E113" s="106"/>
      <c r="F113" s="107"/>
      <c r="G113" s="106"/>
      <c r="H113" s="106"/>
      <c r="I113" s="107"/>
      <c r="J113" s="115"/>
    </row>
    <row r="114" spans="1:10" x14ac:dyDescent="0.35">
      <c r="A114" s="106"/>
      <c r="B114" s="106"/>
      <c r="C114" s="106"/>
      <c r="D114" s="106" t="s">
        <v>270</v>
      </c>
      <c r="E114" s="106"/>
      <c r="F114" s="107"/>
      <c r="G114" s="106"/>
      <c r="H114" s="106"/>
      <c r="I114" s="107"/>
      <c r="J114" s="115"/>
    </row>
    <row r="115" spans="1:10" x14ac:dyDescent="0.35">
      <c r="A115" s="106"/>
      <c r="B115" s="106"/>
      <c r="C115" s="106"/>
      <c r="D115" s="7" t="s">
        <v>271</v>
      </c>
      <c r="E115" s="7" t="s">
        <v>272</v>
      </c>
      <c r="F115" s="11" t="s">
        <v>156</v>
      </c>
      <c r="G115" s="11" t="s">
        <v>159</v>
      </c>
      <c r="H115" s="8" t="s">
        <v>273</v>
      </c>
      <c r="I115" s="11" t="s">
        <v>274</v>
      </c>
      <c r="J115" s="115"/>
    </row>
    <row r="116" spans="1:10" ht="43.5" x14ac:dyDescent="0.35">
      <c r="A116" s="106"/>
      <c r="B116" s="106"/>
      <c r="C116" s="106"/>
      <c r="D116" s="155" t="s">
        <v>160</v>
      </c>
      <c r="E116" s="156" t="s">
        <v>168</v>
      </c>
      <c r="F116" s="153" t="str">
        <f>IFERROR(VLOOKUP(E116,TablaIndicadores[[Código]:[Unidad de medida]],2,0),"")</f>
        <v>Capacidad de producción adicional
de energía renovable (de la cual: electricidad,
térmica)*</v>
      </c>
      <c r="G116" s="153" t="str">
        <f>IFERROR(VLOOKUP(E116,TablaIndicadores[[Código]:[Unidad de medida]],3,0),"")</f>
        <v>KW  </v>
      </c>
      <c r="H116" s="116"/>
      <c r="I116" s="153" t="str">
        <f>IF(B110="Incluir",IF(OR(H116="",E116="",NOT(ISNUMBER(H116)),H116&lt;=0,H116&lt;=0.0000001,H116&gt;1000000000),"Rellene con un valor positivo","SI"),"")</f>
        <v/>
      </c>
      <c r="J116" s="115"/>
    </row>
    <row r="117" spans="1:10" ht="29" x14ac:dyDescent="0.35">
      <c r="A117" s="106"/>
      <c r="B117" s="106"/>
      <c r="C117" s="106"/>
      <c r="D117" s="153" t="s">
        <v>162</v>
      </c>
      <c r="E117" s="154" t="s">
        <v>169</v>
      </c>
      <c r="F117" s="153" t="str">
        <f>IFERROR(VLOOKUP(E117,TablaIndicadores[[Código]:[Unidad de medida]],2,0),"")</f>
        <v>RCR 32: Capacidad operativa adicional instalada para energía renovable*</v>
      </c>
      <c r="G117" s="153" t="str">
        <f>IFERROR(VLOOKUP(E117,TablaIndicadores[[Código]:[Unidad de medida]],3,0),"")</f>
        <v>MW</v>
      </c>
      <c r="H117" s="157"/>
      <c r="I117" s="153" t="str">
        <f>IF(B110="Incluir",IF(OR(H117="",E117="",NOT(ISNUMBER(H117)),H117&lt;=0,H117&lt;=0.0000001,H117&gt;1000000000),"Rellene con un valor positivo","SI"),"")</f>
        <v/>
      </c>
      <c r="J117" s="115"/>
    </row>
    <row r="118" spans="1:10" x14ac:dyDescent="0.35">
      <c r="A118" s="106"/>
      <c r="B118" s="106"/>
      <c r="C118" s="106"/>
      <c r="D118" s="106"/>
      <c r="E118" s="106"/>
      <c r="F118" s="107"/>
      <c r="G118" s="106"/>
      <c r="H118" s="106"/>
      <c r="I118" s="107"/>
      <c r="J118" s="115"/>
    </row>
    <row r="119" spans="1:10" x14ac:dyDescent="0.35">
      <c r="A119" s="106"/>
      <c r="B119" s="116" t="s">
        <v>400</v>
      </c>
      <c r="C119" s="106"/>
      <c r="D119" s="112" t="s">
        <v>287</v>
      </c>
      <c r="E119" s="112"/>
      <c r="F119" s="113"/>
      <c r="G119" s="113"/>
      <c r="H119" s="113"/>
      <c r="I119" s="113"/>
      <c r="J119" s="115"/>
    </row>
    <row r="120" spans="1:10" x14ac:dyDescent="0.35">
      <c r="A120" s="106"/>
      <c r="B120" s="106"/>
      <c r="C120" s="106"/>
      <c r="D120" s="106"/>
      <c r="E120" s="106"/>
      <c r="F120" s="107"/>
      <c r="G120" s="106"/>
      <c r="H120" s="106"/>
      <c r="I120" s="107"/>
      <c r="J120" s="115"/>
    </row>
    <row r="121" spans="1:10" x14ac:dyDescent="0.35">
      <c r="A121" s="106"/>
      <c r="B121" s="106"/>
      <c r="C121" s="106"/>
      <c r="D121" s="106" t="s">
        <v>6</v>
      </c>
      <c r="E121" s="162"/>
      <c r="F121" s="174" t="str">
        <f>IF(B119="Incluir",IF(OR(E121="",E121=0),"Rellene el presupuesto",IF(OR(NOT(ISNUMBER(E121)),E121&lt;=0),"Rellene con un valor positivo","")),
    IF(OR(E121="",E121=0),"",
        "No rellene el presupuesto sin seleccionar que quiere incluir el subtipo de acción"))</f>
        <v/>
      </c>
      <c r="G121" s="175"/>
      <c r="H121" s="175"/>
      <c r="I121" s="107"/>
      <c r="J121" s="115"/>
    </row>
    <row r="122" spans="1:10" x14ac:dyDescent="0.35">
      <c r="A122" s="106"/>
      <c r="B122" s="106"/>
      <c r="C122" s="106"/>
      <c r="D122" s="106"/>
      <c r="E122" s="106"/>
      <c r="F122" s="107"/>
      <c r="G122" s="106"/>
      <c r="H122" s="106"/>
      <c r="I122" s="107"/>
      <c r="J122" s="115"/>
    </row>
    <row r="123" spans="1:10" x14ac:dyDescent="0.35">
      <c r="A123" s="106"/>
      <c r="B123" s="106"/>
      <c r="C123" s="106"/>
      <c r="D123" s="106" t="s">
        <v>270</v>
      </c>
      <c r="E123" s="106"/>
      <c r="F123" s="107"/>
      <c r="G123" s="106"/>
      <c r="H123" s="106"/>
      <c r="I123" s="107"/>
      <c r="J123" s="115"/>
    </row>
    <row r="124" spans="1:10" x14ac:dyDescent="0.35">
      <c r="A124" s="106"/>
      <c r="B124" s="106"/>
      <c r="C124" s="106"/>
      <c r="D124" s="7" t="s">
        <v>271</v>
      </c>
      <c r="E124" s="7" t="s">
        <v>272</v>
      </c>
      <c r="F124" s="11" t="s">
        <v>156</v>
      </c>
      <c r="G124" s="11" t="s">
        <v>159</v>
      </c>
      <c r="H124" s="8" t="s">
        <v>273</v>
      </c>
      <c r="I124" s="11" t="s">
        <v>274</v>
      </c>
      <c r="J124" s="115"/>
    </row>
    <row r="125" spans="1:10" ht="43.5" x14ac:dyDescent="0.35">
      <c r="A125" s="106"/>
      <c r="B125" s="106"/>
      <c r="C125" s="106"/>
      <c r="D125" s="155" t="s">
        <v>160</v>
      </c>
      <c r="E125" s="156" t="s">
        <v>168</v>
      </c>
      <c r="F125" s="153" t="str">
        <f>IFERROR(VLOOKUP(E125,TablaIndicadores[[Código]:[Unidad de medida]],2,0),"")</f>
        <v>Capacidad de producción adicional
de energía renovable (de la cual: electricidad,
térmica)*</v>
      </c>
      <c r="G125" s="153" t="str">
        <f>IFERROR(VLOOKUP(E125,TablaIndicadores[[Código]:[Unidad de medida]],3,0),"")</f>
        <v>KW  </v>
      </c>
      <c r="H125" s="116"/>
      <c r="I125" s="153" t="str">
        <f>IF(B119="Incluir",IF(OR(H125="",E125="",NOT(ISNUMBER(H125)),H125&lt;=0,H125&lt;=0.0000001,H125&gt;1000000000),"Rellene con un valor positivo","SI"),"")</f>
        <v/>
      </c>
      <c r="J125" s="115"/>
    </row>
    <row r="126" spans="1:10" ht="29" x14ac:dyDescent="0.35">
      <c r="A126" s="106"/>
      <c r="B126" s="106"/>
      <c r="C126" s="106"/>
      <c r="D126" s="153" t="s">
        <v>162</v>
      </c>
      <c r="E126" s="154" t="s">
        <v>169</v>
      </c>
      <c r="F126" s="153" t="str">
        <f>IFERROR(VLOOKUP(E126,TablaIndicadores[[Código]:[Unidad de medida]],2,0),"")</f>
        <v>RCR 32: Capacidad operativa adicional instalada para energía renovable*</v>
      </c>
      <c r="G126" s="153" t="str">
        <f>IFERROR(VLOOKUP(E126,TablaIndicadores[[Código]:[Unidad de medida]],3,0),"")</f>
        <v>MW</v>
      </c>
      <c r="H126" s="157"/>
      <c r="I126" s="153" t="str">
        <f>IF(B119="Incluir",IF(OR(H126="",E126="",NOT(ISNUMBER(H126)),H126&lt;=0,H126&lt;=0.0000001,H126&gt;1000000000),"Rellene con un valor positivo","SI"),"")</f>
        <v/>
      </c>
      <c r="J126" s="115"/>
    </row>
    <row r="127" spans="1:10" x14ac:dyDescent="0.35">
      <c r="A127" s="106"/>
      <c r="B127" s="106"/>
      <c r="C127" s="106"/>
      <c r="D127" s="106"/>
      <c r="E127" s="106"/>
      <c r="F127" s="107"/>
      <c r="G127" s="106"/>
      <c r="H127" s="106"/>
      <c r="I127" s="107"/>
      <c r="J127" s="115"/>
    </row>
    <row r="128" spans="1:10" x14ac:dyDescent="0.35">
      <c r="A128" s="106"/>
      <c r="B128" s="116" t="s">
        <v>400</v>
      </c>
      <c r="C128" s="106"/>
      <c r="D128" s="112" t="s">
        <v>288</v>
      </c>
      <c r="E128" s="112"/>
      <c r="F128" s="113"/>
      <c r="G128" s="151"/>
      <c r="H128" s="151"/>
      <c r="I128" s="151"/>
      <c r="J128" s="115"/>
    </row>
    <row r="129" spans="1:10" x14ac:dyDescent="0.35">
      <c r="A129" s="106"/>
      <c r="B129" s="106"/>
      <c r="C129" s="106"/>
      <c r="D129" s="106"/>
      <c r="E129" s="106"/>
      <c r="F129" s="107"/>
      <c r="G129" s="106"/>
      <c r="H129" s="106"/>
      <c r="I129" s="107"/>
      <c r="J129" s="115"/>
    </row>
    <row r="130" spans="1:10" x14ac:dyDescent="0.35">
      <c r="A130" s="106"/>
      <c r="B130" s="106"/>
      <c r="C130" s="106"/>
      <c r="D130" s="106" t="s">
        <v>6</v>
      </c>
      <c r="E130" s="162"/>
      <c r="F130" s="174" t="str">
        <f>IF(B128="Incluir",IF(OR(E130="",E130=0),"Rellene el presupuesto",IF(OR(NOT(ISNUMBER(E130)),E130&lt;=0),"Rellene con un valor positivo","")),
    IF(OR(E130="",E130=0),"",
        "No rellene el presupuesto sin seleccionar que quiere incluir el subtipo de acción"))</f>
        <v/>
      </c>
      <c r="G130" s="175"/>
      <c r="H130" s="175"/>
      <c r="I130" s="107"/>
      <c r="J130" s="115"/>
    </row>
    <row r="131" spans="1:10" x14ac:dyDescent="0.35">
      <c r="A131" s="106"/>
      <c r="B131" s="106"/>
      <c r="C131" s="106"/>
      <c r="D131" s="106"/>
      <c r="E131" s="106"/>
      <c r="F131" s="107"/>
      <c r="G131" s="106"/>
      <c r="H131" s="106"/>
      <c r="I131" s="107"/>
      <c r="J131" s="115"/>
    </row>
    <row r="132" spans="1:10" x14ac:dyDescent="0.35">
      <c r="A132" s="106"/>
      <c r="B132" s="106"/>
      <c r="C132" s="106"/>
      <c r="D132" s="106" t="s">
        <v>270</v>
      </c>
      <c r="E132" s="106"/>
      <c r="F132" s="107"/>
      <c r="G132" s="106"/>
      <c r="H132" s="106"/>
      <c r="I132" s="107"/>
      <c r="J132" s="115"/>
    </row>
    <row r="133" spans="1:10" x14ac:dyDescent="0.35">
      <c r="A133" s="106"/>
      <c r="B133" s="106"/>
      <c r="C133" s="106"/>
      <c r="D133" s="7" t="s">
        <v>271</v>
      </c>
      <c r="E133" s="7" t="s">
        <v>272</v>
      </c>
      <c r="F133" s="11" t="s">
        <v>156</v>
      </c>
      <c r="G133" s="11" t="s">
        <v>159</v>
      </c>
      <c r="H133" s="8" t="s">
        <v>273</v>
      </c>
      <c r="I133" s="11" t="s">
        <v>274</v>
      </c>
      <c r="J133" s="115"/>
    </row>
    <row r="134" spans="1:10" ht="43.5" x14ac:dyDescent="0.35">
      <c r="A134" s="106"/>
      <c r="B134" s="106"/>
      <c r="C134" s="106"/>
      <c r="D134" s="155" t="s">
        <v>160</v>
      </c>
      <c r="E134" s="156" t="s">
        <v>168</v>
      </c>
      <c r="F134" s="153" t="str">
        <f>IFERROR(VLOOKUP(E134,TablaIndicadores[[Código]:[Unidad de medida]],2,0),"")</f>
        <v>Capacidad de producción adicional
de energía renovable (de la cual: electricidad,
térmica)*</v>
      </c>
      <c r="G134" s="153" t="str">
        <f>IFERROR(VLOOKUP(E134,TablaIndicadores[[Código]:[Unidad de medida]],3,0),"")</f>
        <v>KW  </v>
      </c>
      <c r="H134" s="116"/>
      <c r="I134" s="153" t="str">
        <f>IF(B128="Incluir",IF(OR(H134="",E134="",NOT(ISNUMBER(H134)),H134&lt;=0,H134&lt;=0.0000001,H134&gt;1000000000),"Rellene con un valor positivo","SI"),"")</f>
        <v/>
      </c>
      <c r="J134" s="115"/>
    </row>
    <row r="135" spans="1:10" ht="29" x14ac:dyDescent="0.35">
      <c r="A135" s="106"/>
      <c r="B135" s="106"/>
      <c r="C135" s="106"/>
      <c r="D135" s="153" t="s">
        <v>162</v>
      </c>
      <c r="E135" s="154" t="s">
        <v>169</v>
      </c>
      <c r="F135" s="153" t="str">
        <f>IFERROR(VLOOKUP(E135,TablaIndicadores[[Código]:[Unidad de medida]],2,0),"")</f>
        <v>RCR 32: Capacidad operativa adicional instalada para energía renovable*</v>
      </c>
      <c r="G135" s="153" t="str">
        <f>IFERROR(VLOOKUP(E135,TablaIndicadores[[Código]:[Unidad de medida]],3,0),"")</f>
        <v>MW</v>
      </c>
      <c r="H135" s="157"/>
      <c r="I135" s="153" t="str">
        <f>IF(B128="Incluir",IF(OR(H135="",E135="",NOT(ISNUMBER(H135)),H135&lt;=0,H135&lt;=0.0000001,H135&gt;1000000000),"Rellene con un valor positivo","SI"),"")</f>
        <v/>
      </c>
      <c r="J135" s="115"/>
    </row>
    <row r="136" spans="1:10" x14ac:dyDescent="0.35">
      <c r="A136" s="106"/>
      <c r="B136" s="106"/>
      <c r="C136" s="106"/>
      <c r="D136" s="107"/>
      <c r="E136" s="106"/>
      <c r="F136" s="107"/>
      <c r="G136" s="106"/>
      <c r="H136" s="106"/>
      <c r="I136" s="107"/>
      <c r="J136" s="115"/>
    </row>
    <row r="137" spans="1:10" ht="15" thickBot="1" x14ac:dyDescent="0.4">
      <c r="A137" s="106"/>
      <c r="B137" s="160" t="s">
        <v>46</v>
      </c>
      <c r="C137" s="109"/>
      <c r="D137" s="109"/>
      <c r="E137" s="109"/>
      <c r="F137" s="110"/>
      <c r="G137" s="109"/>
      <c r="H137" s="109"/>
      <c r="I137" s="110"/>
      <c r="J137" s="115"/>
    </row>
    <row r="138" spans="1:10" x14ac:dyDescent="0.35">
      <c r="A138" s="106"/>
      <c r="B138" s="106"/>
      <c r="C138" s="106"/>
      <c r="D138" s="106"/>
      <c r="E138" s="106"/>
      <c r="F138" s="107"/>
      <c r="G138" s="106"/>
      <c r="H138" s="106"/>
      <c r="I138" s="107"/>
      <c r="J138" s="115"/>
    </row>
    <row r="139" spans="1:10" x14ac:dyDescent="0.35">
      <c r="A139" s="106"/>
      <c r="B139" s="116" t="s">
        <v>400</v>
      </c>
      <c r="C139" s="106"/>
      <c r="D139" s="112" t="s">
        <v>289</v>
      </c>
      <c r="E139" s="112"/>
      <c r="F139" s="113"/>
      <c r="G139" s="113"/>
      <c r="H139" s="113"/>
      <c r="I139" s="113"/>
      <c r="J139" s="115"/>
    </row>
    <row r="140" spans="1:10" x14ac:dyDescent="0.35">
      <c r="A140" s="106"/>
      <c r="B140" s="106"/>
      <c r="C140" s="106"/>
      <c r="D140" s="106"/>
      <c r="E140" s="106"/>
      <c r="F140" s="107"/>
      <c r="G140" s="106"/>
      <c r="H140" s="106"/>
      <c r="I140" s="107"/>
      <c r="J140" s="115"/>
    </row>
    <row r="141" spans="1:10" x14ac:dyDescent="0.35">
      <c r="A141" s="106"/>
      <c r="B141" s="106"/>
      <c r="C141" s="106"/>
      <c r="D141" s="106" t="s">
        <v>6</v>
      </c>
      <c r="E141" s="162"/>
      <c r="F141" s="174" t="str">
        <f>IF(B139="Incluir",IF(OR(E141="",E141=0),"Rellene el presupuesto",IF(OR(NOT(ISNUMBER(E141)),E141&lt;=0),"Rellene con un valor positivo","")),
    IF(OR(E141="",E141=0),"",
        "No rellene el presupuesto sin seleccionar que quiere incluir el subtipo de acción"))</f>
        <v/>
      </c>
      <c r="G141" s="175"/>
      <c r="H141" s="175"/>
      <c r="I141" s="107"/>
      <c r="J141" s="115"/>
    </row>
    <row r="142" spans="1:10" x14ac:dyDescent="0.35">
      <c r="A142" s="106"/>
      <c r="B142" s="106"/>
      <c r="C142" s="106"/>
      <c r="D142" s="106"/>
      <c r="E142" s="106"/>
      <c r="F142" s="107"/>
      <c r="G142" s="106"/>
      <c r="H142" s="106"/>
      <c r="I142" s="107"/>
      <c r="J142" s="115"/>
    </row>
    <row r="143" spans="1:10" x14ac:dyDescent="0.35">
      <c r="A143" s="106"/>
      <c r="B143" s="106"/>
      <c r="C143" s="106"/>
      <c r="D143" s="106" t="s">
        <v>270</v>
      </c>
      <c r="E143" s="106"/>
      <c r="F143" s="107"/>
      <c r="G143" s="106"/>
      <c r="H143" s="106"/>
      <c r="I143" s="107"/>
      <c r="J143" s="115"/>
    </row>
    <row r="144" spans="1:10" x14ac:dyDescent="0.35">
      <c r="A144" s="106"/>
      <c r="B144" s="106"/>
      <c r="C144" s="106"/>
      <c r="D144" s="7" t="s">
        <v>271</v>
      </c>
      <c r="E144" s="7" t="s">
        <v>272</v>
      </c>
      <c r="F144" s="11" t="s">
        <v>156</v>
      </c>
      <c r="G144" s="11" t="s">
        <v>159</v>
      </c>
      <c r="H144" s="8" t="s">
        <v>273</v>
      </c>
      <c r="I144" s="11" t="s">
        <v>274</v>
      </c>
      <c r="J144" s="115"/>
    </row>
    <row r="145" spans="1:10" ht="29" x14ac:dyDescent="0.35">
      <c r="A145" s="106"/>
      <c r="B145" s="106"/>
      <c r="C145" s="106"/>
      <c r="D145" s="155" t="s">
        <v>160</v>
      </c>
      <c r="E145" s="156" t="s">
        <v>170</v>
      </c>
      <c r="F145" s="153" t="str">
        <f>IFERROR(VLOOKUP(E145,TablaIndicadores[[Código]:[Unidad de medida]],2,0),"")</f>
        <v>RCO54 Intermodal</v>
      </c>
      <c r="G145" s="153" t="str">
        <f>IFERROR(VLOOKUP(E145,TablaIndicadores[[Código]:[Unidad de medida]],3,0),"")</f>
        <v>RCO54:Conexiones intermodales</v>
      </c>
      <c r="H145" s="116"/>
      <c r="I145" s="153" t="str">
        <f>IF(B139="Incluir",IF(OR(H145="",E145="",NOT(ISNUMBER(H145)),H145&lt;=0,H145&lt;=0.0000001,H145&gt;1000000000),"Rellene con un valor positivo","SI"),"")</f>
        <v/>
      </c>
      <c r="J145" s="115"/>
    </row>
    <row r="146" spans="1:10" ht="29" x14ac:dyDescent="0.35">
      <c r="A146" s="106"/>
      <c r="B146" s="106"/>
      <c r="C146" s="106"/>
      <c r="D146" s="153" t="s">
        <v>162</v>
      </c>
      <c r="E146" s="154" t="s">
        <v>173</v>
      </c>
      <c r="F146" s="153" t="str">
        <f>IFERROR(VLOOKUP(E146,TablaIndicadores[[Código]:[Unidad de medida]],2,0),"")</f>
        <v>RCR 62: Pasajeros anuales de transporte
público nuevo o modernizado</v>
      </c>
      <c r="G146" s="153" t="str">
        <f>IFERROR(VLOOKUP(E146,TablaIndicadores[[Código]:[Unidad de medida]],3,0),"")</f>
        <v>RCR 62: Usuarios / año</v>
      </c>
      <c r="H146" s="157"/>
      <c r="I146" s="153" t="str">
        <f>IF(B139="Incluir",IF(OR(H146="",E146="",NOT(ISNUMBER(H146)),H146&lt;=0,H146&lt;=0.0000001,H146&gt;1000000000),"Rellene con un valor positivo","SI"),"")</f>
        <v/>
      </c>
      <c r="J146" s="115"/>
    </row>
    <row r="147" spans="1:10" x14ac:dyDescent="0.35">
      <c r="A147" s="106"/>
      <c r="B147" s="106"/>
      <c r="C147" s="106"/>
      <c r="D147" s="107"/>
      <c r="E147" s="106"/>
      <c r="F147" s="107"/>
      <c r="G147" s="106"/>
      <c r="H147" s="106"/>
      <c r="I147" s="107"/>
      <c r="J147" s="115"/>
    </row>
    <row r="148" spans="1:10" x14ac:dyDescent="0.35">
      <c r="A148" s="106"/>
      <c r="B148" s="116" t="s">
        <v>400</v>
      </c>
      <c r="C148" s="106"/>
      <c r="D148" s="112" t="s">
        <v>290</v>
      </c>
      <c r="E148" s="112"/>
      <c r="F148" s="113"/>
      <c r="G148" s="113"/>
      <c r="H148" s="113"/>
      <c r="I148" s="113"/>
      <c r="J148" s="115"/>
    </row>
    <row r="149" spans="1:10" x14ac:dyDescent="0.35">
      <c r="A149" s="106"/>
      <c r="B149" s="106"/>
      <c r="C149" s="106"/>
      <c r="D149" s="106"/>
      <c r="E149" s="106"/>
      <c r="F149" s="107"/>
      <c r="G149" s="106"/>
      <c r="H149" s="106"/>
      <c r="I149" s="107"/>
      <c r="J149" s="115"/>
    </row>
    <row r="150" spans="1:10" x14ac:dyDescent="0.35">
      <c r="A150" s="106"/>
      <c r="B150" s="106"/>
      <c r="C150" s="106"/>
      <c r="D150" s="106" t="s">
        <v>6</v>
      </c>
      <c r="E150" s="162"/>
      <c r="F150" s="174" t="str">
        <f>IF(B148="Incluir",IF(OR(E150="",E150=0),"Rellene el presupuesto",IF(OR(NOT(ISNUMBER(E150)),E150&lt;=0),"Rellene con un valor positivo","")),
    IF(OR(E150="",E150=0),"",
        "No rellene el presupuesto sin seleccionar que quiere incluir el subtipo de acción"))</f>
        <v/>
      </c>
      <c r="G150" s="175"/>
      <c r="H150" s="175"/>
      <c r="I150" s="107"/>
      <c r="J150" s="115"/>
    </row>
    <row r="151" spans="1:10" x14ac:dyDescent="0.35">
      <c r="A151" s="106"/>
      <c r="B151" s="106"/>
      <c r="C151" s="106"/>
      <c r="D151" s="106"/>
      <c r="E151" s="106"/>
      <c r="F151" s="107"/>
      <c r="G151" s="106"/>
      <c r="H151" s="106"/>
      <c r="I151" s="107"/>
      <c r="J151" s="115"/>
    </row>
    <row r="152" spans="1:10" x14ac:dyDescent="0.35">
      <c r="A152" s="106"/>
      <c r="B152" s="106"/>
      <c r="C152" s="106"/>
      <c r="D152" s="106" t="s">
        <v>270</v>
      </c>
      <c r="E152" s="106"/>
      <c r="F152" s="107"/>
      <c r="G152" s="106"/>
      <c r="H152" s="106"/>
      <c r="I152" s="107"/>
      <c r="J152" s="115"/>
    </row>
    <row r="153" spans="1:10" x14ac:dyDescent="0.35">
      <c r="A153" s="106"/>
      <c r="B153" s="106"/>
      <c r="C153" s="106"/>
      <c r="D153" s="7" t="s">
        <v>271</v>
      </c>
      <c r="E153" s="7" t="s">
        <v>272</v>
      </c>
      <c r="F153" s="11" t="s">
        <v>156</v>
      </c>
      <c r="G153" s="11" t="s">
        <v>159</v>
      </c>
      <c r="H153" s="8" t="s">
        <v>273</v>
      </c>
      <c r="I153" s="11" t="s">
        <v>274</v>
      </c>
      <c r="J153" s="115"/>
    </row>
    <row r="154" spans="1:10" ht="29" x14ac:dyDescent="0.35">
      <c r="A154" s="106"/>
      <c r="B154" s="106"/>
      <c r="C154" s="106"/>
      <c r="D154" s="155" t="s">
        <v>160</v>
      </c>
      <c r="E154" s="156" t="s">
        <v>171</v>
      </c>
      <c r="F154" s="153" t="str">
        <f>IFERROR(VLOOKUP(E154,TablaIndicadores[[Código]:[Unidad de medida]],2,0),"")</f>
        <v>RCO 57: Capacidad del material rodante respetuoso con el medio ambiente para el transporte público colectivo*</v>
      </c>
      <c r="G154" s="153" t="str">
        <f>IFERROR(VLOOKUP(E154,TablaIndicadores[[Código]:[Unidad de medida]],3,0),"")</f>
        <v>RCO 57:Pasajeros</v>
      </c>
      <c r="H154" s="116"/>
      <c r="I154" s="153" t="str">
        <f>IF(B148="Incluir",IF(OR(H154="",E154="",NOT(ISNUMBER(H154)),H154&lt;=0,H154&lt;=0.0000001,H154&gt;1000000000),"Rellene con un valor positivo","SI"),"")</f>
        <v/>
      </c>
      <c r="J154" s="115"/>
    </row>
    <row r="155" spans="1:10" ht="29" x14ac:dyDescent="0.35">
      <c r="A155" s="106"/>
      <c r="B155" s="106"/>
      <c r="C155" s="106"/>
      <c r="D155" s="153" t="s">
        <v>162</v>
      </c>
      <c r="E155" s="154" t="s">
        <v>173</v>
      </c>
      <c r="F155" s="153" t="str">
        <f>IFERROR(VLOOKUP(E155,TablaIndicadores[[Código]:[Unidad de medida]],2,0),"")</f>
        <v>RCR 62: Pasajeros anuales de transporte
público nuevo o modernizado</v>
      </c>
      <c r="G155" s="153" t="str">
        <f>IFERROR(VLOOKUP(E155,TablaIndicadores[[Código]:[Unidad de medida]],3,0),"")</f>
        <v>RCR 62: Usuarios / año</v>
      </c>
      <c r="H155" s="157"/>
      <c r="I155" s="153" t="str">
        <f>IF(B148="Incluir",IF(OR(H155="",E155="",NOT(ISNUMBER(H155)),H155&lt;=0,H155&lt;=0.0000001,H155&gt;1000000000),"Rellene con un valor positivo","SI"),"")</f>
        <v/>
      </c>
      <c r="J155" s="115"/>
    </row>
    <row r="156" spans="1:10" x14ac:dyDescent="0.35">
      <c r="A156" s="106"/>
      <c r="B156" s="106"/>
      <c r="C156" s="106"/>
      <c r="D156" s="106"/>
      <c r="E156" s="106"/>
      <c r="F156" s="107"/>
      <c r="G156" s="106"/>
      <c r="H156" s="106"/>
      <c r="I156" s="107"/>
      <c r="J156" s="115"/>
    </row>
    <row r="157" spans="1:10" x14ac:dyDescent="0.35">
      <c r="A157" s="106"/>
      <c r="B157" s="116" t="s">
        <v>400</v>
      </c>
      <c r="C157" s="106"/>
      <c r="D157" s="112" t="s">
        <v>291</v>
      </c>
      <c r="E157" s="112"/>
      <c r="F157" s="113"/>
      <c r="G157" s="113"/>
      <c r="H157" s="113"/>
      <c r="I157" s="113"/>
      <c r="J157" s="115"/>
    </row>
    <row r="158" spans="1:10" x14ac:dyDescent="0.35">
      <c r="A158" s="106"/>
      <c r="B158" s="106"/>
      <c r="C158" s="106"/>
      <c r="D158" s="106"/>
      <c r="E158" s="106"/>
      <c r="F158" s="107"/>
      <c r="G158" s="106"/>
      <c r="H158" s="106"/>
      <c r="I158" s="107"/>
      <c r="J158" s="115"/>
    </row>
    <row r="159" spans="1:10" x14ac:dyDescent="0.35">
      <c r="A159" s="106"/>
      <c r="B159" s="106"/>
      <c r="C159" s="106"/>
      <c r="D159" s="106" t="s">
        <v>6</v>
      </c>
      <c r="E159" s="162"/>
      <c r="F159" s="174" t="str">
        <f>IF(B157="Incluir",IF(OR(E159="",E159=0),"Rellene el presupuesto",IF(OR(NOT(ISNUMBER(E159)),E159&lt;=0),"Rellene con un valor positivo","")),
    IF(OR(E159="",E159=0),"",
        "No rellene el presupuesto sin seleccionar que quiere incluir el subtipo de acción"))</f>
        <v/>
      </c>
      <c r="G159" s="175"/>
      <c r="H159" s="175"/>
      <c r="I159" s="107"/>
      <c r="J159" s="115"/>
    </row>
    <row r="160" spans="1:10" x14ac:dyDescent="0.35">
      <c r="A160" s="106"/>
      <c r="B160" s="106"/>
      <c r="C160" s="106"/>
      <c r="D160" s="106"/>
      <c r="E160" s="106"/>
      <c r="F160" s="107"/>
      <c r="G160" s="106"/>
      <c r="H160" s="106"/>
      <c r="I160" s="107"/>
      <c r="J160" s="115"/>
    </row>
    <row r="161" spans="1:10" x14ac:dyDescent="0.35">
      <c r="A161" s="106"/>
      <c r="B161" s="106"/>
      <c r="C161" s="106"/>
      <c r="D161" s="106" t="s">
        <v>270</v>
      </c>
      <c r="E161" s="106"/>
      <c r="F161" s="107"/>
      <c r="G161" s="106"/>
      <c r="H161" s="106"/>
      <c r="I161" s="107"/>
      <c r="J161" s="115"/>
    </row>
    <row r="162" spans="1:10" x14ac:dyDescent="0.35">
      <c r="A162" s="106"/>
      <c r="B162" s="106"/>
      <c r="C162" s="106"/>
      <c r="D162" s="7" t="s">
        <v>271</v>
      </c>
      <c r="E162" s="7" t="s">
        <v>272</v>
      </c>
      <c r="F162" s="11" t="s">
        <v>156</v>
      </c>
      <c r="G162" s="11" t="s">
        <v>159</v>
      </c>
      <c r="H162" s="8" t="s">
        <v>273</v>
      </c>
      <c r="I162" s="11" t="s">
        <v>274</v>
      </c>
      <c r="J162" s="115"/>
    </row>
    <row r="163" spans="1:10" ht="29" x14ac:dyDescent="0.35">
      <c r="A163" s="106"/>
      <c r="B163" s="106"/>
      <c r="C163" s="106"/>
      <c r="D163" s="155" t="s">
        <v>160</v>
      </c>
      <c r="E163" s="156" t="s">
        <v>174</v>
      </c>
      <c r="F163" s="153" t="str">
        <f>IFERROR(VLOOKUP(E163,TablaIndicadores[[Código]:[Unidad de medida]],2,0),"")</f>
        <v>RCO 58: Infraestructuras específicamente para ciclistas apoyadas*</v>
      </c>
      <c r="G163" s="153" t="str">
        <f>IFERROR(VLOOKUP(E163,TablaIndicadores[[Código]:[Unidad de medida]],3,0),"")</f>
        <v>RCO 58:  Km</v>
      </c>
      <c r="H163" s="116"/>
      <c r="I163" s="153" t="str">
        <f>IF(B157="Incluir",IF(OR(H163="",E163="",NOT(ISNUMBER(H163)),H163&lt;=0,H163&lt;=0.0000001,H163&gt;1000000000),"Rellene con un valor positivo","SI"),"")</f>
        <v/>
      </c>
      <c r="J163" s="115"/>
    </row>
    <row r="164" spans="1:10" ht="29" x14ac:dyDescent="0.35">
      <c r="A164" s="106"/>
      <c r="B164" s="106"/>
      <c r="C164" s="106"/>
      <c r="D164" s="153" t="s">
        <v>162</v>
      </c>
      <c r="E164" s="154" t="s">
        <v>175</v>
      </c>
      <c r="F164" s="153" t="str">
        <f>IFERROR(VLOOKUP(E164,TablaIndicadores[[Código]:[Unidad de medida]],2,0),"")</f>
        <v>RCR 64: Usuarios anuales de infraestructuras
específicas para ciclistas</v>
      </c>
      <c r="G164" s="153" t="str">
        <f>IFERROR(VLOOKUP(E164,TablaIndicadores[[Código]:[Unidad de medida]],3,0),"")</f>
        <v>RCR 64: Usuarios /año</v>
      </c>
      <c r="H164" s="157"/>
      <c r="I164" s="153" t="str">
        <f>IF(B157="Incluir",IF(OR(H164="",E164="",NOT(ISNUMBER(H164)),H164&lt;=0,H164&lt;=0.0000001,H164&gt;1000000000),"Rellene con un valor positivo","SI"),"")</f>
        <v/>
      </c>
      <c r="J164" s="115"/>
    </row>
    <row r="165" spans="1:10" x14ac:dyDescent="0.35">
      <c r="A165" s="106"/>
      <c r="B165" s="106"/>
      <c r="C165" s="106"/>
      <c r="D165" s="106"/>
      <c r="E165" s="107"/>
      <c r="F165" s="107"/>
      <c r="G165" s="106"/>
      <c r="H165" s="107"/>
      <c r="I165" s="107"/>
      <c r="J165" s="115"/>
    </row>
    <row r="166" spans="1:10" x14ac:dyDescent="0.35">
      <c r="A166" s="106"/>
      <c r="B166" s="116" t="s">
        <v>400</v>
      </c>
      <c r="C166" s="106"/>
      <c r="D166" s="112" t="s">
        <v>292</v>
      </c>
      <c r="E166" s="112"/>
      <c r="F166" s="113"/>
      <c r="G166" s="113"/>
      <c r="H166" s="113"/>
      <c r="I166" s="113"/>
      <c r="J166" s="115"/>
    </row>
    <row r="167" spans="1:10" x14ac:dyDescent="0.35">
      <c r="A167" s="106"/>
      <c r="B167" s="106"/>
      <c r="C167" s="106"/>
      <c r="D167" s="106"/>
      <c r="E167" s="106"/>
      <c r="F167" s="107"/>
      <c r="G167" s="106"/>
      <c r="H167" s="106"/>
      <c r="I167" s="107"/>
      <c r="J167" s="115"/>
    </row>
    <row r="168" spans="1:10" x14ac:dyDescent="0.35">
      <c r="A168" s="106"/>
      <c r="B168" s="106"/>
      <c r="C168" s="106"/>
      <c r="D168" s="106" t="s">
        <v>6</v>
      </c>
      <c r="E168" s="162"/>
      <c r="F168" s="174" t="str">
        <f>IF(B166="Incluir",IF(OR(E168="",E168=0),"Rellene el presupuesto",IF(OR(NOT(ISNUMBER(E168)),E168&lt;=0),"Rellene con un valor positivo","")),
    IF(OR(E168="",E168=0),"",
        "No rellene el presupuesto sin seleccionar que quiere incluir el subtipo de acción"))</f>
        <v/>
      </c>
      <c r="G168" s="175"/>
      <c r="H168" s="175"/>
      <c r="I168" s="107"/>
      <c r="J168" s="115"/>
    </row>
    <row r="169" spans="1:10" x14ac:dyDescent="0.35">
      <c r="A169" s="106"/>
      <c r="B169" s="106"/>
      <c r="C169" s="106"/>
      <c r="D169" s="106"/>
      <c r="E169" s="106"/>
      <c r="F169" s="107"/>
      <c r="G169" s="106"/>
      <c r="H169" s="106"/>
      <c r="I169" s="107"/>
      <c r="J169" s="115"/>
    </row>
    <row r="170" spans="1:10" x14ac:dyDescent="0.35">
      <c r="A170" s="106"/>
      <c r="B170" s="106"/>
      <c r="C170" s="106"/>
      <c r="D170" s="106" t="s">
        <v>270</v>
      </c>
      <c r="E170" s="106"/>
      <c r="F170" s="107"/>
      <c r="G170" s="106"/>
      <c r="H170" s="106"/>
      <c r="I170" s="107"/>
      <c r="J170" s="115"/>
    </row>
    <row r="171" spans="1:10" x14ac:dyDescent="0.35">
      <c r="A171" s="106"/>
      <c r="B171" s="106"/>
      <c r="C171" s="106"/>
      <c r="D171" s="7" t="s">
        <v>271</v>
      </c>
      <c r="E171" s="7" t="s">
        <v>272</v>
      </c>
      <c r="F171" s="11" t="s">
        <v>156</v>
      </c>
      <c r="G171" s="11" t="s">
        <v>159</v>
      </c>
      <c r="H171" s="8" t="s">
        <v>273</v>
      </c>
      <c r="I171" s="11" t="s">
        <v>274</v>
      </c>
      <c r="J171" s="115"/>
    </row>
    <row r="172" spans="1:10" ht="29" x14ac:dyDescent="0.35">
      <c r="A172" s="106"/>
      <c r="B172" s="106"/>
      <c r="C172" s="106"/>
      <c r="D172" s="155" t="s">
        <v>160</v>
      </c>
      <c r="E172" s="156" t="s">
        <v>170</v>
      </c>
      <c r="F172" s="153" t="str">
        <f>IFERROR(VLOOKUP(E172,TablaIndicadores[[Código]:[Unidad de medida]],2,0),"")</f>
        <v>RCO54 Intermodal</v>
      </c>
      <c r="G172" s="153" t="str">
        <f>IFERROR(VLOOKUP(E172,TablaIndicadores[[Código]:[Unidad de medida]],3,0),"")</f>
        <v>RCO54:Conexiones intermodales</v>
      </c>
      <c r="H172" s="116"/>
      <c r="I172" s="153" t="str">
        <f>IF(B166="Incluir",IF(OR(H172="",E172="",NOT(ISNUMBER(H172)),H172&lt;=0,H172&lt;=0.0000001,H172&gt;1000000000),"Rellene con un valor positivo","SI"),"")</f>
        <v/>
      </c>
      <c r="J172" s="115"/>
    </row>
    <row r="173" spans="1:10" ht="29" x14ac:dyDescent="0.35">
      <c r="A173" s="106"/>
      <c r="B173" s="106"/>
      <c r="C173" s="106"/>
      <c r="D173" s="153" t="s">
        <v>162</v>
      </c>
      <c r="E173" s="154" t="s">
        <v>173</v>
      </c>
      <c r="F173" s="153" t="str">
        <f>IFERROR(VLOOKUP(E173,TablaIndicadores[[Código]:[Unidad de medida]],2,0),"")</f>
        <v>RCR 62: Pasajeros anuales de transporte
público nuevo o modernizado</v>
      </c>
      <c r="G173" s="153" t="str">
        <f>IFERROR(VLOOKUP(E173,TablaIndicadores[[Código]:[Unidad de medida]],3,0),"")</f>
        <v>RCR 62: Usuarios / año</v>
      </c>
      <c r="H173" s="157"/>
      <c r="I173" s="153" t="str">
        <f>IF(B166="Incluir",IF(OR(H173="",E173="",NOT(ISNUMBER(H173)),H173&lt;=0,H173&lt;=0.0000001,H173&gt;1000000000),"Rellene con un valor positivo","SI"),"")</f>
        <v/>
      </c>
      <c r="J173" s="115"/>
    </row>
    <row r="174" spans="1:10" x14ac:dyDescent="0.35">
      <c r="A174" s="106"/>
      <c r="B174" s="106"/>
      <c r="C174" s="106"/>
      <c r="D174" s="106"/>
      <c r="E174" s="106"/>
      <c r="F174" s="107"/>
      <c r="G174" s="106"/>
      <c r="H174" s="106"/>
      <c r="I174" s="107"/>
      <c r="J174" s="115"/>
    </row>
    <row r="175" spans="1:10" x14ac:dyDescent="0.35">
      <c r="A175" s="106"/>
      <c r="B175" s="116" t="s">
        <v>400</v>
      </c>
      <c r="C175" s="106"/>
      <c r="D175" s="187" t="s">
        <v>293</v>
      </c>
      <c r="E175" s="187"/>
      <c r="F175" s="187"/>
      <c r="G175" s="187"/>
      <c r="H175" s="187"/>
      <c r="I175" s="187"/>
      <c r="J175" s="118"/>
    </row>
    <row r="176" spans="1:10" x14ac:dyDescent="0.35">
      <c r="A176" s="106"/>
      <c r="B176" s="106"/>
      <c r="C176" s="106"/>
      <c r="D176" s="106"/>
      <c r="E176" s="106"/>
      <c r="F176" s="107"/>
      <c r="G176" s="106"/>
      <c r="H176" s="106"/>
      <c r="I176" s="107"/>
      <c r="J176" s="115"/>
    </row>
    <row r="177" spans="1:10" x14ac:dyDescent="0.35">
      <c r="A177" s="106"/>
      <c r="B177" s="106"/>
      <c r="C177" s="106"/>
      <c r="D177" s="106" t="s">
        <v>6</v>
      </c>
      <c r="E177" s="162"/>
      <c r="F177" s="174" t="str">
        <f>IF(B175="Incluir",IF(OR(E177="",E177=0),"Rellene el presupuesto",IF(OR(NOT(ISNUMBER(E177)),E177&lt;=0),"Rellene con un valor positivo","")),
    IF(OR(E177="",E177=0),"",
        "No rellene el presupuesto sin seleccionar que quiere incluir el subtipo de acción"))</f>
        <v/>
      </c>
      <c r="G177" s="175"/>
      <c r="H177" s="175"/>
      <c r="I177" s="107"/>
      <c r="J177" s="115"/>
    </row>
    <row r="178" spans="1:10" x14ac:dyDescent="0.35">
      <c r="A178" s="106"/>
      <c r="B178" s="106"/>
      <c r="C178" s="106"/>
      <c r="D178" s="106"/>
      <c r="E178" s="106"/>
      <c r="F178" s="107"/>
      <c r="G178" s="106"/>
      <c r="H178" s="106"/>
      <c r="I178" s="107"/>
      <c r="J178" s="115"/>
    </row>
    <row r="179" spans="1:10" x14ac:dyDescent="0.35">
      <c r="A179" s="106"/>
      <c r="B179" s="106"/>
      <c r="C179" s="106"/>
      <c r="D179" s="106" t="s">
        <v>270</v>
      </c>
      <c r="E179" s="106"/>
      <c r="F179" s="107"/>
      <c r="G179" s="106"/>
      <c r="H179" s="106"/>
      <c r="I179" s="107"/>
      <c r="J179" s="115"/>
    </row>
    <row r="180" spans="1:10" x14ac:dyDescent="0.35">
      <c r="A180" s="106"/>
      <c r="B180" s="106"/>
      <c r="C180" s="106"/>
      <c r="D180" s="7" t="s">
        <v>271</v>
      </c>
      <c r="E180" s="7" t="s">
        <v>272</v>
      </c>
      <c r="F180" s="11" t="s">
        <v>156</v>
      </c>
      <c r="G180" s="11" t="s">
        <v>159</v>
      </c>
      <c r="H180" s="8" t="s">
        <v>273</v>
      </c>
      <c r="I180" s="11" t="s">
        <v>274</v>
      </c>
      <c r="J180" s="115"/>
    </row>
    <row r="181" spans="1:10" ht="29" x14ac:dyDescent="0.35">
      <c r="A181" s="106"/>
      <c r="B181" s="106"/>
      <c r="C181" s="106"/>
      <c r="D181" s="155" t="s">
        <v>160</v>
      </c>
      <c r="E181" s="156" t="s">
        <v>171</v>
      </c>
      <c r="F181" s="153" t="str">
        <f>IFERROR(VLOOKUP(E181,TablaIndicadores[[Código]:[Unidad de medida]],2,0),"")</f>
        <v>RCO 57: Capacidad del material rodante respetuoso con el medio ambiente para el transporte público colectivo*</v>
      </c>
      <c r="G181" s="153" t="str">
        <f>IFERROR(VLOOKUP(E181,TablaIndicadores[[Código]:[Unidad de medida]],3,0),"")</f>
        <v>RCO 57:Pasajeros</v>
      </c>
      <c r="H181" s="116"/>
      <c r="I181" s="153" t="str">
        <f>IF(B175="Incluir",IF(OR(H181="",E181="",NOT(ISNUMBER(H181)),H181&lt;=0,H181&lt;=0.0000001,H181&gt;1000000000),"Rellene con un valor positivo","SI"),"")</f>
        <v/>
      </c>
      <c r="J181" s="115"/>
    </row>
    <row r="182" spans="1:10" ht="29" x14ac:dyDescent="0.35">
      <c r="A182" s="106"/>
      <c r="B182" s="106"/>
      <c r="C182" s="106"/>
      <c r="D182" s="153" t="s">
        <v>162</v>
      </c>
      <c r="E182" s="154" t="s">
        <v>173</v>
      </c>
      <c r="F182" s="153" t="str">
        <f>IFERROR(VLOOKUP(E182,TablaIndicadores[[Código]:[Unidad de medida]],2,0),"")</f>
        <v>RCR 62: Pasajeros anuales de transporte
público nuevo o modernizado</v>
      </c>
      <c r="G182" s="153" t="str">
        <f>IFERROR(VLOOKUP(E182,TablaIndicadores[[Código]:[Unidad de medida]],3,0),"")</f>
        <v>RCR 62: Usuarios / año</v>
      </c>
      <c r="H182" s="157"/>
      <c r="I182" s="153" t="str">
        <f>IF(B175="Incluir",IF(OR(H182="",E182="",NOT(ISNUMBER(H182)),H182&lt;=0,H182&lt;=0.0000001,H182&gt;1000000000),"Rellene con un valor positivo","SI"),"")</f>
        <v/>
      </c>
      <c r="J182" s="115"/>
    </row>
    <row r="183" spans="1:10" x14ac:dyDescent="0.35">
      <c r="A183" s="106"/>
      <c r="B183" s="106"/>
      <c r="C183" s="106"/>
      <c r="D183" s="106"/>
      <c r="E183" s="106"/>
      <c r="F183" s="107"/>
      <c r="G183" s="106"/>
      <c r="H183" s="106"/>
      <c r="I183" s="107"/>
      <c r="J183" s="115"/>
    </row>
    <row r="184" spans="1:10" ht="15" thickBot="1" x14ac:dyDescent="0.4">
      <c r="A184" s="106"/>
      <c r="B184" s="160" t="s">
        <v>48</v>
      </c>
      <c r="C184" s="109"/>
      <c r="D184" s="109"/>
      <c r="E184" s="109"/>
      <c r="F184" s="110"/>
      <c r="G184" s="109"/>
      <c r="H184" s="109"/>
      <c r="I184" s="110"/>
      <c r="J184" s="115"/>
    </row>
    <row r="185" spans="1:10" x14ac:dyDescent="0.35">
      <c r="A185" s="106"/>
      <c r="B185" s="106"/>
      <c r="C185" s="106"/>
      <c r="D185" s="106"/>
      <c r="E185" s="106"/>
      <c r="F185" s="107"/>
      <c r="G185" s="106"/>
      <c r="H185" s="106"/>
      <c r="I185" s="107"/>
      <c r="J185" s="115"/>
    </row>
    <row r="186" spans="1:10" ht="29.25" customHeight="1" x14ac:dyDescent="0.35">
      <c r="A186" s="106"/>
      <c r="B186" s="116" t="s">
        <v>400</v>
      </c>
      <c r="C186" s="106"/>
      <c r="D186" s="176" t="s">
        <v>294</v>
      </c>
      <c r="E186" s="176"/>
      <c r="F186" s="176"/>
      <c r="G186" s="176"/>
      <c r="H186" s="176"/>
      <c r="I186" s="176"/>
      <c r="J186" s="150"/>
    </row>
    <row r="187" spans="1:10" x14ac:dyDescent="0.35">
      <c r="A187" s="106"/>
      <c r="B187" s="106"/>
      <c r="C187" s="106"/>
      <c r="D187" s="106"/>
      <c r="E187" s="106"/>
      <c r="F187" s="107"/>
      <c r="G187" s="106"/>
      <c r="H187" s="106"/>
      <c r="I187" s="107"/>
      <c r="J187" s="115"/>
    </row>
    <row r="188" spans="1:10" x14ac:dyDescent="0.35">
      <c r="A188" s="106"/>
      <c r="B188" s="106"/>
      <c r="C188" s="106"/>
      <c r="D188" s="106" t="s">
        <v>6</v>
      </c>
      <c r="E188" s="162"/>
      <c r="F188" s="174" t="str">
        <f>IF(B186="Incluir",IF(OR(E188="",E188=0),"Rellene el presupuesto",IF(OR(NOT(ISNUMBER(E188)),E188&lt;=0),"Rellene con un valor positivo","")),
    IF(OR(E188="",E188=0),"",
        "No rellene el presupuesto sin seleccionar que quiere incluir el subtipo de acción"))</f>
        <v/>
      </c>
      <c r="G188" s="175"/>
      <c r="H188" s="175"/>
      <c r="I188" s="107"/>
      <c r="J188" s="115"/>
    </row>
    <row r="189" spans="1:10" x14ac:dyDescent="0.35">
      <c r="A189" s="106"/>
      <c r="B189" s="106"/>
      <c r="C189" s="106"/>
      <c r="D189" s="106"/>
      <c r="E189" s="106"/>
      <c r="F189" s="107"/>
      <c r="G189" s="106"/>
      <c r="H189" s="106"/>
      <c r="I189" s="107"/>
      <c r="J189" s="115"/>
    </row>
    <row r="190" spans="1:10" x14ac:dyDescent="0.35">
      <c r="A190" s="106"/>
      <c r="B190" s="106"/>
      <c r="C190" s="106"/>
      <c r="D190" s="106" t="s">
        <v>270</v>
      </c>
      <c r="E190" s="106"/>
      <c r="F190" s="107"/>
      <c r="G190" s="106"/>
      <c r="H190" s="106"/>
      <c r="I190" s="107"/>
      <c r="J190" s="115"/>
    </row>
    <row r="191" spans="1:10" x14ac:dyDescent="0.35">
      <c r="A191" s="106"/>
      <c r="B191" s="106"/>
      <c r="C191" s="106"/>
      <c r="D191" s="7" t="s">
        <v>271</v>
      </c>
      <c r="E191" s="7" t="s">
        <v>272</v>
      </c>
      <c r="F191" s="11" t="s">
        <v>156</v>
      </c>
      <c r="G191" s="11" t="s">
        <v>159</v>
      </c>
      <c r="H191" s="8" t="s">
        <v>273</v>
      </c>
      <c r="I191" s="11" t="s">
        <v>274</v>
      </c>
      <c r="J191" s="115"/>
    </row>
    <row r="192" spans="1:10" ht="43.5" x14ac:dyDescent="0.35">
      <c r="A192" s="106"/>
      <c r="B192" s="106"/>
      <c r="C192" s="106"/>
      <c r="D192" s="155" t="s">
        <v>160</v>
      </c>
      <c r="E192" s="156" t="s">
        <v>177</v>
      </c>
      <c r="F192" s="153" t="str">
        <f>IFERROR(VLOOKUP(E192,TablaIndicadores[[Código]:[Unidad de medida]],2,0),"")</f>
        <v>RCO 26: Infraestructuras verdes construidas
o mejoradas para la adaptación al cambio
climático*</v>
      </c>
      <c r="G192" s="153" t="str">
        <f>IFERROR(VLOOKUP(E192,TablaIndicadores[[Código]:[Unidad de medida]],3,0),"")</f>
        <v>RCO 26: Hectáreas</v>
      </c>
      <c r="H192" s="116"/>
      <c r="I192" s="153" t="str">
        <f>IF(B186="Incluir",IF(OR(H192="",E192="",NOT(ISNUMBER(H192)),H192&lt;=0,H192&lt;=0.0000001,H192&gt;1000000000),"Rellene con un valor positivo","SI"),"")</f>
        <v/>
      </c>
      <c r="J192" s="115"/>
    </row>
    <row r="193" spans="1:10" ht="43.5" x14ac:dyDescent="0.35">
      <c r="A193" s="106"/>
      <c r="B193" s="106"/>
      <c r="C193" s="106"/>
      <c r="D193" s="153" t="s">
        <v>162</v>
      </c>
      <c r="E193" s="154" t="s">
        <v>178</v>
      </c>
      <c r="F193" s="153" t="str">
        <f>IFERROR(VLOOKUP(E193,TablaIndicadores[[Código]:[Unidad de medida]],2,0),"")</f>
        <v>RCR 35: Población que se beneficia de las
medidas de protección frente a las
inundaciones</v>
      </c>
      <c r="G193" s="153" t="str">
        <f>IFERROR(VLOOKUP(E193,TablaIndicadores[[Código]:[Unidad de medida]],3,0),"")</f>
        <v>RCR 35:Personas</v>
      </c>
      <c r="H193" s="157"/>
      <c r="I193" s="153" t="str">
        <f>IF(B186="Incluir",IF(OR(H193="",E193="",NOT(ISNUMBER(H193)),H193&lt;=0,H193&lt;=0.0000001,H193&gt;1000000000),"Rellene con un valor positivo","SI"),"")</f>
        <v/>
      </c>
      <c r="J193" s="115"/>
    </row>
    <row r="194" spans="1:10" x14ac:dyDescent="0.35">
      <c r="A194" s="106"/>
      <c r="B194" s="106"/>
      <c r="C194" s="106"/>
      <c r="D194" s="106"/>
      <c r="E194" s="106"/>
      <c r="F194" s="107"/>
      <c r="G194" s="106"/>
      <c r="H194" s="106"/>
      <c r="I194" s="107"/>
      <c r="J194" s="115"/>
    </row>
    <row r="195" spans="1:10" ht="29.25" customHeight="1" x14ac:dyDescent="0.35">
      <c r="A195" s="106"/>
      <c r="B195" s="116" t="s">
        <v>400</v>
      </c>
      <c r="C195" s="106"/>
      <c r="D195" s="176" t="s">
        <v>295</v>
      </c>
      <c r="E195" s="176"/>
      <c r="F195" s="176"/>
      <c r="G195" s="176"/>
      <c r="H195" s="176"/>
      <c r="I195" s="176"/>
      <c r="J195" s="150"/>
    </row>
    <row r="196" spans="1:10" x14ac:dyDescent="0.35">
      <c r="A196" s="106"/>
      <c r="B196" s="106"/>
      <c r="C196" s="106"/>
      <c r="D196" s="106"/>
      <c r="E196" s="106"/>
      <c r="F196" s="107"/>
      <c r="G196" s="106"/>
      <c r="H196" s="106"/>
      <c r="I196" s="107"/>
      <c r="J196" s="115"/>
    </row>
    <row r="197" spans="1:10" x14ac:dyDescent="0.35">
      <c r="A197" s="106"/>
      <c r="B197" s="106"/>
      <c r="C197" s="106"/>
      <c r="D197" s="106" t="s">
        <v>6</v>
      </c>
      <c r="E197" s="162"/>
      <c r="F197" s="174" t="str">
        <f>IF(B195="Incluir",IF(OR(E197="",E197=0),"Rellene el presupuesto",IF(OR(NOT(ISNUMBER(E197)),E197&lt;=0),"Rellene con un valor positivo","")),
    IF(OR(E197="",E197=0),"",
        "No rellene el presupuesto sin seleccionar que quiere incluir el subtipo de acción"))</f>
        <v/>
      </c>
      <c r="G197" s="175"/>
      <c r="H197" s="175"/>
      <c r="I197" s="107"/>
      <c r="J197" s="115"/>
    </row>
    <row r="198" spans="1:10" x14ac:dyDescent="0.35">
      <c r="A198" s="106"/>
      <c r="B198" s="106"/>
      <c r="C198" s="106"/>
      <c r="D198" s="106"/>
      <c r="E198" s="106"/>
      <c r="F198" s="107"/>
      <c r="G198" s="106"/>
      <c r="H198" s="106"/>
      <c r="I198" s="107"/>
      <c r="J198" s="115"/>
    </row>
    <row r="199" spans="1:10" x14ac:dyDescent="0.35">
      <c r="A199" s="106"/>
      <c r="B199" s="106"/>
      <c r="C199" s="106"/>
      <c r="D199" s="106" t="s">
        <v>270</v>
      </c>
      <c r="E199" s="106"/>
      <c r="F199" s="107"/>
      <c r="G199" s="106"/>
      <c r="H199" s="106"/>
      <c r="I199" s="107"/>
      <c r="J199" s="115"/>
    </row>
    <row r="200" spans="1:10" x14ac:dyDescent="0.35">
      <c r="A200" s="106"/>
      <c r="B200" s="106"/>
      <c r="C200" s="106"/>
      <c r="D200" s="7" t="s">
        <v>271</v>
      </c>
      <c r="E200" s="7" t="s">
        <v>272</v>
      </c>
      <c r="F200" s="11" t="s">
        <v>156</v>
      </c>
      <c r="G200" s="11" t="s">
        <v>159</v>
      </c>
      <c r="H200" s="8" t="s">
        <v>273</v>
      </c>
      <c r="I200" s="11" t="s">
        <v>274</v>
      </c>
      <c r="J200" s="115"/>
    </row>
    <row r="201" spans="1:10" ht="43.5" x14ac:dyDescent="0.35">
      <c r="A201" s="106"/>
      <c r="B201" s="106"/>
      <c r="C201" s="106"/>
      <c r="D201" s="155" t="s">
        <v>160</v>
      </c>
      <c r="E201" s="156" t="s">
        <v>176</v>
      </c>
      <c r="F201" s="153" t="str">
        <f>IFERROR(VLOOKUP(E201,TablaIndicadores[[Código]:[Unidad de medida]],2,0),"")</f>
        <v>RCO 24: Inversiones en sistemas nuevos o
mejorados de seguimiento, preparación,
alerta y respuesta ante catástrofes*</v>
      </c>
      <c r="G201" s="153" t="str">
        <f>IFERROR(VLOOKUP(E201,TablaIndicadores[[Código]:[Unidad de medida]],3,0),"")</f>
        <v>RCO 24: Euro</v>
      </c>
      <c r="H201" s="116"/>
      <c r="I201" s="153" t="str">
        <f>IF(B195="Incluir",IF(OR(H201="",E201="",NOT(ISNUMBER(H201)),H201&lt;=0,H201&lt;=0.0000001,H201&gt;1000000000),"Rellene con un valor positivo","SI"),"")</f>
        <v/>
      </c>
      <c r="J201" s="115"/>
    </row>
    <row r="202" spans="1:10" ht="29" x14ac:dyDescent="0.35">
      <c r="A202" s="106"/>
      <c r="B202" s="106"/>
      <c r="C202" s="106"/>
      <c r="D202" s="153" t="s">
        <v>162</v>
      </c>
      <c r="E202" s="154" t="s">
        <v>179</v>
      </c>
      <c r="F202" s="153" t="str">
        <f>IFERROR(VLOOKUP(E202,TablaIndicadores[[Código]:[Unidad de medida]],2,0),"")</f>
        <v>RCR 36: Población que se beneficia de la
protección frente a los incendios forestales</v>
      </c>
      <c r="G202" s="153" t="str">
        <f>IFERROR(VLOOKUP(E202,TablaIndicadores[[Código]:[Unidad de medida]],3,0),"")</f>
        <v>RCR 36: Personas</v>
      </c>
      <c r="H202" s="157"/>
      <c r="I202" s="153" t="str">
        <f>IF(B195="Incluir",IF(OR(H202="",E202="",NOT(ISNUMBER(H202)),H202&lt;=0,H202&lt;=0.0000001,H202&gt;1000000000),"Rellene con un valor positivo","SI"),"")</f>
        <v/>
      </c>
      <c r="J202" s="115"/>
    </row>
    <row r="203" spans="1:10" x14ac:dyDescent="0.35">
      <c r="A203" s="106"/>
      <c r="B203" s="106"/>
      <c r="C203" s="106"/>
      <c r="D203" s="106"/>
      <c r="E203" s="106"/>
      <c r="F203" s="107"/>
      <c r="G203" s="106"/>
      <c r="H203" s="106"/>
      <c r="I203" s="107"/>
      <c r="J203" s="115"/>
    </row>
    <row r="204" spans="1:10" ht="29.25" customHeight="1" x14ac:dyDescent="0.35">
      <c r="A204" s="106"/>
      <c r="B204" s="116" t="s">
        <v>400</v>
      </c>
      <c r="C204" s="106"/>
      <c r="D204" s="176" t="s">
        <v>296</v>
      </c>
      <c r="E204" s="176"/>
      <c r="F204" s="176"/>
      <c r="G204" s="176"/>
      <c r="H204" s="176"/>
      <c r="I204" s="176"/>
      <c r="J204" s="150"/>
    </row>
    <row r="205" spans="1:10" x14ac:dyDescent="0.35">
      <c r="A205" s="106"/>
      <c r="B205" s="106"/>
      <c r="C205" s="106"/>
      <c r="D205" s="106"/>
      <c r="E205" s="106"/>
      <c r="F205" s="107"/>
      <c r="G205" s="106"/>
      <c r="H205" s="106"/>
      <c r="I205" s="107"/>
      <c r="J205" s="115"/>
    </row>
    <row r="206" spans="1:10" x14ac:dyDescent="0.35">
      <c r="A206" s="106"/>
      <c r="B206" s="106"/>
      <c r="C206" s="106"/>
      <c r="D206" s="106" t="s">
        <v>6</v>
      </c>
      <c r="E206" s="162"/>
      <c r="F206" s="174" t="str">
        <f>IF(B204="Incluir",IF(OR(E206="",E206=0),"Rellene el presupuesto",IF(OR(NOT(ISNUMBER(E206)),E206&lt;=0),"Rellene con un valor positivo","")),
    IF(OR(E206="",E206=0),"",
        "No rellene el presupuesto sin seleccionar que quiere incluir el subtipo de acción"))</f>
        <v/>
      </c>
      <c r="G206" s="175"/>
      <c r="H206" s="175"/>
      <c r="I206" s="107"/>
      <c r="J206" s="115"/>
    </row>
    <row r="207" spans="1:10" x14ac:dyDescent="0.35">
      <c r="A207" s="106"/>
      <c r="B207" s="106"/>
      <c r="C207" s="106"/>
      <c r="D207" s="106"/>
      <c r="E207" s="106"/>
      <c r="F207" s="107"/>
      <c r="G207" s="106"/>
      <c r="H207" s="106"/>
      <c r="I207" s="107"/>
      <c r="J207" s="115"/>
    </row>
    <row r="208" spans="1:10" x14ac:dyDescent="0.35">
      <c r="A208" s="106"/>
      <c r="B208" s="106"/>
      <c r="C208" s="106"/>
      <c r="D208" s="106" t="s">
        <v>270</v>
      </c>
      <c r="E208" s="106"/>
      <c r="F208" s="107"/>
      <c r="G208" s="106"/>
      <c r="H208" s="106"/>
      <c r="I208" s="107"/>
      <c r="J208" s="115"/>
    </row>
    <row r="209" spans="1:10" x14ac:dyDescent="0.35">
      <c r="A209" s="106"/>
      <c r="B209" s="106"/>
      <c r="C209" s="106"/>
      <c r="D209" s="7" t="s">
        <v>271</v>
      </c>
      <c r="E209" s="7" t="s">
        <v>272</v>
      </c>
      <c r="F209" s="11" t="s">
        <v>156</v>
      </c>
      <c r="G209" s="11" t="s">
        <v>159</v>
      </c>
      <c r="H209" s="8" t="s">
        <v>273</v>
      </c>
      <c r="I209" s="11" t="s">
        <v>274</v>
      </c>
      <c r="J209" s="115"/>
    </row>
    <row r="210" spans="1:10" ht="43.5" x14ac:dyDescent="0.35">
      <c r="A210" s="106"/>
      <c r="B210" s="106"/>
      <c r="C210" s="106"/>
      <c r="D210" s="155" t="s">
        <v>160</v>
      </c>
      <c r="E210" s="156" t="s">
        <v>176</v>
      </c>
      <c r="F210" s="153" t="str">
        <f>IFERROR(VLOOKUP(E210,TablaIndicadores[[Código]:[Unidad de medida]],2,0),"")</f>
        <v>RCO 24: Inversiones en sistemas nuevos o
mejorados de seguimiento, preparación,
alerta y respuesta ante catástrofes*</v>
      </c>
      <c r="G210" s="153" t="str">
        <f>IFERROR(VLOOKUP(E210,TablaIndicadores[[Código]:[Unidad de medida]],3,0),"")</f>
        <v>RCO 24: Euro</v>
      </c>
      <c r="H210" s="116"/>
      <c r="I210" s="153" t="str">
        <f>IF(B204="Incluir",IF(OR(H210="",E210="",NOT(ISNUMBER(H210)),H210&lt;=0,H210&lt;=0.0000001,H210&gt;1000000000),"Rellene con un valor positivo","SI"),"")</f>
        <v/>
      </c>
      <c r="J210" s="115"/>
    </row>
    <row r="211" spans="1:10" ht="72.5" x14ac:dyDescent="0.35">
      <c r="A211" s="106"/>
      <c r="B211" s="106"/>
      <c r="C211" s="106"/>
      <c r="D211" s="153" t="s">
        <v>162</v>
      </c>
      <c r="E211" s="154" t="s">
        <v>180</v>
      </c>
      <c r="F211" s="153" t="str">
        <f>IFERROR(VLOOKUP(E211,TablaIndicadores[[Código]:[Unidad de medida]],2,0),"")</f>
        <v>RCR 37: Población que se beneficia de
medidas de protección frente a catástrofes
naturales relacionadas con el clima (distintas
de las inundaciones o los incendios
forestales)</v>
      </c>
      <c r="G211" s="153" t="str">
        <f>IFERROR(VLOOKUP(E211,TablaIndicadores[[Código]:[Unidad de medida]],3,0),"")</f>
        <v>RCR 37:Personas</v>
      </c>
      <c r="H211" s="157"/>
      <c r="I211" s="153" t="str">
        <f>IF(B204="Incluir",IF(OR(H211="",E211="",NOT(ISNUMBER(H211)),H211&lt;=0,H211&lt;=0.0000001,H211&gt;1000000000),"Rellene con un valor positivo","SI"),"")</f>
        <v/>
      </c>
      <c r="J211" s="115"/>
    </row>
    <row r="212" spans="1:10" x14ac:dyDescent="0.35">
      <c r="A212" s="106"/>
      <c r="B212" s="106"/>
      <c r="C212" s="106"/>
      <c r="D212" s="106"/>
      <c r="E212" s="106"/>
      <c r="F212" s="107"/>
      <c r="G212" s="106"/>
      <c r="H212" s="106"/>
      <c r="I212" s="107"/>
      <c r="J212" s="115"/>
    </row>
    <row r="213" spans="1:10" ht="15" thickBot="1" x14ac:dyDescent="0.4">
      <c r="A213" s="106"/>
      <c r="B213" s="160" t="s">
        <v>50</v>
      </c>
      <c r="C213" s="109"/>
      <c r="D213" s="109"/>
      <c r="E213" s="109"/>
      <c r="F213" s="110"/>
      <c r="G213" s="109"/>
      <c r="H213" s="109"/>
      <c r="I213" s="110"/>
      <c r="J213" s="115"/>
    </row>
    <row r="214" spans="1:10" x14ac:dyDescent="0.35">
      <c r="A214" s="106"/>
      <c r="B214" s="106"/>
      <c r="C214" s="106"/>
      <c r="D214" s="106"/>
      <c r="E214" s="106"/>
      <c r="F214" s="107"/>
      <c r="G214" s="106"/>
      <c r="H214" s="106"/>
      <c r="I214" s="107"/>
      <c r="J214" s="115"/>
    </row>
    <row r="215" spans="1:10" ht="29.25" customHeight="1" x14ac:dyDescent="0.35">
      <c r="A215" s="106"/>
      <c r="B215" s="116" t="s">
        <v>400</v>
      </c>
      <c r="C215" s="106"/>
      <c r="D215" s="176" t="s">
        <v>297</v>
      </c>
      <c r="E215" s="176"/>
      <c r="F215" s="176"/>
      <c r="G215" s="176"/>
      <c r="H215" s="176"/>
      <c r="I215" s="176"/>
      <c r="J215" s="150"/>
    </row>
    <row r="216" spans="1:10" x14ac:dyDescent="0.35">
      <c r="A216" s="106"/>
      <c r="B216" s="106"/>
      <c r="C216" s="106"/>
      <c r="D216" s="106"/>
      <c r="E216" s="106"/>
      <c r="F216" s="107"/>
      <c r="G216" s="106"/>
      <c r="H216" s="106"/>
      <c r="I216" s="107"/>
      <c r="J216" s="115"/>
    </row>
    <row r="217" spans="1:10" x14ac:dyDescent="0.35">
      <c r="A217" s="106"/>
      <c r="B217" s="106"/>
      <c r="C217" s="106"/>
      <c r="D217" s="106" t="s">
        <v>6</v>
      </c>
      <c r="E217" s="162"/>
      <c r="F217" s="174" t="str">
        <f>IF(B215="Incluir",IF(OR(E217="",E217=0),"Rellene el presupuesto",IF(OR(NOT(ISNUMBER(E217)),E217&lt;=0),"Rellene con un valor positivo","")),
    IF(OR(E217="",E217=0),"",
        "No rellene el presupuesto sin seleccionar que quiere incluir el subtipo de acción"))</f>
        <v/>
      </c>
      <c r="G217" s="175"/>
      <c r="H217" s="175"/>
      <c r="I217" s="107"/>
      <c r="J217" s="115"/>
    </row>
    <row r="218" spans="1:10" x14ac:dyDescent="0.35">
      <c r="A218" s="106"/>
      <c r="B218" s="106"/>
      <c r="C218" s="106"/>
      <c r="D218" s="106"/>
      <c r="E218" s="106"/>
      <c r="F218" s="107"/>
      <c r="G218" s="106"/>
      <c r="H218" s="106"/>
      <c r="I218" s="107"/>
      <c r="J218" s="115"/>
    </row>
    <row r="219" spans="1:10" x14ac:dyDescent="0.35">
      <c r="A219" s="106"/>
      <c r="B219" s="106"/>
      <c r="C219" s="106"/>
      <c r="D219" s="106" t="s">
        <v>270</v>
      </c>
      <c r="E219" s="106"/>
      <c r="F219" s="107"/>
      <c r="G219" s="106"/>
      <c r="H219" s="106"/>
      <c r="I219" s="107"/>
      <c r="J219" s="115"/>
    </row>
    <row r="220" spans="1:10" x14ac:dyDescent="0.35">
      <c r="A220" s="106"/>
      <c r="B220" s="106"/>
      <c r="C220" s="106"/>
      <c r="D220" s="7" t="s">
        <v>271</v>
      </c>
      <c r="E220" s="7" t="s">
        <v>272</v>
      </c>
      <c r="F220" s="11" t="s">
        <v>156</v>
      </c>
      <c r="G220" s="11" t="s">
        <v>159</v>
      </c>
      <c r="H220" s="8" t="s">
        <v>273</v>
      </c>
      <c r="I220" s="11" t="s">
        <v>274</v>
      </c>
      <c r="J220" s="115"/>
    </row>
    <row r="221" spans="1:10" ht="43.5" x14ac:dyDescent="0.35">
      <c r="A221" s="106"/>
      <c r="B221" s="106"/>
      <c r="C221" s="106"/>
      <c r="D221" s="155" t="s">
        <v>160</v>
      </c>
      <c r="E221" s="156" t="s">
        <v>181</v>
      </c>
      <c r="F221" s="153" t="str">
        <f>IFERROR(VLOOKUP(E221,TablaIndicadores[[Código]:[Unidad de medida]],2,0),"")</f>
        <v>RCO 30: Longitud de las tuberías nuevas o
mejoradas para los sistemas de distribución
para el abastecimiento público de agua</v>
      </c>
      <c r="G221" s="153" t="str">
        <f>IFERROR(VLOOKUP(E221,TablaIndicadores[[Código]:[Unidad de medida]],3,0),"")</f>
        <v>RCO 30: Km</v>
      </c>
      <c r="H221" s="116"/>
      <c r="I221" s="153" t="str">
        <f>IF(B215="Incluir",IF(OR(H221="",E221="",NOT(ISNUMBER(H221)),H221&lt;=0,H221&lt;=0.0000001,H221&gt;1000000000),"Rellene con un valor positivo","SI"),"")</f>
        <v/>
      </c>
      <c r="J221" s="115"/>
    </row>
    <row r="222" spans="1:10" ht="29" x14ac:dyDescent="0.35">
      <c r="A222" s="106"/>
      <c r="B222" s="106"/>
      <c r="C222" s="106"/>
      <c r="D222" s="153" t="s">
        <v>162</v>
      </c>
      <c r="E222" s="154" t="s">
        <v>182</v>
      </c>
      <c r="F222" s="153" t="str">
        <f>IFERROR(VLOOKUP(E222,TablaIndicadores[[Código]:[Unidad de medida]],2,0),"")</f>
        <v>RCR 41: Población conectada a un
abastecimiento de agua mejorado</v>
      </c>
      <c r="G222" s="153" t="str">
        <f>IFERROR(VLOOKUP(E222,TablaIndicadores[[Código]:[Unidad de medida]],3,0),"")</f>
        <v>RCR 41: Personas</v>
      </c>
      <c r="H222" s="157"/>
      <c r="I222" s="153" t="str">
        <f>IF(B215="Incluir",IF(OR(H222="",E222="",NOT(ISNUMBER(H222)),H222&lt;=0,H222&lt;=0.0000001,H222&gt;1000000000),"Rellene con un valor positivo","SI"),"")</f>
        <v/>
      </c>
      <c r="J222" s="115"/>
    </row>
    <row r="223" spans="1:10" x14ac:dyDescent="0.35">
      <c r="A223" s="106"/>
      <c r="B223" s="106"/>
      <c r="C223" s="106"/>
      <c r="D223" s="106"/>
      <c r="E223" s="106"/>
      <c r="F223" s="107"/>
      <c r="G223" s="106"/>
      <c r="H223" s="106"/>
      <c r="I223" s="107"/>
      <c r="J223" s="115"/>
    </row>
    <row r="224" spans="1:10" ht="29.25" customHeight="1" x14ac:dyDescent="0.35">
      <c r="A224" s="106"/>
      <c r="B224" s="116" t="s">
        <v>400</v>
      </c>
      <c r="C224" s="106"/>
      <c r="D224" s="176" t="s">
        <v>298</v>
      </c>
      <c r="E224" s="176"/>
      <c r="F224" s="176"/>
      <c r="G224" s="176"/>
      <c r="H224" s="176"/>
      <c r="I224" s="176"/>
      <c r="J224" s="150"/>
    </row>
    <row r="225" spans="1:10" x14ac:dyDescent="0.35">
      <c r="A225" s="106"/>
      <c r="B225" s="106"/>
      <c r="C225" s="106"/>
      <c r="D225" s="106"/>
      <c r="E225" s="106"/>
      <c r="F225" s="107"/>
      <c r="G225" s="106"/>
      <c r="H225" s="106"/>
      <c r="I225" s="107"/>
      <c r="J225" s="115"/>
    </row>
    <row r="226" spans="1:10" x14ac:dyDescent="0.35">
      <c r="A226" s="106"/>
      <c r="B226" s="106"/>
      <c r="C226" s="106"/>
      <c r="D226" s="106" t="s">
        <v>6</v>
      </c>
      <c r="E226" s="162"/>
      <c r="F226" s="174" t="str">
        <f>IF(B224="Incluir",IF(OR(E226="",E226=0),"Rellene el presupuesto",IF(OR(NOT(ISNUMBER(E226)),E226&lt;=0),"Rellene con un valor positivo","")),
    IF(OR(E226="",E226=0),"",
        "No rellene el presupuesto sin seleccionar que quiere incluir el subtipo de acción"))</f>
        <v/>
      </c>
      <c r="G226" s="175"/>
      <c r="H226" s="175"/>
      <c r="I226" s="107"/>
      <c r="J226" s="115"/>
    </row>
    <row r="227" spans="1:10" x14ac:dyDescent="0.35">
      <c r="A227" s="106"/>
      <c r="B227" s="106"/>
      <c r="C227" s="106"/>
      <c r="D227" s="106"/>
      <c r="E227" s="106"/>
      <c r="F227" s="107"/>
      <c r="G227" s="106"/>
      <c r="H227" s="106"/>
      <c r="I227" s="107"/>
      <c r="J227" s="115"/>
    </row>
    <row r="228" spans="1:10" x14ac:dyDescent="0.35">
      <c r="A228" s="106"/>
      <c r="B228" s="106"/>
      <c r="C228" s="106"/>
      <c r="D228" s="106" t="s">
        <v>270</v>
      </c>
      <c r="E228" s="106"/>
      <c r="F228" s="107"/>
      <c r="G228" s="106"/>
      <c r="H228" s="106"/>
      <c r="I228" s="107"/>
      <c r="J228" s="115"/>
    </row>
    <row r="229" spans="1:10" x14ac:dyDescent="0.35">
      <c r="A229" s="106"/>
      <c r="B229" s="106"/>
      <c r="C229" s="106"/>
      <c r="D229" s="7" t="s">
        <v>271</v>
      </c>
      <c r="E229" s="7" t="s">
        <v>272</v>
      </c>
      <c r="F229" s="11" t="s">
        <v>156</v>
      </c>
      <c r="G229" s="11" t="s">
        <v>159</v>
      </c>
      <c r="H229" s="8" t="s">
        <v>273</v>
      </c>
      <c r="I229" s="11" t="s">
        <v>274</v>
      </c>
      <c r="J229" s="115"/>
    </row>
    <row r="230" spans="1:10" ht="43.5" x14ac:dyDescent="0.35">
      <c r="A230" s="106"/>
      <c r="B230" s="106"/>
      <c r="C230" s="106"/>
      <c r="D230" s="155" t="s">
        <v>160</v>
      </c>
      <c r="E230" s="156" t="s">
        <v>181</v>
      </c>
      <c r="F230" s="153" t="str">
        <f>IFERROR(VLOOKUP(E230,TablaIndicadores[[Código]:[Unidad de medida]],2,0),"")</f>
        <v>RCO 30: Longitud de las tuberías nuevas o
mejoradas para los sistemas de distribución
para el abastecimiento público de agua</v>
      </c>
      <c r="G230" s="153" t="str">
        <f>IFERROR(VLOOKUP(E230,TablaIndicadores[[Código]:[Unidad de medida]],3,0),"")</f>
        <v>RCO 30: Km</v>
      </c>
      <c r="H230" s="116"/>
      <c r="I230" s="153" t="str">
        <f>IF(B224="Incluir",IF(OR(H230="",E230="",NOT(ISNUMBER(H230)),H230&lt;=0,H230&lt;=0.0000001,H230&gt;1000000000),"Rellene con un valor positivo","SI"),"")</f>
        <v/>
      </c>
      <c r="J230" s="115"/>
    </row>
    <row r="231" spans="1:10" ht="29" x14ac:dyDescent="0.35">
      <c r="A231" s="106"/>
      <c r="B231" s="106"/>
      <c r="C231" s="106"/>
      <c r="D231" s="153" t="s">
        <v>162</v>
      </c>
      <c r="E231" s="154" t="s">
        <v>182</v>
      </c>
      <c r="F231" s="153" t="str">
        <f>IFERROR(VLOOKUP(E231,TablaIndicadores[[Código]:[Unidad de medida]],2,0),"")</f>
        <v>RCR 41: Población conectada a un
abastecimiento de agua mejorado</v>
      </c>
      <c r="G231" s="153" t="str">
        <f>IFERROR(VLOOKUP(E231,TablaIndicadores[[Código]:[Unidad de medida]],3,0),"")</f>
        <v>RCR 41: Personas</v>
      </c>
      <c r="H231" s="157"/>
      <c r="I231" s="153" t="str">
        <f>IF(B224="Incluir",IF(OR(H231="",E231="",NOT(ISNUMBER(H231)),H231&lt;=0,H231&lt;=0.0000001,H231&gt;1000000000),"Rellene con un valor positivo","SI"),"")</f>
        <v/>
      </c>
      <c r="J231" s="115"/>
    </row>
    <row r="232" spans="1:10" x14ac:dyDescent="0.35">
      <c r="A232" s="106"/>
      <c r="B232" s="106"/>
      <c r="C232" s="106"/>
      <c r="D232" s="106"/>
      <c r="E232" s="106"/>
      <c r="F232" s="107"/>
      <c r="G232" s="106"/>
      <c r="H232" s="106"/>
      <c r="I232" s="107"/>
      <c r="J232" s="115"/>
    </row>
    <row r="233" spans="1:10" ht="29.25" customHeight="1" x14ac:dyDescent="0.35">
      <c r="A233" s="106"/>
      <c r="B233" s="116" t="s">
        <v>400</v>
      </c>
      <c r="C233" s="106"/>
      <c r="D233" s="176" t="s">
        <v>299</v>
      </c>
      <c r="E233" s="176"/>
      <c r="F233" s="176"/>
      <c r="G233" s="176"/>
      <c r="H233" s="176"/>
      <c r="I233" s="176"/>
      <c r="J233" s="150"/>
    </row>
    <row r="234" spans="1:10" x14ac:dyDescent="0.35">
      <c r="A234" s="106"/>
      <c r="B234" s="106"/>
      <c r="C234" s="106"/>
      <c r="D234" s="106"/>
      <c r="E234" s="106"/>
      <c r="F234" s="107"/>
      <c r="G234" s="106"/>
      <c r="H234" s="106"/>
      <c r="I234" s="107"/>
      <c r="J234" s="115"/>
    </row>
    <row r="235" spans="1:10" x14ac:dyDescent="0.35">
      <c r="A235" s="106"/>
      <c r="B235" s="106"/>
      <c r="C235" s="106"/>
      <c r="D235" s="106" t="s">
        <v>6</v>
      </c>
      <c r="E235" s="162"/>
      <c r="F235" s="174" t="str">
        <f>IF(B233="Incluir",IF(OR(E235="",E235=0),"Rellene el presupuesto",IF(OR(NOT(ISNUMBER(E235)),E235&lt;=0),"Rellene con un valor positivo","")),
    IF(OR(E235="",E235=0),"",
        "No rellene el presupuesto sin seleccionar que quiere incluir el subtipo de acción"))</f>
        <v/>
      </c>
      <c r="G235" s="175"/>
      <c r="H235" s="175"/>
      <c r="I235" s="107"/>
      <c r="J235" s="115"/>
    </row>
    <row r="236" spans="1:10" x14ac:dyDescent="0.35">
      <c r="A236" s="106"/>
      <c r="B236" s="106"/>
      <c r="C236" s="106"/>
      <c r="D236" s="106"/>
      <c r="E236" s="106"/>
      <c r="F236" s="107"/>
      <c r="G236" s="106"/>
      <c r="H236" s="106"/>
      <c r="I236" s="107"/>
      <c r="J236" s="115"/>
    </row>
    <row r="237" spans="1:10" x14ac:dyDescent="0.35">
      <c r="A237" s="106"/>
      <c r="B237" s="106"/>
      <c r="C237" s="106"/>
      <c r="D237" s="106" t="s">
        <v>270</v>
      </c>
      <c r="E237" s="106"/>
      <c r="F237" s="107"/>
      <c r="G237" s="106"/>
      <c r="H237" s="106"/>
      <c r="I237" s="107"/>
      <c r="J237" s="115"/>
    </row>
    <row r="238" spans="1:10" x14ac:dyDescent="0.35">
      <c r="A238" s="106"/>
      <c r="B238" s="106"/>
      <c r="C238" s="106"/>
      <c r="D238" s="7" t="s">
        <v>271</v>
      </c>
      <c r="E238" s="7" t="s">
        <v>272</v>
      </c>
      <c r="F238" s="11" t="s">
        <v>156</v>
      </c>
      <c r="G238" s="11" t="s">
        <v>159</v>
      </c>
      <c r="H238" s="8" t="s">
        <v>273</v>
      </c>
      <c r="I238" s="11" t="s">
        <v>274</v>
      </c>
      <c r="J238" s="115"/>
    </row>
    <row r="239" spans="1:10" ht="29" x14ac:dyDescent="0.35">
      <c r="A239" s="106"/>
      <c r="B239" s="106"/>
      <c r="C239" s="106"/>
      <c r="D239" s="155" t="s">
        <v>160</v>
      </c>
      <c r="E239" s="156" t="s">
        <v>183</v>
      </c>
      <c r="F239" s="153" t="str">
        <f>IFERROR(VLOOKUP(E239,TablaIndicadores[[Código]:[Unidad de medida]],2,0),"")</f>
        <v>RCO31 Longitud de tuberías nuevas o mejoradas para la red pública de recogida de aguas residuales</v>
      </c>
      <c r="G239" s="153" t="str">
        <f>IFERROR(VLOOKUP(E239,TablaIndicadores[[Código]:[Unidad de medida]],3,0),"")</f>
        <v>RCO31: Km</v>
      </c>
      <c r="H239" s="116"/>
      <c r="I239" s="153" t="str">
        <f>IF(B233="Incluir",IF(OR(H239="",E239="",NOT(ISNUMBER(H239)),H239&lt;=0,H239&lt;=0.0000001,H239&gt;1000000000),"Rellene con un valor positivo","SI"),"")</f>
        <v/>
      </c>
      <c r="J239" s="115"/>
    </row>
    <row r="240" spans="1:10" ht="43.5" x14ac:dyDescent="0.35">
      <c r="A240" s="106"/>
      <c r="B240" s="106"/>
      <c r="C240" s="106"/>
      <c r="D240" s="153" t="s">
        <v>162</v>
      </c>
      <c r="E240" s="154" t="s">
        <v>185</v>
      </c>
      <c r="F240" s="153" t="str">
        <f>IFERROR(VLOOKUP(E240,TablaIndicadores[[Código]:[Unidad de medida]],2,0),"")</f>
        <v>RCR 42: Población conectada, como mínimo,
a una planta secundaria de tratamiento de
aguas residuales</v>
      </c>
      <c r="G240" s="153" t="str">
        <f>IFERROR(VLOOKUP(E240,TablaIndicadores[[Código]:[Unidad de medida]],3,0),"")</f>
        <v>RCR 42:  Personas</v>
      </c>
      <c r="H240" s="157"/>
      <c r="I240" s="153" t="str">
        <f>IF(B233="Incluir",IF(OR(H240="",E240="",NOT(ISNUMBER(H240)),H240&lt;=0,H240&lt;=0.0000001,H240&gt;1000000000),"Rellene con un valor positivo","SI"),"")</f>
        <v/>
      </c>
      <c r="J240" s="115"/>
    </row>
    <row r="241" spans="1:10" x14ac:dyDescent="0.35">
      <c r="A241" s="106"/>
      <c r="B241" s="106"/>
      <c r="C241" s="106"/>
      <c r="D241" s="106"/>
      <c r="E241" s="106"/>
      <c r="F241" s="107"/>
      <c r="G241" s="106"/>
      <c r="H241" s="106"/>
      <c r="I241" s="107"/>
      <c r="J241" s="115"/>
    </row>
    <row r="242" spans="1:10" x14ac:dyDescent="0.35">
      <c r="A242" s="106"/>
      <c r="B242" s="116" t="s">
        <v>400</v>
      </c>
      <c r="C242" s="106"/>
      <c r="D242" s="112" t="s">
        <v>300</v>
      </c>
      <c r="E242" s="112"/>
      <c r="F242" s="113"/>
      <c r="G242" s="113"/>
      <c r="H242" s="113"/>
      <c r="I242" s="113"/>
      <c r="J242" s="115"/>
    </row>
    <row r="243" spans="1:10" x14ac:dyDescent="0.35">
      <c r="A243" s="106"/>
      <c r="B243" s="106"/>
      <c r="C243" s="106"/>
      <c r="D243" s="106"/>
      <c r="E243" s="106"/>
      <c r="F243" s="107"/>
      <c r="G243" s="106"/>
      <c r="H243" s="106"/>
      <c r="I243" s="107"/>
      <c r="J243" s="115"/>
    </row>
    <row r="244" spans="1:10" x14ac:dyDescent="0.35">
      <c r="A244" s="106"/>
      <c r="B244" s="106"/>
      <c r="C244" s="106"/>
      <c r="D244" s="106" t="s">
        <v>6</v>
      </c>
      <c r="E244" s="162"/>
      <c r="F244" s="174" t="str">
        <f>IF(B242="Incluir",IF(OR(E244="",E244=0),"Rellene el presupuesto",IF(OR(NOT(ISNUMBER(E244)),E244&lt;=0),"Rellene con un valor positivo","")),
    IF(OR(E244="",E244=0),"",
        "No rellene el presupuesto sin seleccionar que quiere incluir el subtipo de acción"))</f>
        <v/>
      </c>
      <c r="G244" s="175"/>
      <c r="H244" s="175"/>
      <c r="I244" s="107"/>
      <c r="J244" s="115"/>
    </row>
    <row r="245" spans="1:10" x14ac:dyDescent="0.35">
      <c r="A245" s="106"/>
      <c r="B245" s="106"/>
      <c r="C245" s="106"/>
      <c r="D245" s="106"/>
      <c r="E245" s="106"/>
      <c r="F245" s="107"/>
      <c r="G245" s="106"/>
      <c r="H245" s="106"/>
      <c r="I245" s="107"/>
      <c r="J245" s="115"/>
    </row>
    <row r="246" spans="1:10" x14ac:dyDescent="0.35">
      <c r="A246" s="106"/>
      <c r="B246" s="106"/>
      <c r="C246" s="106"/>
      <c r="D246" s="106" t="s">
        <v>270</v>
      </c>
      <c r="E246" s="106"/>
      <c r="F246" s="107"/>
      <c r="G246" s="106"/>
      <c r="H246" s="106"/>
      <c r="I246" s="107"/>
      <c r="J246" s="115"/>
    </row>
    <row r="247" spans="1:10" x14ac:dyDescent="0.35">
      <c r="A247" s="106"/>
      <c r="B247" s="106"/>
      <c r="C247" s="106"/>
      <c r="D247" s="7" t="s">
        <v>271</v>
      </c>
      <c r="E247" s="7" t="s">
        <v>272</v>
      </c>
      <c r="F247" s="11" t="s">
        <v>156</v>
      </c>
      <c r="G247" s="11" t="s">
        <v>159</v>
      </c>
      <c r="H247" s="8" t="s">
        <v>273</v>
      </c>
      <c r="I247" s="11" t="s">
        <v>274</v>
      </c>
      <c r="J247" s="115"/>
    </row>
    <row r="248" spans="1:10" ht="29" x14ac:dyDescent="0.35">
      <c r="A248" s="106"/>
      <c r="B248" s="106"/>
      <c r="C248" s="106"/>
      <c r="D248" s="155" t="s">
        <v>160</v>
      </c>
      <c r="E248" s="156" t="s">
        <v>184</v>
      </c>
      <c r="F248" s="153" t="str">
        <f>IFERROR(VLOOKUP(E248,TablaIndicadores[[Código]:[Unidad de medida]],2,0),"")</f>
        <v>RCO 32: Capacidad nueva o mejorada para el
tratamiento de aguas residuales</v>
      </c>
      <c r="G248" s="153" t="str">
        <f>IFERROR(VLOOKUP(E248,TablaIndicadores[[Código]:[Unidad de medida]],3,0),"")</f>
        <v>RCO32: Equivalente de población</v>
      </c>
      <c r="H248" s="116"/>
      <c r="I248" s="153" t="str">
        <f>IF(B242="Incluir",IF(OR(H248="",E248="",NOT(ISNUMBER(H248)),H248&lt;=0,H248&lt;=0.0000001,H248&gt;1000000000),"Rellene con un valor positivo","SI"),"")</f>
        <v/>
      </c>
      <c r="J248" s="115"/>
    </row>
    <row r="249" spans="1:10" ht="43.5" x14ac:dyDescent="0.35">
      <c r="A249" s="106"/>
      <c r="B249" s="106"/>
      <c r="C249" s="106"/>
      <c r="D249" s="153" t="s">
        <v>162</v>
      </c>
      <c r="E249" s="154" t="s">
        <v>185</v>
      </c>
      <c r="F249" s="153" t="str">
        <f>IFERROR(VLOOKUP(E249,TablaIndicadores[[Código]:[Unidad de medida]],2,0),"")</f>
        <v>RCR 42: Población conectada, como mínimo,
a una planta secundaria de tratamiento de
aguas residuales</v>
      </c>
      <c r="G249" s="153" t="str">
        <f>IFERROR(VLOOKUP(E249,TablaIndicadores[[Código]:[Unidad de medida]],3,0),"")</f>
        <v>RCR 42:  Personas</v>
      </c>
      <c r="H249" s="157"/>
      <c r="I249" s="153" t="str">
        <f>IF(B242="Incluir",IF(OR(H249="",E249="",NOT(ISNUMBER(H249)),H249&lt;=0,H249&lt;=0.0000001,H249&gt;1000000000),"Rellene con un valor positivo","SI"),"")</f>
        <v/>
      </c>
      <c r="J249" s="115"/>
    </row>
    <row r="250" spans="1:10" x14ac:dyDescent="0.35">
      <c r="A250" s="106"/>
      <c r="B250" s="106"/>
      <c r="C250" s="106"/>
      <c r="D250" s="106"/>
      <c r="E250" s="106"/>
      <c r="F250" s="107"/>
      <c r="G250" s="106"/>
      <c r="H250" s="106"/>
      <c r="I250" s="107"/>
      <c r="J250" s="115"/>
    </row>
    <row r="251" spans="1:10" x14ac:dyDescent="0.35">
      <c r="A251" s="106"/>
      <c r="B251" s="116" t="s">
        <v>400</v>
      </c>
      <c r="C251" s="106"/>
      <c r="D251" s="112" t="s">
        <v>301</v>
      </c>
      <c r="E251" s="112"/>
      <c r="F251" s="113"/>
      <c r="G251" s="151"/>
      <c r="H251" s="151"/>
      <c r="I251" s="151"/>
      <c r="J251" s="115"/>
    </row>
    <row r="252" spans="1:10" x14ac:dyDescent="0.35">
      <c r="A252" s="106"/>
      <c r="B252" s="106"/>
      <c r="C252" s="106"/>
      <c r="D252" s="106"/>
      <c r="E252" s="106"/>
      <c r="F252" s="107"/>
      <c r="G252" s="106"/>
      <c r="H252" s="106"/>
      <c r="I252" s="107"/>
      <c r="J252" s="115"/>
    </row>
    <row r="253" spans="1:10" x14ac:dyDescent="0.35">
      <c r="A253" s="106"/>
      <c r="B253" s="106"/>
      <c r="C253" s="106"/>
      <c r="D253" s="106" t="s">
        <v>6</v>
      </c>
      <c r="E253" s="162"/>
      <c r="F253" s="174" t="str">
        <f>IF(B251="Incluir",IF(OR(E253="",E253=0),"Rellene el presupuesto",IF(OR(NOT(ISNUMBER(E253)),E253&lt;=0),"Rellene con un valor positivo","")),
    IF(OR(E253="",E253=0),"",
        "No rellene el presupuesto sin seleccionar que quiere incluir el subtipo de acción"))</f>
        <v/>
      </c>
      <c r="G253" s="175"/>
      <c r="H253" s="175"/>
      <c r="I253" s="107"/>
      <c r="J253" s="115"/>
    </row>
    <row r="254" spans="1:10" x14ac:dyDescent="0.35">
      <c r="A254" s="106"/>
      <c r="B254" s="106"/>
      <c r="C254" s="106"/>
      <c r="D254" s="106"/>
      <c r="E254" s="106"/>
      <c r="F254" s="107"/>
      <c r="G254" s="106"/>
      <c r="H254" s="106"/>
      <c r="I254" s="107"/>
      <c r="J254" s="115"/>
    </row>
    <row r="255" spans="1:10" x14ac:dyDescent="0.35">
      <c r="A255" s="106"/>
      <c r="B255" s="106"/>
      <c r="C255" s="106"/>
      <c r="D255" s="106" t="s">
        <v>270</v>
      </c>
      <c r="E255" s="106"/>
      <c r="F255" s="107"/>
      <c r="G255" s="106"/>
      <c r="H255" s="106"/>
      <c r="I255" s="107"/>
      <c r="J255" s="115"/>
    </row>
    <row r="256" spans="1:10" x14ac:dyDescent="0.35">
      <c r="A256" s="106"/>
      <c r="B256" s="106"/>
      <c r="C256" s="106"/>
      <c r="D256" s="7" t="s">
        <v>271</v>
      </c>
      <c r="E256" s="7" t="s">
        <v>272</v>
      </c>
      <c r="F256" s="11" t="s">
        <v>156</v>
      </c>
      <c r="G256" s="11" t="s">
        <v>159</v>
      </c>
      <c r="H256" s="8" t="s">
        <v>273</v>
      </c>
      <c r="I256" s="11" t="s">
        <v>274</v>
      </c>
      <c r="J256" s="115"/>
    </row>
    <row r="257" spans="1:10" ht="29" x14ac:dyDescent="0.35">
      <c r="A257" s="106"/>
      <c r="B257" s="106"/>
      <c r="C257" s="106"/>
      <c r="D257" s="155" t="s">
        <v>160</v>
      </c>
      <c r="E257" s="156" t="s">
        <v>183</v>
      </c>
      <c r="F257" s="153" t="str">
        <f>IFERROR(VLOOKUP(E257,TablaIndicadores[[Código]:[Unidad de medida]],2,0),"")</f>
        <v>RCO31 Longitud de tuberías nuevas o mejoradas para la red pública de recogida de aguas residuales</v>
      </c>
      <c r="G257" s="153" t="str">
        <f>IFERROR(VLOOKUP(E257,TablaIndicadores[[Código]:[Unidad de medida]],3,0),"")</f>
        <v>RCO31: Km</v>
      </c>
      <c r="H257" s="116"/>
      <c r="I257" s="153" t="str">
        <f>IF(B251="Incluir",IF(OR(H257="",E257="",NOT(ISNUMBER(H257)),H257&lt;=0,H257&lt;=0.0000001,H257&gt;1000000000),"Rellene con un valor positivo","SI"),"")</f>
        <v/>
      </c>
      <c r="J257" s="115"/>
    </row>
    <row r="258" spans="1:10" ht="43.5" x14ac:dyDescent="0.35">
      <c r="A258" s="106"/>
      <c r="B258" s="106"/>
      <c r="C258" s="106"/>
      <c r="D258" s="153" t="s">
        <v>162</v>
      </c>
      <c r="E258" s="154" t="s">
        <v>185</v>
      </c>
      <c r="F258" s="153" t="str">
        <f>IFERROR(VLOOKUP(E258,TablaIndicadores[[Código]:[Unidad de medida]],2,0),"")</f>
        <v>RCR 42: Población conectada, como mínimo,
a una planta secundaria de tratamiento de
aguas residuales</v>
      </c>
      <c r="G258" s="153" t="str">
        <f>IFERROR(VLOOKUP(E258,TablaIndicadores[[Código]:[Unidad de medida]],3,0),"")</f>
        <v>RCR 42:  Personas</v>
      </c>
      <c r="H258" s="157"/>
      <c r="I258" s="153" t="str">
        <f>IF(B251="Incluir",IF(OR(H258="",E258="",NOT(ISNUMBER(H258)),H258&lt;=0,H258&lt;=0.0000001,H258&gt;1000000000),"Rellene con un valor positivo","SI"),"")</f>
        <v/>
      </c>
      <c r="J258" s="115"/>
    </row>
    <row r="259" spans="1:10" x14ac:dyDescent="0.35">
      <c r="A259" s="106"/>
      <c r="B259" s="106"/>
      <c r="C259" s="106"/>
      <c r="D259" s="106"/>
      <c r="E259" s="106"/>
      <c r="F259" s="107"/>
      <c r="G259" s="106"/>
      <c r="H259" s="106"/>
      <c r="I259" s="107"/>
      <c r="J259" s="115"/>
    </row>
    <row r="260" spans="1:10" ht="15" thickBot="1" x14ac:dyDescent="0.4">
      <c r="A260" s="106"/>
      <c r="B260" s="160" t="s">
        <v>52</v>
      </c>
      <c r="C260" s="109"/>
      <c r="D260" s="109"/>
      <c r="E260" s="109"/>
      <c r="F260" s="110"/>
      <c r="G260" s="109"/>
      <c r="H260" s="109"/>
      <c r="I260" s="110"/>
      <c r="J260" s="115"/>
    </row>
    <row r="261" spans="1:10" x14ac:dyDescent="0.35">
      <c r="A261" s="106"/>
      <c r="B261" s="106"/>
      <c r="C261" s="106"/>
      <c r="D261" s="106"/>
      <c r="E261" s="106"/>
      <c r="F261" s="107"/>
      <c r="G261" s="106"/>
      <c r="H261" s="106"/>
      <c r="I261" s="107"/>
      <c r="J261" s="115"/>
    </row>
    <row r="262" spans="1:10" x14ac:dyDescent="0.35">
      <c r="A262" s="106"/>
      <c r="B262" s="116" t="s">
        <v>400</v>
      </c>
      <c r="C262" s="106"/>
      <c r="D262" s="112" t="s">
        <v>302</v>
      </c>
      <c r="E262" s="112"/>
      <c r="F262" s="113"/>
      <c r="G262" s="151"/>
      <c r="H262" s="151"/>
      <c r="I262" s="151"/>
      <c r="J262" s="115"/>
    </row>
    <row r="263" spans="1:10" x14ac:dyDescent="0.35">
      <c r="A263" s="106"/>
      <c r="B263" s="106"/>
      <c r="C263" s="106"/>
      <c r="D263" s="106"/>
      <c r="E263" s="106"/>
      <c r="F263" s="107"/>
      <c r="G263" s="106"/>
      <c r="H263" s="106"/>
      <c r="I263" s="107"/>
      <c r="J263" s="115"/>
    </row>
    <row r="264" spans="1:10" x14ac:dyDescent="0.35">
      <c r="A264" s="106"/>
      <c r="B264" s="106"/>
      <c r="C264" s="106"/>
      <c r="D264" s="106" t="s">
        <v>6</v>
      </c>
      <c r="E264" s="162"/>
      <c r="F264" s="174" t="str">
        <f>IF(B262="Incluir",IF(OR(E264="",E264=0),"Rellene el presupuesto",IF(OR(NOT(ISNUMBER(E264)),E264&lt;=0),"Rellene con un valor positivo","")),
    IF(OR(E264="",E264=0),"",
        "No rellene el presupuesto sin seleccionar que quiere incluir el subtipo de acción"))</f>
        <v/>
      </c>
      <c r="G264" s="175"/>
      <c r="H264" s="175"/>
      <c r="I264" s="107"/>
      <c r="J264" s="115"/>
    </row>
    <row r="265" spans="1:10" x14ac:dyDescent="0.35">
      <c r="A265" s="106"/>
      <c r="B265" s="106"/>
      <c r="C265" s="106"/>
      <c r="D265" s="106"/>
      <c r="E265" s="106"/>
      <c r="F265" s="107"/>
      <c r="G265" s="106"/>
      <c r="H265" s="106"/>
      <c r="I265" s="107"/>
      <c r="J265" s="115"/>
    </row>
    <row r="266" spans="1:10" x14ac:dyDescent="0.35">
      <c r="A266" s="106"/>
      <c r="B266" s="106"/>
      <c r="C266" s="106"/>
      <c r="D266" s="106" t="s">
        <v>270</v>
      </c>
      <c r="E266" s="106"/>
      <c r="F266" s="107"/>
      <c r="G266" s="106"/>
      <c r="H266" s="106"/>
      <c r="I266" s="107"/>
      <c r="J266" s="115"/>
    </row>
    <row r="267" spans="1:10" x14ac:dyDescent="0.35">
      <c r="A267" s="106"/>
      <c r="B267" s="106"/>
      <c r="C267" s="106"/>
      <c r="D267" s="7" t="s">
        <v>271</v>
      </c>
      <c r="E267" s="7" t="s">
        <v>272</v>
      </c>
      <c r="F267" s="11" t="s">
        <v>156</v>
      </c>
      <c r="G267" s="11" t="s">
        <v>159</v>
      </c>
      <c r="H267" s="8" t="s">
        <v>273</v>
      </c>
      <c r="I267" s="11" t="s">
        <v>274</v>
      </c>
      <c r="J267" s="115"/>
    </row>
    <row r="268" spans="1:10" ht="30" customHeight="1" x14ac:dyDescent="0.35">
      <c r="A268" s="106"/>
      <c r="B268" s="106"/>
      <c r="C268" s="106"/>
      <c r="D268" s="155" t="s">
        <v>160</v>
      </c>
      <c r="E268" s="156" t="s">
        <v>186</v>
      </c>
      <c r="F268" s="153" t="str">
        <f>IFERROR(VLOOKUP(E268,TablaIndicadores[[Código]:[Unidad de medida]],2,0),"")</f>
        <v>RCO 34: Capacidad adicional para el reciclaje
de residuos</v>
      </c>
      <c r="G268" s="153" t="str">
        <f>IFERROR(VLOOKUP(E268,TablaIndicadores[[Código]:[Unidad de medida]],3,0),"")</f>
        <v>RCO 34: Toneladas/año</v>
      </c>
      <c r="H268" s="116"/>
      <c r="I268" s="153" t="str">
        <f>IF(B262="Incluir",IF(OR(H268="",E268="",NOT(ISNUMBER(H268)),H268&lt;=0,H268&lt;=0.0000001,H268&gt;1000000000),"Rellene con un valor positivo","SI"),"")</f>
        <v/>
      </c>
      <c r="J268" s="115"/>
    </row>
    <row r="269" spans="1:10" ht="30" customHeight="1" x14ac:dyDescent="0.35">
      <c r="A269" s="106"/>
      <c r="B269" s="106"/>
      <c r="C269" s="106"/>
      <c r="D269" s="153" t="s">
        <v>162</v>
      </c>
      <c r="E269" s="154" t="s">
        <v>189</v>
      </c>
      <c r="F269" s="153" t="str">
        <f>IFERROR(VLOOKUP(E269,TablaIndicadores[[Código]:[Unidad de medida]],2,0),"")</f>
        <v>RCR103 Residuos recogidos de manera selectiva</v>
      </c>
      <c r="G269" s="153" t="str">
        <f>IFERROR(VLOOKUP(E269,TablaIndicadores[[Código]:[Unidad de medida]],3,0),"")</f>
        <v>RCR 103: Toneladas/ año</v>
      </c>
      <c r="H269" s="157"/>
      <c r="I269" s="153" t="str">
        <f>IF(B262="Incluir",IF(OR(H269="",E269="",NOT(ISNUMBER(H269)),H269&lt;=0,H269&lt;=0.0000001,H269&gt;1000000000),"Rellene con un valor positivo","SI"),"")</f>
        <v/>
      </c>
      <c r="J269" s="115"/>
    </row>
    <row r="270" spans="1:10" x14ac:dyDescent="0.35">
      <c r="A270" s="106"/>
      <c r="B270" s="106"/>
      <c r="C270" s="106"/>
      <c r="D270" s="106"/>
      <c r="E270" s="106"/>
      <c r="F270" s="107"/>
      <c r="G270" s="106"/>
      <c r="H270" s="106"/>
      <c r="I270" s="107"/>
      <c r="J270" s="115"/>
    </row>
    <row r="271" spans="1:10" x14ac:dyDescent="0.35">
      <c r="A271" s="106"/>
      <c r="B271" s="116" t="s">
        <v>400</v>
      </c>
      <c r="C271" s="106"/>
      <c r="D271" s="112" t="s">
        <v>303</v>
      </c>
      <c r="E271" s="112"/>
      <c r="F271" s="113"/>
      <c r="G271" s="113"/>
      <c r="H271" s="113"/>
      <c r="I271" s="113"/>
      <c r="J271" s="115"/>
    </row>
    <row r="272" spans="1:10" x14ac:dyDescent="0.35">
      <c r="A272" s="106"/>
      <c r="B272" s="106"/>
      <c r="C272" s="106"/>
      <c r="D272" s="106"/>
      <c r="E272" s="106"/>
      <c r="F272" s="107"/>
      <c r="G272" s="106"/>
      <c r="H272" s="106"/>
      <c r="I272" s="107"/>
      <c r="J272" s="115"/>
    </row>
    <row r="273" spans="1:10" x14ac:dyDescent="0.35">
      <c r="A273" s="106"/>
      <c r="B273" s="106"/>
      <c r="C273" s="106"/>
      <c r="D273" s="106" t="s">
        <v>6</v>
      </c>
      <c r="E273" s="162"/>
      <c r="F273" s="174" t="str">
        <f>IF(B271="Incluir",IF(OR(E273="",E273=0),"Rellene el presupuesto",IF(OR(NOT(ISNUMBER(E273)),E273&lt;=0),"Rellene con un valor positivo","")),
    IF(OR(E273="",E273=0),"",
        "No rellene el presupuesto sin seleccionar que quiere incluir el subtipo de acción"))</f>
        <v/>
      </c>
      <c r="G273" s="175"/>
      <c r="H273" s="175"/>
      <c r="I273" s="107"/>
      <c r="J273" s="115"/>
    </row>
    <row r="274" spans="1:10" x14ac:dyDescent="0.35">
      <c r="A274" s="106"/>
      <c r="B274" s="106"/>
      <c r="C274" s="106"/>
      <c r="D274" s="106"/>
      <c r="E274" s="106"/>
      <c r="F274" s="107"/>
      <c r="G274" s="106"/>
      <c r="H274" s="106"/>
      <c r="I274" s="107"/>
      <c r="J274" s="115"/>
    </row>
    <row r="275" spans="1:10" x14ac:dyDescent="0.35">
      <c r="A275" s="106"/>
      <c r="B275" s="106"/>
      <c r="C275" s="106"/>
      <c r="D275" s="106" t="s">
        <v>270</v>
      </c>
      <c r="E275" s="106"/>
      <c r="F275" s="107"/>
      <c r="G275" s="106"/>
      <c r="H275" s="106"/>
      <c r="I275" s="107"/>
      <c r="J275" s="115"/>
    </row>
    <row r="276" spans="1:10" x14ac:dyDescent="0.35">
      <c r="A276" s="106"/>
      <c r="B276" s="106"/>
      <c r="C276" s="106"/>
      <c r="D276" s="7" t="s">
        <v>271</v>
      </c>
      <c r="E276" s="7" t="s">
        <v>272</v>
      </c>
      <c r="F276" s="11" t="s">
        <v>156</v>
      </c>
      <c r="G276" s="11" t="s">
        <v>159</v>
      </c>
      <c r="H276" s="8" t="s">
        <v>273</v>
      </c>
      <c r="I276" s="11" t="s">
        <v>274</v>
      </c>
      <c r="J276" s="115"/>
    </row>
    <row r="277" spans="1:10" ht="30" customHeight="1" x14ac:dyDescent="0.35">
      <c r="A277" s="106"/>
      <c r="B277" s="106"/>
      <c r="C277" s="106"/>
      <c r="D277" s="155" t="s">
        <v>160</v>
      </c>
      <c r="E277" s="156" t="s">
        <v>186</v>
      </c>
      <c r="F277" s="153" t="str">
        <f>IFERROR(VLOOKUP(E277,TablaIndicadores[[Código]:[Unidad de medida]],2,0),"")</f>
        <v>RCO 34: Capacidad adicional para el reciclaje
de residuos</v>
      </c>
      <c r="G277" s="153" t="str">
        <f>IFERROR(VLOOKUP(E277,TablaIndicadores[[Código]:[Unidad de medida]],3,0),"")</f>
        <v>RCO 34: Toneladas/año</v>
      </c>
      <c r="H277" s="116"/>
      <c r="I277" s="153" t="str">
        <f>IF(B271="Incluir",IF(OR(H277="",E277="",NOT(ISNUMBER(H277)),H277&lt;=0,H277&lt;=0.0000001,H277&gt;1000000000),"Rellene con un valor positivo","SI"),"")</f>
        <v/>
      </c>
      <c r="J277" s="115"/>
    </row>
    <row r="278" spans="1:10" ht="30" customHeight="1" x14ac:dyDescent="0.35">
      <c r="A278" s="106"/>
      <c r="B278" s="106"/>
      <c r="C278" s="106"/>
      <c r="D278" s="153" t="s">
        <v>162</v>
      </c>
      <c r="E278" s="154" t="s">
        <v>189</v>
      </c>
      <c r="F278" s="153" t="str">
        <f>IFERROR(VLOOKUP(E278,TablaIndicadores[[Código]:[Unidad de medida]],2,0),"")</f>
        <v>RCR103 Residuos recogidos de manera selectiva</v>
      </c>
      <c r="G278" s="153" t="str">
        <f>IFERROR(VLOOKUP(E278,TablaIndicadores[[Código]:[Unidad de medida]],3,0),"")</f>
        <v>RCR 103: Toneladas/ año</v>
      </c>
      <c r="H278" s="157"/>
      <c r="I278" s="153" t="str">
        <f>IF(B271="Incluir",IF(OR(H278="",E278="",NOT(ISNUMBER(H278)),H278&lt;=0,H278&lt;=0.0000001,H278&gt;1000000000),"Rellene con un valor positivo","SI"),"")</f>
        <v/>
      </c>
      <c r="J278" s="115"/>
    </row>
    <row r="279" spans="1:10" x14ac:dyDescent="0.35">
      <c r="A279" s="106"/>
      <c r="B279" s="106"/>
      <c r="C279" s="106"/>
      <c r="D279" s="106"/>
      <c r="E279" s="106"/>
      <c r="F279" s="107"/>
      <c r="G279" s="106"/>
      <c r="H279" s="106"/>
      <c r="I279" s="107"/>
      <c r="J279" s="115"/>
    </row>
    <row r="280" spans="1:10" x14ac:dyDescent="0.35">
      <c r="A280" s="106"/>
      <c r="B280" s="116" t="s">
        <v>400</v>
      </c>
      <c r="C280" s="106"/>
      <c r="D280" s="112" t="s">
        <v>304</v>
      </c>
      <c r="E280" s="112"/>
      <c r="F280" s="113"/>
      <c r="G280" s="151"/>
      <c r="H280" s="151"/>
      <c r="I280" s="151"/>
      <c r="J280" s="115"/>
    </row>
    <row r="281" spans="1:10" x14ac:dyDescent="0.35">
      <c r="A281" s="106"/>
      <c r="B281" s="106"/>
      <c r="C281" s="106"/>
      <c r="D281" s="106"/>
      <c r="E281" s="106"/>
      <c r="F281" s="107"/>
      <c r="G281" s="106"/>
      <c r="H281" s="106"/>
      <c r="I281" s="107"/>
      <c r="J281" s="115"/>
    </row>
    <row r="282" spans="1:10" x14ac:dyDescent="0.35">
      <c r="A282" s="106"/>
      <c r="B282" s="106"/>
      <c r="C282" s="106"/>
      <c r="D282" s="106" t="s">
        <v>6</v>
      </c>
      <c r="E282" s="162"/>
      <c r="F282" s="174" t="str">
        <f>IF(B280="Incluir",IF(OR(E282="",E282=0),"Rellene el presupuesto",IF(OR(NOT(ISNUMBER(E282)),E282&lt;=0),"Rellene con un valor positivo","")),
    IF(OR(E282="",E282=0),"",
        "No rellene el presupuesto sin seleccionar que quiere incluir el subtipo de acción"))</f>
        <v/>
      </c>
      <c r="G282" s="175"/>
      <c r="H282" s="175"/>
      <c r="I282" s="107"/>
      <c r="J282" s="115"/>
    </row>
    <row r="283" spans="1:10" x14ac:dyDescent="0.35">
      <c r="A283" s="106"/>
      <c r="B283" s="106"/>
      <c r="C283" s="106"/>
      <c r="D283" s="106"/>
      <c r="E283" s="106"/>
      <c r="F283" s="107"/>
      <c r="G283" s="106"/>
      <c r="H283" s="106"/>
      <c r="I283" s="107"/>
      <c r="J283" s="115"/>
    </row>
    <row r="284" spans="1:10" x14ac:dyDescent="0.35">
      <c r="A284" s="106"/>
      <c r="B284" s="106"/>
      <c r="C284" s="106"/>
      <c r="D284" s="106" t="s">
        <v>270</v>
      </c>
      <c r="E284" s="106"/>
      <c r="F284" s="107"/>
      <c r="G284" s="106"/>
      <c r="H284" s="106"/>
      <c r="I284" s="107"/>
      <c r="J284" s="115"/>
    </row>
    <row r="285" spans="1:10" x14ac:dyDescent="0.35">
      <c r="A285" s="106"/>
      <c r="B285" s="106"/>
      <c r="C285" s="106"/>
      <c r="D285" s="7" t="s">
        <v>271</v>
      </c>
      <c r="E285" s="7" t="s">
        <v>272</v>
      </c>
      <c r="F285" s="11" t="s">
        <v>156</v>
      </c>
      <c r="G285" s="11" t="s">
        <v>159</v>
      </c>
      <c r="H285" s="8" t="s">
        <v>273</v>
      </c>
      <c r="I285" s="11" t="s">
        <v>274</v>
      </c>
      <c r="J285" s="115"/>
    </row>
    <row r="286" spans="1:10" ht="30" customHeight="1" x14ac:dyDescent="0.35">
      <c r="A286" s="106"/>
      <c r="B286" s="106"/>
      <c r="C286" s="106"/>
      <c r="D286" s="155" t="s">
        <v>160</v>
      </c>
      <c r="E286" s="156" t="s">
        <v>186</v>
      </c>
      <c r="F286" s="153" t="str">
        <f>IFERROR(VLOOKUP(E286,TablaIndicadores[[Código]:[Unidad de medida]],2,0),"")</f>
        <v>RCO 34: Capacidad adicional para el reciclaje
de residuos</v>
      </c>
      <c r="G286" s="153" t="str">
        <f>IFERROR(VLOOKUP(E286,TablaIndicadores[[Código]:[Unidad de medida]],3,0),"")</f>
        <v>RCO 34: Toneladas/año</v>
      </c>
      <c r="H286" s="116"/>
      <c r="I286" s="153" t="str">
        <f>IF(B280="Incluir",IF(OR(H286="",E286="",NOT(ISNUMBER(H286)),H286&lt;=0,H286&lt;=0.0000001,H286&gt;1000000000),"Rellene con un valor positivo","SI"),"")</f>
        <v/>
      </c>
      <c r="J286" s="115"/>
    </row>
    <row r="287" spans="1:10" ht="30" customHeight="1" x14ac:dyDescent="0.35">
      <c r="A287" s="106"/>
      <c r="B287" s="106"/>
      <c r="C287" s="106"/>
      <c r="D287" s="153" t="s">
        <v>162</v>
      </c>
      <c r="E287" s="154" t="s">
        <v>189</v>
      </c>
      <c r="F287" s="153" t="str">
        <f>IFERROR(VLOOKUP(E287,TablaIndicadores[[Código]:[Unidad de medida]],2,0),"")</f>
        <v>RCR103 Residuos recogidos de manera selectiva</v>
      </c>
      <c r="G287" s="153" t="str">
        <f>IFERROR(VLOOKUP(E287,TablaIndicadores[[Código]:[Unidad de medida]],3,0),"")</f>
        <v>RCR 103: Toneladas/ año</v>
      </c>
      <c r="H287" s="157"/>
      <c r="I287" s="153" t="str">
        <f>IF(B280="Incluir",IF(OR(H287="",E287="",NOT(ISNUMBER(H287)),H287&lt;=0,H287&lt;=0.0000001,H287&gt;1000000000),"Rellene con un valor positivo","SI"),"")</f>
        <v/>
      </c>
      <c r="J287" s="115"/>
    </row>
    <row r="288" spans="1:10" x14ac:dyDescent="0.35">
      <c r="A288" s="106"/>
      <c r="B288" s="106"/>
      <c r="C288" s="106"/>
      <c r="D288" s="106"/>
      <c r="E288" s="106"/>
      <c r="F288" s="107"/>
      <c r="G288" s="106"/>
      <c r="H288" s="106"/>
      <c r="I288" s="107"/>
      <c r="J288" s="115"/>
    </row>
    <row r="289" spans="1:10" x14ac:dyDescent="0.35">
      <c r="A289" s="106"/>
      <c r="B289" s="116" t="s">
        <v>400</v>
      </c>
      <c r="C289" s="106"/>
      <c r="D289" s="112" t="s">
        <v>305</v>
      </c>
      <c r="E289" s="112"/>
      <c r="F289" s="113"/>
      <c r="G289" s="113"/>
      <c r="H289" s="113"/>
      <c r="I289" s="113"/>
      <c r="J289" s="115"/>
    </row>
    <row r="290" spans="1:10" x14ac:dyDescent="0.35">
      <c r="A290" s="106"/>
      <c r="B290" s="106"/>
      <c r="C290" s="106"/>
      <c r="D290" s="106"/>
      <c r="E290" s="106"/>
      <c r="F290" s="107"/>
      <c r="G290" s="106"/>
      <c r="H290" s="106"/>
      <c r="I290" s="107"/>
      <c r="J290" s="115"/>
    </row>
    <row r="291" spans="1:10" x14ac:dyDescent="0.35">
      <c r="A291" s="106"/>
      <c r="B291" s="106"/>
      <c r="C291" s="106"/>
      <c r="D291" s="106" t="s">
        <v>6</v>
      </c>
      <c r="E291" s="162"/>
      <c r="F291" s="174" t="str">
        <f>IF(B289="Incluir",IF(OR(E291="",E291=0),"Rellene el presupuesto",IF(OR(NOT(ISNUMBER(E291)),E291&lt;=0),"Rellene con un valor positivo","")),
    IF(OR(E291="",E291=0),"",
        "No rellene el presupuesto sin seleccionar que quiere incluir el subtipo de acción"))</f>
        <v/>
      </c>
      <c r="G291" s="175"/>
      <c r="H291" s="175"/>
      <c r="I291" s="107"/>
      <c r="J291" s="115"/>
    </row>
    <row r="292" spans="1:10" x14ac:dyDescent="0.35">
      <c r="A292" s="106"/>
      <c r="B292" s="106"/>
      <c r="C292" s="106"/>
      <c r="D292" s="106"/>
      <c r="E292" s="106"/>
      <c r="F292" s="107"/>
      <c r="G292" s="106"/>
      <c r="H292" s="106"/>
      <c r="I292" s="107"/>
      <c r="J292" s="115"/>
    </row>
    <row r="293" spans="1:10" x14ac:dyDescent="0.35">
      <c r="A293" s="106"/>
      <c r="B293" s="106"/>
      <c r="C293" s="106"/>
      <c r="D293" s="106" t="s">
        <v>270</v>
      </c>
      <c r="E293" s="106"/>
      <c r="F293" s="107"/>
      <c r="G293" s="106"/>
      <c r="H293" s="106"/>
      <c r="I293" s="107"/>
      <c r="J293" s="115"/>
    </row>
    <row r="294" spans="1:10" x14ac:dyDescent="0.35">
      <c r="A294" s="106"/>
      <c r="B294" s="106"/>
      <c r="C294" s="106"/>
      <c r="D294" s="7" t="s">
        <v>271</v>
      </c>
      <c r="E294" s="7" t="s">
        <v>272</v>
      </c>
      <c r="F294" s="11" t="s">
        <v>156</v>
      </c>
      <c r="G294" s="11" t="s">
        <v>159</v>
      </c>
      <c r="H294" s="8" t="s">
        <v>273</v>
      </c>
      <c r="I294" s="11" t="s">
        <v>274</v>
      </c>
      <c r="J294" s="115"/>
    </row>
    <row r="295" spans="1:10" ht="29" x14ac:dyDescent="0.35">
      <c r="A295" s="106"/>
      <c r="B295" s="106"/>
      <c r="C295" s="106"/>
      <c r="D295" s="155" t="s">
        <v>160</v>
      </c>
      <c r="E295" s="156" t="s">
        <v>190</v>
      </c>
      <c r="F295" s="153" t="str">
        <f>IFERROR(VLOOKUP(E295,TablaIndicadores[[Código]:[Unidad de medida]],2,0),"")</f>
        <v>Superficie de los suelos rehabilitados
apoyados</v>
      </c>
      <c r="G295" s="153" t="str">
        <f>IFERROR(VLOOKUP(E295,TablaIndicadores[[Código]:[Unidad de medida]],3,0),"")</f>
        <v>RCO 38: Hectáreas</v>
      </c>
      <c r="H295" s="116"/>
      <c r="I295" s="153" t="str">
        <f>IF(B289="Incluir",IF(OR(H295="",E295="",NOT(ISNUMBER(H295)),H295&lt;=0,H295&lt;=0.0000001,H295&gt;1000000000),"Rellene con un valor positivo","SI"),"")</f>
        <v/>
      </c>
      <c r="J295" s="115"/>
    </row>
    <row r="296" spans="1:10" ht="29" x14ac:dyDescent="0.35">
      <c r="A296" s="106"/>
      <c r="B296" s="106"/>
      <c r="C296" s="106"/>
      <c r="D296" s="153" t="s">
        <v>162</v>
      </c>
      <c r="E296" s="154" t="s">
        <v>191</v>
      </c>
      <c r="F296" s="153" t="str">
        <f>IFERROR(VLOOKUP(E296,TablaIndicadores[[Código]:[Unidad de medida]],2,0),"")</f>
        <v>RCR 52: Suelos rehabilitados utilizados para zonas verdes, vivienda social, actividades económicas u otros usos</v>
      </c>
      <c r="G296" s="153" t="str">
        <f>IFERROR(VLOOKUP(E296,TablaIndicadores[[Código]:[Unidad de medida]],3,0),"")</f>
        <v>RCR 52: Hectáreas</v>
      </c>
      <c r="H296" s="157"/>
      <c r="I296" s="153" t="str">
        <f>IF(B289="Incluir",IF(OR(H296="",E296="",NOT(ISNUMBER(H296)),H296&lt;=0,H296&lt;=0.0000001,H296&gt;1000000000),"Rellene con un valor positivo","SI"),"")</f>
        <v/>
      </c>
      <c r="J296" s="115"/>
    </row>
    <row r="297" spans="1:10" x14ac:dyDescent="0.35">
      <c r="A297" s="106"/>
      <c r="B297" s="106"/>
      <c r="C297" s="106"/>
      <c r="D297" s="106"/>
      <c r="E297" s="106"/>
      <c r="F297" s="107"/>
      <c r="G297" s="106"/>
      <c r="H297" s="106"/>
      <c r="I297" s="107"/>
      <c r="J297" s="115"/>
    </row>
    <row r="298" spans="1:10" x14ac:dyDescent="0.35">
      <c r="A298" s="106"/>
      <c r="B298" s="116" t="s">
        <v>400</v>
      </c>
      <c r="C298" s="106"/>
      <c r="D298" s="112" t="s">
        <v>306</v>
      </c>
      <c r="E298" s="112"/>
      <c r="F298" s="113"/>
      <c r="G298" s="151"/>
      <c r="H298" s="151"/>
      <c r="I298" s="151"/>
      <c r="J298" s="115"/>
    </row>
    <row r="299" spans="1:10" x14ac:dyDescent="0.35">
      <c r="A299" s="106"/>
      <c r="B299" s="106"/>
      <c r="C299" s="106"/>
      <c r="D299" s="106"/>
      <c r="E299" s="106"/>
      <c r="F299" s="107"/>
      <c r="G299" s="106"/>
      <c r="H299" s="106"/>
      <c r="I299" s="107"/>
      <c r="J299" s="115"/>
    </row>
    <row r="300" spans="1:10" x14ac:dyDescent="0.35">
      <c r="A300" s="106"/>
      <c r="B300" s="106"/>
      <c r="C300" s="106"/>
      <c r="D300" s="106" t="s">
        <v>6</v>
      </c>
      <c r="E300" s="162"/>
      <c r="F300" s="174" t="str">
        <f>IF(B298="Incluir",IF(OR(E300="",E300=0),"Rellene el presupuesto",IF(OR(NOT(ISNUMBER(E300)),E300&lt;=0),"Rellene con un valor positivo","")),
    IF(OR(E300="",E300=0),"",
        "No rellene el presupuesto sin seleccionar que quiere incluir el subtipo de acción"))</f>
        <v/>
      </c>
      <c r="G300" s="175"/>
      <c r="H300" s="175"/>
      <c r="I300" s="107"/>
      <c r="J300" s="115"/>
    </row>
    <row r="301" spans="1:10" x14ac:dyDescent="0.35">
      <c r="A301" s="106"/>
      <c r="B301" s="106"/>
      <c r="C301" s="106"/>
      <c r="D301" s="106"/>
      <c r="E301" s="106"/>
      <c r="F301" s="107"/>
      <c r="G301" s="106"/>
      <c r="H301" s="106"/>
      <c r="I301" s="107"/>
      <c r="J301" s="115"/>
    </row>
    <row r="302" spans="1:10" x14ac:dyDescent="0.35">
      <c r="A302" s="106"/>
      <c r="B302" s="106"/>
      <c r="C302" s="106"/>
      <c r="D302" s="106" t="s">
        <v>270</v>
      </c>
      <c r="E302" s="106"/>
      <c r="F302" s="107"/>
      <c r="G302" s="106"/>
      <c r="H302" s="106"/>
      <c r="I302" s="107"/>
      <c r="J302" s="115"/>
    </row>
    <row r="303" spans="1:10" x14ac:dyDescent="0.35">
      <c r="A303" s="106"/>
      <c r="B303" s="106"/>
      <c r="C303" s="106"/>
      <c r="D303" s="7" t="s">
        <v>271</v>
      </c>
      <c r="E303" s="7" t="s">
        <v>272</v>
      </c>
      <c r="F303" s="11" t="s">
        <v>156</v>
      </c>
      <c r="G303" s="11" t="s">
        <v>159</v>
      </c>
      <c r="H303" s="8" t="s">
        <v>273</v>
      </c>
      <c r="I303" s="11" t="s">
        <v>274</v>
      </c>
      <c r="J303" s="115"/>
    </row>
    <row r="304" spans="1:10" ht="29" x14ac:dyDescent="0.35">
      <c r="A304" s="106"/>
      <c r="B304" s="106"/>
      <c r="C304" s="106"/>
      <c r="D304" s="155" t="s">
        <v>160</v>
      </c>
      <c r="E304" s="156" t="s">
        <v>190</v>
      </c>
      <c r="F304" s="153" t="str">
        <f>IFERROR(VLOOKUP(E304,TablaIndicadores[[Código]:[Unidad de medida]],2,0),"")</f>
        <v>Superficie de los suelos rehabilitados
apoyados</v>
      </c>
      <c r="G304" s="153" t="str">
        <f>IFERROR(VLOOKUP(E304,TablaIndicadores[[Código]:[Unidad de medida]],3,0),"")</f>
        <v>RCO 38: Hectáreas</v>
      </c>
      <c r="H304" s="116"/>
      <c r="I304" s="153" t="str">
        <f>IF(B298="Incluir",IF(OR(H304="",E304="",NOT(ISNUMBER(H304)),H304&lt;=0,H304&lt;=0.0000001,H304&gt;1000000000),"Rellene con un valor positivo","SI"),"")</f>
        <v/>
      </c>
      <c r="J304" s="115"/>
    </row>
    <row r="305" spans="1:10" ht="29" x14ac:dyDescent="0.35">
      <c r="A305" s="106"/>
      <c r="B305" s="106"/>
      <c r="C305" s="106"/>
      <c r="D305" s="153" t="s">
        <v>162</v>
      </c>
      <c r="E305" s="154" t="s">
        <v>191</v>
      </c>
      <c r="F305" s="153" t="str">
        <f>IFERROR(VLOOKUP(E305,TablaIndicadores[[Código]:[Unidad de medida]],2,0),"")</f>
        <v>RCR 52: Suelos rehabilitados utilizados para zonas verdes, vivienda social, actividades económicas u otros usos</v>
      </c>
      <c r="G305" s="153" t="str">
        <f>IFERROR(VLOOKUP(E305,TablaIndicadores[[Código]:[Unidad de medida]],3,0),"")</f>
        <v>RCR 52: Hectáreas</v>
      </c>
      <c r="H305" s="157"/>
      <c r="I305" s="153" t="str">
        <f>IF(B298="Incluir",IF(OR(H305="",E305="",NOT(ISNUMBER(H305)),H305&lt;=0,H305&lt;=0.0000001,H305&gt;1000000000),"Rellene con un valor positivo","SI"),"")</f>
        <v/>
      </c>
      <c r="J305" s="115"/>
    </row>
    <row r="306" spans="1:10" x14ac:dyDescent="0.35">
      <c r="A306" s="106"/>
      <c r="B306" s="106"/>
      <c r="C306" s="106"/>
      <c r="D306" s="106"/>
      <c r="E306" s="106"/>
      <c r="F306" s="107"/>
      <c r="G306" s="106"/>
      <c r="H306" s="106"/>
      <c r="I306" s="107"/>
      <c r="J306" s="115"/>
    </row>
    <row r="307" spans="1:10" ht="15" thickBot="1" x14ac:dyDescent="0.4">
      <c r="A307" s="106"/>
      <c r="B307" s="160" t="s">
        <v>54</v>
      </c>
      <c r="C307" s="109"/>
      <c r="D307" s="109"/>
      <c r="E307" s="109"/>
      <c r="F307" s="110"/>
      <c r="G307" s="109"/>
      <c r="H307" s="109"/>
      <c r="I307" s="110"/>
      <c r="J307" s="115"/>
    </row>
    <row r="308" spans="1:10" x14ac:dyDescent="0.35">
      <c r="A308" s="106"/>
      <c r="B308" s="106"/>
      <c r="C308" s="106"/>
      <c r="D308" s="106"/>
      <c r="E308" s="106"/>
      <c r="F308" s="107"/>
      <c r="G308" s="106"/>
      <c r="H308" s="106"/>
      <c r="I308" s="107"/>
      <c r="J308" s="115"/>
    </row>
    <row r="309" spans="1:10" x14ac:dyDescent="0.35">
      <c r="A309" s="106"/>
      <c r="B309" s="116" t="s">
        <v>400</v>
      </c>
      <c r="C309" s="106"/>
      <c r="D309" s="112" t="s">
        <v>307</v>
      </c>
      <c r="E309" s="112"/>
      <c r="F309" s="113"/>
      <c r="G309" s="113"/>
      <c r="H309" s="113"/>
      <c r="I309" s="113"/>
      <c r="J309" s="115"/>
    </row>
    <row r="310" spans="1:10" x14ac:dyDescent="0.35">
      <c r="A310" s="106"/>
      <c r="B310" s="106"/>
      <c r="C310" s="106"/>
      <c r="D310" s="106"/>
      <c r="E310" s="106"/>
      <c r="F310" s="107"/>
      <c r="G310" s="106"/>
      <c r="H310" s="106"/>
      <c r="I310" s="107"/>
      <c r="J310" s="115"/>
    </row>
    <row r="311" spans="1:10" x14ac:dyDescent="0.35">
      <c r="A311" s="106"/>
      <c r="B311" s="106"/>
      <c r="C311" s="106"/>
      <c r="D311" s="106" t="s">
        <v>6</v>
      </c>
      <c r="E311" s="162"/>
      <c r="F311" s="174" t="str">
        <f>IF(B309="Incluir",IF(OR(E311="",E311=0),"Rellene el presupuesto",IF(OR(NOT(ISNUMBER(E311)),E311&lt;=0),"Rellene con un valor positivo","")),
    IF(OR(E311="",E311=0),"",
        "No rellene el presupuesto sin seleccionar que quiere incluir el subtipo de acción"))</f>
        <v/>
      </c>
      <c r="G311" s="175"/>
      <c r="H311" s="175"/>
      <c r="I311" s="107"/>
      <c r="J311" s="115"/>
    </row>
    <row r="312" spans="1:10" x14ac:dyDescent="0.35">
      <c r="A312" s="106"/>
      <c r="B312" s="106"/>
      <c r="C312" s="106"/>
      <c r="D312" s="106"/>
      <c r="E312" s="106"/>
      <c r="F312" s="107"/>
      <c r="G312" s="106"/>
      <c r="H312" s="106"/>
      <c r="I312" s="107"/>
      <c r="J312" s="115"/>
    </row>
    <row r="313" spans="1:10" x14ac:dyDescent="0.35">
      <c r="A313" s="106"/>
      <c r="B313" s="106"/>
      <c r="C313" s="106"/>
      <c r="D313" s="106" t="s">
        <v>270</v>
      </c>
      <c r="E313" s="106"/>
      <c r="F313" s="107"/>
      <c r="G313" s="106"/>
      <c r="H313" s="106"/>
      <c r="I313" s="107"/>
      <c r="J313" s="115"/>
    </row>
    <row r="314" spans="1:10" x14ac:dyDescent="0.35">
      <c r="A314" s="106"/>
      <c r="B314" s="106"/>
      <c r="C314" s="106"/>
      <c r="D314" s="7" t="s">
        <v>271</v>
      </c>
      <c r="E314" s="7" t="s">
        <v>272</v>
      </c>
      <c r="F314" s="11" t="s">
        <v>156</v>
      </c>
      <c r="G314" s="11" t="s">
        <v>159</v>
      </c>
      <c r="H314" s="8" t="s">
        <v>273</v>
      </c>
      <c r="I314" s="11" t="s">
        <v>274</v>
      </c>
      <c r="J314" s="115"/>
    </row>
    <row r="315" spans="1:10" ht="29" x14ac:dyDescent="0.35">
      <c r="A315" s="106"/>
      <c r="B315" s="106"/>
      <c r="C315" s="106"/>
      <c r="D315" s="155" t="s">
        <v>160</v>
      </c>
      <c r="E315" s="156" t="s">
        <v>190</v>
      </c>
      <c r="F315" s="153" t="str">
        <f>IFERROR(VLOOKUP(E315,TablaIndicadores[[Código]:[Unidad de medida]],2,0),"")</f>
        <v>Superficie de los suelos rehabilitados
apoyados</v>
      </c>
      <c r="G315" s="153" t="str">
        <f>IFERROR(VLOOKUP(E315,TablaIndicadores[[Código]:[Unidad de medida]],3,0),"")</f>
        <v>RCO 38: Hectáreas</v>
      </c>
      <c r="H315" s="116"/>
      <c r="I315" s="153" t="str">
        <f>IF(B309="Incluir",IF(OR(H315="",E315="",NOT(ISNUMBER(H315)),H315&lt;=0,H315&lt;=0.0000001,H315&gt;1000000000),"Rellene con un valor positivo","SI"),"")</f>
        <v/>
      </c>
      <c r="J315" s="115"/>
    </row>
    <row r="316" spans="1:10" ht="29" x14ac:dyDescent="0.35">
      <c r="A316" s="106"/>
      <c r="B316" s="106"/>
      <c r="C316" s="106"/>
      <c r="D316" s="153" t="s">
        <v>162</v>
      </c>
      <c r="E316" s="154" t="s">
        <v>192</v>
      </c>
      <c r="F316" s="153" t="str">
        <f>IFERROR(VLOOKUP(E316,TablaIndicadores[[Código]:[Unidad de medida]],2,0),"")</f>
        <v>RCR 50: Población que se beneficia de
medidas en favor de la calidad del aire*</v>
      </c>
      <c r="G316" s="153" t="str">
        <f>IFERROR(VLOOKUP(E316,TablaIndicadores[[Código]:[Unidad de medida]],3,0),"")</f>
        <v>RCR 50: Personas</v>
      </c>
      <c r="H316" s="157"/>
      <c r="I316" s="153" t="str">
        <f>IF(B309="Incluir",IF(OR(H316="",E316="",NOT(ISNUMBER(H316)),H316&lt;=0,H316&lt;=0.0000001,H316&gt;1000000000),"Rellene con un valor positivo","SI"),"")</f>
        <v/>
      </c>
      <c r="J316" s="115"/>
    </row>
    <row r="317" spans="1:10" x14ac:dyDescent="0.35">
      <c r="A317" s="106"/>
      <c r="B317" s="106"/>
      <c r="C317" s="106"/>
      <c r="D317" s="106"/>
      <c r="E317" s="106"/>
      <c r="F317" s="107"/>
      <c r="G317" s="106"/>
      <c r="H317" s="106"/>
      <c r="I317" s="107"/>
      <c r="J317" s="115"/>
    </row>
    <row r="318" spans="1:10" x14ac:dyDescent="0.35">
      <c r="A318" s="106"/>
      <c r="B318" s="116" t="s">
        <v>400</v>
      </c>
      <c r="C318" s="106"/>
      <c r="D318" s="112" t="s">
        <v>308</v>
      </c>
      <c r="E318" s="112"/>
      <c r="F318" s="113"/>
      <c r="G318" s="151"/>
      <c r="H318" s="151"/>
      <c r="I318" s="151"/>
      <c r="J318" s="115"/>
    </row>
    <row r="319" spans="1:10" x14ac:dyDescent="0.35">
      <c r="A319" s="106"/>
      <c r="B319" s="106"/>
      <c r="C319" s="106"/>
      <c r="D319" s="106"/>
      <c r="E319" s="106"/>
      <c r="F319" s="107"/>
      <c r="G319" s="106"/>
      <c r="H319" s="106"/>
      <c r="I319" s="107"/>
      <c r="J319" s="115"/>
    </row>
    <row r="320" spans="1:10" x14ac:dyDescent="0.35">
      <c r="A320" s="106"/>
      <c r="B320" s="106"/>
      <c r="C320" s="106"/>
      <c r="D320" s="106" t="s">
        <v>6</v>
      </c>
      <c r="E320" s="162"/>
      <c r="F320" s="174" t="str">
        <f>IF(B318="Incluir",IF(OR(E320="",E320=0),"Rellene el presupuesto",IF(OR(NOT(ISNUMBER(E320)),E320&lt;=0),"Rellene con un valor positivo","")),
    IF(OR(E320="",E320=0),"",
        "No rellene el presupuesto sin seleccionar que quiere incluir el subtipo de acción"))</f>
        <v/>
      </c>
      <c r="G320" s="175"/>
      <c r="H320" s="175"/>
      <c r="I320" s="107"/>
      <c r="J320" s="115"/>
    </row>
    <row r="321" spans="1:10" x14ac:dyDescent="0.35">
      <c r="A321" s="106"/>
      <c r="B321" s="106"/>
      <c r="C321" s="106"/>
      <c r="D321" s="106"/>
      <c r="E321" s="106"/>
      <c r="F321" s="107"/>
      <c r="G321" s="106"/>
      <c r="H321" s="106"/>
      <c r="I321" s="107"/>
      <c r="J321" s="115"/>
    </row>
    <row r="322" spans="1:10" x14ac:dyDescent="0.35">
      <c r="A322" s="106"/>
      <c r="B322" s="106"/>
      <c r="C322" s="106"/>
      <c r="D322" s="106" t="s">
        <v>270</v>
      </c>
      <c r="E322" s="106"/>
      <c r="F322" s="107"/>
      <c r="G322" s="106"/>
      <c r="H322" s="106"/>
      <c r="I322" s="107"/>
      <c r="J322" s="115"/>
    </row>
    <row r="323" spans="1:10" x14ac:dyDescent="0.35">
      <c r="A323" s="106"/>
      <c r="B323" s="106"/>
      <c r="C323" s="106"/>
      <c r="D323" s="7" t="s">
        <v>271</v>
      </c>
      <c r="E323" s="7" t="s">
        <v>272</v>
      </c>
      <c r="F323" s="11" t="s">
        <v>156</v>
      </c>
      <c r="G323" s="11" t="s">
        <v>159</v>
      </c>
      <c r="H323" s="8" t="s">
        <v>273</v>
      </c>
      <c r="I323" s="11" t="s">
        <v>274</v>
      </c>
      <c r="J323" s="115"/>
    </row>
    <row r="324" spans="1:10" ht="29" x14ac:dyDescent="0.35">
      <c r="A324" s="106"/>
      <c r="B324" s="106"/>
      <c r="C324" s="106"/>
      <c r="D324" s="155" t="s">
        <v>160</v>
      </c>
      <c r="E324" s="156" t="s">
        <v>190</v>
      </c>
      <c r="F324" s="153" t="str">
        <f>IFERROR(VLOOKUP(E324,TablaIndicadores[[Código]:[Unidad de medida]],2,0),"")</f>
        <v>Superficie de los suelos rehabilitados
apoyados</v>
      </c>
      <c r="G324" s="153" t="str">
        <f>IFERROR(VLOOKUP(E324,TablaIndicadores[[Código]:[Unidad de medida]],3,0),"")</f>
        <v>RCO 38: Hectáreas</v>
      </c>
      <c r="H324" s="116"/>
      <c r="I324" s="153" t="str">
        <f>IF(B318="Incluir",IF(OR(H324="",E324="",NOT(ISNUMBER(H324)),H324&lt;=0,H324&lt;=0.0000001,H324&gt;1000000000),"Rellene con un valor positivo","SI"),"")</f>
        <v/>
      </c>
      <c r="J324" s="115"/>
    </row>
    <row r="325" spans="1:10" ht="29" x14ac:dyDescent="0.35">
      <c r="A325" s="106"/>
      <c r="B325" s="106"/>
      <c r="C325" s="106"/>
      <c r="D325" s="153" t="s">
        <v>162</v>
      </c>
      <c r="E325" s="154" t="s">
        <v>193</v>
      </c>
      <c r="F325" s="153" t="str">
        <f>IFERROR(VLOOKUP(E325,TablaIndicadores[[Código]:[Unidad de medida]],2,0),"")</f>
        <v>RCR 95: Población que tiene acceso a
infraestructuras verdes nuevas o mejoradas*</v>
      </c>
      <c r="G325" s="153" t="str">
        <f>IFERROR(VLOOKUP(E325,TablaIndicadores[[Código]:[Unidad de medida]],3,0),"")</f>
        <v>RCR 95: Personas</v>
      </c>
      <c r="H325" s="157"/>
      <c r="I325" s="153" t="str">
        <f>IF(B318="Incluir",IF(OR(H325="",E325="",NOT(ISNUMBER(H325)),H325&lt;=0,H325&lt;=0.0000001,H325&gt;1000000000),"Rellene con un valor positivo","SI"),"")</f>
        <v/>
      </c>
      <c r="J325" s="115"/>
    </row>
    <row r="326" spans="1:10" x14ac:dyDescent="0.35">
      <c r="A326" s="106"/>
      <c r="B326" s="106"/>
      <c r="C326" s="106"/>
      <c r="D326" s="106"/>
      <c r="E326" s="106"/>
      <c r="F326" s="107"/>
      <c r="G326" s="106"/>
      <c r="H326" s="106"/>
      <c r="I326" s="107"/>
      <c r="J326" s="115"/>
    </row>
    <row r="327" spans="1:10" ht="29.25" customHeight="1" x14ac:dyDescent="0.35">
      <c r="A327" s="106"/>
      <c r="B327" s="116" t="s">
        <v>400</v>
      </c>
      <c r="C327" s="106"/>
      <c r="D327" s="176" t="s">
        <v>309</v>
      </c>
      <c r="E327" s="176"/>
      <c r="F327" s="176"/>
      <c r="G327" s="176"/>
      <c r="H327" s="176"/>
      <c r="I327" s="176"/>
      <c r="J327" s="150"/>
    </row>
    <row r="328" spans="1:10" x14ac:dyDescent="0.35">
      <c r="A328" s="106"/>
      <c r="B328" s="106"/>
      <c r="C328" s="106"/>
      <c r="D328" s="106"/>
      <c r="E328" s="106"/>
      <c r="F328" s="107"/>
      <c r="G328" s="106"/>
      <c r="H328" s="106"/>
      <c r="I328" s="107"/>
      <c r="J328" s="115"/>
    </row>
    <row r="329" spans="1:10" x14ac:dyDescent="0.35">
      <c r="A329" s="106"/>
      <c r="B329" s="106"/>
      <c r="C329" s="106"/>
      <c r="D329" s="106" t="s">
        <v>6</v>
      </c>
      <c r="E329" s="162"/>
      <c r="F329" s="174" t="str">
        <f>IF(B327="Incluir",IF(OR(E329="",E329=0),"Rellene el presupuesto",IF(OR(NOT(ISNUMBER(E329)),E329&lt;=0),"Rellene con un valor positivo","")),
    IF(OR(E329="",E329=0),"",
        "No rellene el presupuesto sin seleccionar que quiere incluir el subtipo de acción"))</f>
        <v/>
      </c>
      <c r="G329" s="175"/>
      <c r="H329" s="175"/>
      <c r="I329" s="107"/>
      <c r="J329" s="115"/>
    </row>
    <row r="330" spans="1:10" x14ac:dyDescent="0.35">
      <c r="A330" s="106"/>
      <c r="B330" s="106"/>
      <c r="C330" s="106"/>
      <c r="D330" s="106"/>
      <c r="E330" s="106"/>
      <c r="F330" s="107"/>
      <c r="G330" s="106"/>
      <c r="H330" s="106"/>
      <c r="I330" s="107"/>
      <c r="J330" s="115"/>
    </row>
    <row r="331" spans="1:10" x14ac:dyDescent="0.35">
      <c r="A331" s="106"/>
      <c r="B331" s="106"/>
      <c r="C331" s="106"/>
      <c r="D331" s="106" t="s">
        <v>270</v>
      </c>
      <c r="E331" s="106"/>
      <c r="F331" s="107"/>
      <c r="G331" s="106"/>
      <c r="H331" s="106"/>
      <c r="I331" s="107"/>
      <c r="J331" s="115"/>
    </row>
    <row r="332" spans="1:10" x14ac:dyDescent="0.35">
      <c r="A332" s="106"/>
      <c r="B332" s="106"/>
      <c r="C332" s="106"/>
      <c r="D332" s="7" t="s">
        <v>271</v>
      </c>
      <c r="E332" s="7" t="s">
        <v>272</v>
      </c>
      <c r="F332" s="11" t="s">
        <v>156</v>
      </c>
      <c r="G332" s="11" t="s">
        <v>159</v>
      </c>
      <c r="H332" s="8" t="s">
        <v>273</v>
      </c>
      <c r="I332" s="11" t="s">
        <v>274</v>
      </c>
      <c r="J332" s="115"/>
    </row>
    <row r="333" spans="1:10" ht="29" x14ac:dyDescent="0.35">
      <c r="A333" s="106"/>
      <c r="B333" s="106"/>
      <c r="C333" s="106"/>
      <c r="D333" s="155" t="s">
        <v>160</v>
      </c>
      <c r="E333" s="156" t="s">
        <v>190</v>
      </c>
      <c r="F333" s="153" t="str">
        <f>IFERROR(VLOOKUP(E333,TablaIndicadores[[Código]:[Unidad de medida]],2,0),"")</f>
        <v>Superficie de los suelos rehabilitados
apoyados</v>
      </c>
      <c r="G333" s="153" t="str">
        <f>IFERROR(VLOOKUP(E333,TablaIndicadores[[Código]:[Unidad de medida]],3,0),"")</f>
        <v>RCO 38: Hectáreas</v>
      </c>
      <c r="H333" s="116"/>
      <c r="I333" s="153" t="str">
        <f>IF(B327="Incluir",IF(OR(H333="",E333="",NOT(ISNUMBER(H333)),H333&lt;=0,H333&lt;=0.0000001,H333&gt;1000000000),"Rellene con un valor positivo","SI"),"")</f>
        <v/>
      </c>
      <c r="J333" s="115"/>
    </row>
    <row r="334" spans="1:10" ht="29" x14ac:dyDescent="0.35">
      <c r="A334" s="106"/>
      <c r="B334" s="106"/>
      <c r="C334" s="106"/>
      <c r="D334" s="153" t="s">
        <v>162</v>
      </c>
      <c r="E334" s="154" t="s">
        <v>193</v>
      </c>
      <c r="F334" s="153" t="str">
        <f>IFERROR(VLOOKUP(E334,TablaIndicadores[[Código]:[Unidad de medida]],2,0),"")</f>
        <v>RCR 95: Población que tiene acceso a
infraestructuras verdes nuevas o mejoradas*</v>
      </c>
      <c r="G334" s="153" t="str">
        <f>IFERROR(VLOOKUP(E334,TablaIndicadores[[Código]:[Unidad de medida]],3,0),"")</f>
        <v>RCR 95: Personas</v>
      </c>
      <c r="H334" s="157"/>
      <c r="I334" s="153" t="str">
        <f>IF(B327="Incluir",IF(OR(H334="",E334="",NOT(ISNUMBER(H334)),H334&lt;=0,H334&lt;=0.0000001,H334&gt;1000000000),"Rellene con un valor positivo","SI"),"")</f>
        <v/>
      </c>
      <c r="J334" s="115"/>
    </row>
    <row r="335" spans="1:10" x14ac:dyDescent="0.35">
      <c r="A335" s="106"/>
      <c r="B335" s="106"/>
      <c r="C335" s="106"/>
      <c r="D335" s="106"/>
      <c r="E335" s="106"/>
      <c r="F335" s="107"/>
      <c r="G335" s="106"/>
      <c r="H335" s="106"/>
      <c r="I335" s="107"/>
      <c r="J335" s="115"/>
    </row>
    <row r="336" spans="1:10" ht="15.5" x14ac:dyDescent="0.35">
      <c r="A336" s="4"/>
      <c r="B336" s="5" t="s">
        <v>310</v>
      </c>
      <c r="C336" s="5"/>
      <c r="D336" s="5"/>
      <c r="E336" s="5"/>
      <c r="F336" s="10"/>
      <c r="G336" s="5"/>
      <c r="H336" s="4"/>
      <c r="I336" s="67"/>
      <c r="J336" s="115"/>
    </row>
    <row r="337" spans="1:10" x14ac:dyDescent="0.35">
      <c r="A337" s="106"/>
      <c r="B337" s="106"/>
      <c r="C337" s="106"/>
      <c r="D337" s="106"/>
      <c r="E337" s="106"/>
      <c r="F337" s="107"/>
      <c r="G337" s="106"/>
      <c r="H337" s="106"/>
      <c r="I337" s="107"/>
      <c r="J337" s="115"/>
    </row>
    <row r="338" spans="1:10" ht="15" thickBot="1" x14ac:dyDescent="0.4">
      <c r="A338" s="106"/>
      <c r="B338" s="160" t="s">
        <v>311</v>
      </c>
      <c r="C338" s="109"/>
      <c r="D338" s="109"/>
      <c r="E338" s="109"/>
      <c r="F338" s="110"/>
      <c r="G338" s="109"/>
      <c r="H338" s="109"/>
      <c r="I338" s="110"/>
      <c r="J338" s="115"/>
    </row>
    <row r="339" spans="1:10" x14ac:dyDescent="0.35">
      <c r="A339" s="106"/>
      <c r="B339" s="106"/>
      <c r="C339" s="106"/>
      <c r="D339" s="106"/>
      <c r="E339" s="106"/>
      <c r="F339" s="107"/>
      <c r="G339" s="106"/>
      <c r="H339" s="106"/>
      <c r="I339" s="107"/>
      <c r="J339" s="115"/>
    </row>
    <row r="340" spans="1:10" ht="27" customHeight="1" x14ac:dyDescent="0.35">
      <c r="A340" s="106"/>
      <c r="B340" s="116" t="s">
        <v>400</v>
      </c>
      <c r="C340" s="106"/>
      <c r="D340" s="176" t="s">
        <v>312</v>
      </c>
      <c r="E340" s="176"/>
      <c r="F340" s="176"/>
      <c r="G340" s="176"/>
      <c r="H340" s="176"/>
      <c r="I340" s="176"/>
      <c r="J340" s="150"/>
    </row>
    <row r="341" spans="1:10" x14ac:dyDescent="0.35">
      <c r="A341" s="106"/>
      <c r="B341" s="106"/>
      <c r="C341" s="106"/>
      <c r="D341" s="106"/>
      <c r="E341" s="106"/>
      <c r="F341" s="107"/>
      <c r="G341" s="106"/>
      <c r="H341" s="106"/>
      <c r="I341" s="107"/>
      <c r="J341" s="115"/>
    </row>
    <row r="342" spans="1:10" x14ac:dyDescent="0.35">
      <c r="A342" s="106"/>
      <c r="B342" s="106"/>
      <c r="C342" s="106"/>
      <c r="D342" s="106" t="s">
        <v>6</v>
      </c>
      <c r="E342" s="162"/>
      <c r="F342" s="174" t="str">
        <f>IF(B340="Incluir",IF(OR(E342="",E342=0),"Rellene el presupuesto",IF(OR(NOT(ISNUMBER(E342)),E342&lt;=0),"Rellene con un valor positivo","")),
    IF(OR(E342="",E342=0),"",
        "No rellene el presupuesto sin seleccionar que quiere incluir el subtipo de acción"))</f>
        <v/>
      </c>
      <c r="G342" s="175"/>
      <c r="H342" s="175"/>
      <c r="I342" s="107"/>
      <c r="J342" s="115"/>
    </row>
    <row r="343" spans="1:10" x14ac:dyDescent="0.35">
      <c r="A343" s="106"/>
      <c r="B343" s="106"/>
      <c r="C343" s="106"/>
      <c r="D343" s="106"/>
      <c r="E343" s="106"/>
      <c r="F343" s="107"/>
      <c r="G343" s="106"/>
      <c r="H343" s="106"/>
      <c r="I343" s="107"/>
      <c r="J343" s="115"/>
    </row>
    <row r="344" spans="1:10" x14ac:dyDescent="0.35">
      <c r="A344" s="106"/>
      <c r="B344" s="106"/>
      <c r="C344" s="106"/>
      <c r="D344" s="106" t="s">
        <v>270</v>
      </c>
      <c r="E344" s="106"/>
      <c r="F344" s="107"/>
      <c r="G344" s="106"/>
      <c r="H344" s="106"/>
      <c r="I344" s="107"/>
      <c r="J344" s="115"/>
    </row>
    <row r="345" spans="1:10" x14ac:dyDescent="0.35">
      <c r="A345" s="106"/>
      <c r="B345" s="106"/>
      <c r="C345" s="106"/>
      <c r="D345" s="7" t="s">
        <v>271</v>
      </c>
      <c r="E345" s="7" t="s">
        <v>272</v>
      </c>
      <c r="F345" s="11" t="s">
        <v>156</v>
      </c>
      <c r="G345" s="11" t="s">
        <v>159</v>
      </c>
      <c r="H345" s="8" t="s">
        <v>273</v>
      </c>
      <c r="I345" s="11" t="s">
        <v>274</v>
      </c>
      <c r="J345" s="115"/>
    </row>
    <row r="346" spans="1:10" ht="29" x14ac:dyDescent="0.35">
      <c r="A346" s="106"/>
      <c r="B346" s="106"/>
      <c r="C346" s="106"/>
      <c r="D346" s="155" t="s">
        <v>160</v>
      </c>
      <c r="E346" s="156" t="s">
        <v>194</v>
      </c>
      <c r="F346" s="153" t="str">
        <f>IFERROR(VLOOKUP(E346,TablaIndicadores[[Código]:[Unidad de medida]],2,0),"")</f>
        <v>RCO 65: Capacidad de las viviendas sociales nuevas o modernizadas</v>
      </c>
      <c r="G346" s="153" t="str">
        <f>IFERROR(VLOOKUP(E346,TablaIndicadores[[Código]:[Unidad de medida]],3,0),"")</f>
        <v>RCO 65: Viviendas</v>
      </c>
      <c r="H346" s="116"/>
      <c r="I346" s="153" t="str">
        <f>IF(B340="Incluir",IF(OR(H346="",E346="",NOT(ISNUMBER(H346)),H346&lt;=0,H346&lt;=0.0000001,H346&gt;1000000000),"Rellene con un valor positivo","SI"),"")</f>
        <v/>
      </c>
      <c r="J346" s="115"/>
    </row>
    <row r="347" spans="1:10" ht="29" x14ac:dyDescent="0.35">
      <c r="A347" s="106"/>
      <c r="B347" s="106"/>
      <c r="C347" s="106"/>
      <c r="D347" s="153" t="s">
        <v>162</v>
      </c>
      <c r="E347" s="154" t="s">
        <v>195</v>
      </c>
      <c r="F347" s="153" t="str">
        <f>IFERROR(VLOOKUP(E347,TablaIndicadores[[Código]:[Unidad de medida]],2,0),"")</f>
        <v>RCR 67:Usuarios anuales de las viviendas sociales nuevas o modernizadas</v>
      </c>
      <c r="G347" s="153" t="str">
        <f>IFERROR(VLOOKUP(E347,TablaIndicadores[[Código]:[Unidad de medida]],3,0),"")</f>
        <v>RCR 67: Usuarios/año</v>
      </c>
      <c r="H347" s="157"/>
      <c r="I347" s="153" t="str">
        <f>IF(B340="Incluir",IF(OR(H347="",E347="",NOT(ISNUMBER(H347)),H347&lt;=0,H347&lt;=0.0000001,H347&gt;1000000000),"Rellene con un valor positivo","SI"),"")</f>
        <v/>
      </c>
      <c r="J347" s="115"/>
    </row>
    <row r="348" spans="1:10" x14ac:dyDescent="0.35">
      <c r="A348" s="106"/>
      <c r="B348" s="106"/>
      <c r="C348" s="106"/>
      <c r="D348" s="106"/>
      <c r="E348" s="106"/>
      <c r="F348" s="107"/>
      <c r="G348" s="106"/>
      <c r="H348" s="106"/>
      <c r="I348" s="107"/>
      <c r="J348" s="115"/>
    </row>
    <row r="349" spans="1:10" x14ac:dyDescent="0.35">
      <c r="A349" s="106"/>
      <c r="B349" s="116" t="s">
        <v>400</v>
      </c>
      <c r="C349" s="106"/>
      <c r="D349" s="112" t="s">
        <v>313</v>
      </c>
      <c r="E349" s="112"/>
      <c r="F349" s="113"/>
      <c r="G349" s="113"/>
      <c r="H349" s="113"/>
      <c r="I349" s="113"/>
      <c r="J349" s="115"/>
    </row>
    <row r="350" spans="1:10" x14ac:dyDescent="0.35">
      <c r="A350" s="106"/>
      <c r="B350" s="106"/>
      <c r="C350" s="106"/>
      <c r="D350" s="106"/>
      <c r="E350" s="106"/>
      <c r="F350" s="107"/>
      <c r="G350" s="106"/>
      <c r="H350" s="106"/>
      <c r="I350" s="107"/>
      <c r="J350" s="115"/>
    </row>
    <row r="351" spans="1:10" x14ac:dyDescent="0.35">
      <c r="A351" s="106"/>
      <c r="B351" s="106"/>
      <c r="C351" s="106"/>
      <c r="D351" s="106" t="s">
        <v>6</v>
      </c>
      <c r="E351" s="162"/>
      <c r="F351" s="174" t="str">
        <f>IF(B349="Incluir",IF(OR(E351="",E351=0),"Rellene el presupuesto",IF(OR(NOT(ISNUMBER(E351)),E351&lt;=0),"Rellene con un valor positivo","")),
    IF(OR(E351="",E351=0),"",
        "No rellene el presupuesto sin seleccionar que quiere incluir el subtipo de acción"))</f>
        <v/>
      </c>
      <c r="G351" s="175"/>
      <c r="H351" s="175"/>
      <c r="I351" s="107"/>
      <c r="J351" s="115"/>
    </row>
    <row r="352" spans="1:10" x14ac:dyDescent="0.35">
      <c r="A352" s="106"/>
      <c r="B352" s="106"/>
      <c r="C352" s="106"/>
      <c r="D352" s="106"/>
      <c r="E352" s="106"/>
      <c r="F352" s="107"/>
      <c r="G352" s="106"/>
      <c r="H352" s="106"/>
      <c r="I352" s="107"/>
      <c r="J352" s="115"/>
    </row>
    <row r="353" spans="1:10" x14ac:dyDescent="0.35">
      <c r="A353" s="106"/>
      <c r="B353" s="106"/>
      <c r="C353" s="106"/>
      <c r="D353" s="106" t="s">
        <v>270</v>
      </c>
      <c r="E353" s="106"/>
      <c r="F353" s="107"/>
      <c r="G353" s="106"/>
      <c r="H353" s="106"/>
      <c r="I353" s="107"/>
      <c r="J353" s="115"/>
    </row>
    <row r="354" spans="1:10" x14ac:dyDescent="0.35">
      <c r="A354" s="106"/>
      <c r="B354" s="106"/>
      <c r="C354" s="106"/>
      <c r="D354" s="7" t="s">
        <v>271</v>
      </c>
      <c r="E354" s="7" t="s">
        <v>272</v>
      </c>
      <c r="F354" s="11" t="s">
        <v>156</v>
      </c>
      <c r="G354" s="11" t="s">
        <v>159</v>
      </c>
      <c r="H354" s="8" t="s">
        <v>273</v>
      </c>
      <c r="I354" s="11" t="s">
        <v>274</v>
      </c>
      <c r="J354" s="115"/>
    </row>
    <row r="355" spans="1:10" ht="72.5" x14ac:dyDescent="0.35">
      <c r="A355" s="106"/>
      <c r="B355" s="106"/>
      <c r="C355" s="106"/>
      <c r="D355" s="155" t="s">
        <v>160</v>
      </c>
      <c r="E355" s="156" t="s">
        <v>196</v>
      </c>
      <c r="F355" s="153" t="str">
        <f>IFERROR(VLOOKUP(E355,TablaIndicadores[[Código]:[Unidad de medida]],2,0),"")</f>
        <v>RCO 113: Población cubierta por proyectos
en el marco de la inclusión socioeconómica
de las comunidades marginadas, las familias
con bajos ingresos y los colectivos menos
favorecidos*</v>
      </c>
      <c r="G355" s="153" t="str">
        <f>IFERROR(VLOOKUP(E355,TablaIndicadores[[Código]:[Unidad de medida]],3,0),"")</f>
        <v>RCO 113:Personas</v>
      </c>
      <c r="H355" s="116"/>
      <c r="I355" s="153" t="str">
        <f>IF(B349="Incluir",IF(OR(H355="",E355="",NOT(ISNUMBER(H355)),H355&lt;=0,H355&lt;=0.0000001,H355&gt;1000000000),"Rellene con un valor positivo","SI"),"")</f>
        <v/>
      </c>
      <c r="J355" s="115"/>
    </row>
    <row r="356" spans="1:10" ht="46.5" customHeight="1" x14ac:dyDescent="0.35">
      <c r="A356" s="106"/>
      <c r="B356" s="106"/>
      <c r="C356" s="106"/>
      <c r="D356" s="153" t="s">
        <v>162</v>
      </c>
      <c r="E356" s="154" t="s">
        <v>197</v>
      </c>
      <c r="F356" s="153" t="str">
        <f>IFERROR(VLOOKUP(E356,TablaIndicadores[[Código]:[Unidad de medida]],2,0),"")</f>
        <v xml:space="preserve">ESR113: Número de personas beneficiarias de actuaciones de inclusión social </v>
      </c>
      <c r="G356" s="153" t="str">
        <f>IFERROR(VLOOKUP(E356,TablaIndicadores[[Código]:[Unidad de medida]],3,0),"")</f>
        <v>ESR113:Personas</v>
      </c>
      <c r="H356" s="157"/>
      <c r="I356" s="153" t="str">
        <f>IF(B349="Incluir",IF(OR(H356="",E356="",NOT(ISNUMBER(H356)),H356&lt;=0,H356&lt;=0.0000001,H356&gt;1000000000),"Rellene con un valor positivo","SI"),"")</f>
        <v/>
      </c>
      <c r="J356" s="115"/>
    </row>
    <row r="357" spans="1:10" x14ac:dyDescent="0.35">
      <c r="A357" s="106"/>
      <c r="B357" s="106"/>
      <c r="C357" s="106"/>
      <c r="D357" s="106"/>
      <c r="E357" s="106"/>
      <c r="F357" s="107"/>
      <c r="G357" s="106"/>
      <c r="H357" s="106"/>
      <c r="I357" s="107"/>
      <c r="J357" s="115"/>
    </row>
    <row r="358" spans="1:10" ht="29.25" customHeight="1" x14ac:dyDescent="0.35">
      <c r="A358" s="106"/>
      <c r="B358" s="116" t="s">
        <v>400</v>
      </c>
      <c r="C358" s="106"/>
      <c r="D358" s="176" t="s">
        <v>314</v>
      </c>
      <c r="E358" s="176"/>
      <c r="F358" s="176"/>
      <c r="G358" s="176"/>
      <c r="H358" s="176"/>
      <c r="I358" s="176"/>
      <c r="J358" s="150"/>
    </row>
    <row r="359" spans="1:10" x14ac:dyDescent="0.35">
      <c r="A359" s="106"/>
      <c r="B359" s="106"/>
      <c r="C359" s="106"/>
      <c r="D359" s="106"/>
      <c r="E359" s="106"/>
      <c r="F359" s="107"/>
      <c r="G359" s="106"/>
      <c r="H359" s="106"/>
      <c r="I359" s="107"/>
      <c r="J359" s="115"/>
    </row>
    <row r="360" spans="1:10" x14ac:dyDescent="0.35">
      <c r="A360" s="106"/>
      <c r="B360" s="106"/>
      <c r="C360" s="106"/>
      <c r="D360" s="106" t="s">
        <v>6</v>
      </c>
      <c r="E360" s="162"/>
      <c r="F360" s="174" t="str">
        <f>IF(B358="Incluir",IF(OR(E360="",E360=0),"Rellene el presupuesto",IF(OR(NOT(ISNUMBER(E360)),E360&lt;=0),"Rellene con un valor positivo","")),
    IF(OR(E360="",E360=0),"",
        "No rellene el presupuesto sin seleccionar que quiere incluir el subtipo de acción"))</f>
        <v/>
      </c>
      <c r="G360" s="175"/>
      <c r="H360" s="175"/>
      <c r="I360" s="107"/>
      <c r="J360" s="115"/>
    </row>
    <row r="361" spans="1:10" x14ac:dyDescent="0.35">
      <c r="A361" s="106"/>
      <c r="B361" s="106"/>
      <c r="C361" s="106"/>
      <c r="D361" s="106"/>
      <c r="E361" s="106"/>
      <c r="F361" s="107"/>
      <c r="G361" s="106"/>
      <c r="H361" s="106"/>
      <c r="I361" s="107"/>
      <c r="J361" s="115"/>
    </row>
    <row r="362" spans="1:10" x14ac:dyDescent="0.35">
      <c r="A362" s="106"/>
      <c r="B362" s="106"/>
      <c r="C362" s="106"/>
      <c r="D362" s="106" t="s">
        <v>270</v>
      </c>
      <c r="E362" s="106"/>
      <c r="F362" s="107"/>
      <c r="G362" s="106"/>
      <c r="H362" s="106"/>
      <c r="I362" s="107"/>
      <c r="J362" s="115"/>
    </row>
    <row r="363" spans="1:10" x14ac:dyDescent="0.35">
      <c r="A363" s="106"/>
      <c r="B363" s="106"/>
      <c r="C363" s="106"/>
      <c r="D363" s="7" t="s">
        <v>271</v>
      </c>
      <c r="E363" s="7" t="s">
        <v>272</v>
      </c>
      <c r="F363" s="11" t="s">
        <v>156</v>
      </c>
      <c r="G363" s="11" t="s">
        <v>159</v>
      </c>
      <c r="H363" s="8" t="s">
        <v>273</v>
      </c>
      <c r="I363" s="11" t="s">
        <v>274</v>
      </c>
      <c r="J363" s="115"/>
    </row>
    <row r="364" spans="1:10" ht="72.5" x14ac:dyDescent="0.35">
      <c r="A364" s="106"/>
      <c r="B364" s="106"/>
      <c r="C364" s="106"/>
      <c r="D364" s="155" t="s">
        <v>160</v>
      </c>
      <c r="E364" s="156" t="s">
        <v>196</v>
      </c>
      <c r="F364" s="153" t="str">
        <f>IFERROR(VLOOKUP(E364,TablaIndicadores[[Código]:[Unidad de medida]],2,0),"")</f>
        <v>RCO 113: Población cubierta por proyectos
en el marco de la inclusión socioeconómica
de las comunidades marginadas, las familias
con bajos ingresos y los colectivos menos
favorecidos*</v>
      </c>
      <c r="G364" s="153" t="str">
        <f>IFERROR(VLOOKUP(E364,TablaIndicadores[[Código]:[Unidad de medida]],3,0),"")</f>
        <v>RCO 113:Personas</v>
      </c>
      <c r="H364" s="116"/>
      <c r="I364" s="153" t="str">
        <f>IF(B358="Incluir",IF(OR(H364="",E364="",NOT(ISNUMBER(H364)),H364&lt;=0,H364&lt;=0.0000001,H364&gt;1000000000),"Rellene con un valor positivo","SI"),"")</f>
        <v/>
      </c>
      <c r="J364" s="115"/>
    </row>
    <row r="365" spans="1:10" ht="45" customHeight="1" x14ac:dyDescent="0.35">
      <c r="A365" s="106"/>
      <c r="B365" s="106"/>
      <c r="C365" s="106"/>
      <c r="D365" s="153" t="s">
        <v>162</v>
      </c>
      <c r="E365" s="154" t="s">
        <v>197</v>
      </c>
      <c r="F365" s="153" t="str">
        <f>IFERROR(VLOOKUP(E365,TablaIndicadores[[Código]:[Unidad de medida]],2,0),"")</f>
        <v xml:space="preserve">ESR113: Número de personas beneficiarias de actuaciones de inclusión social </v>
      </c>
      <c r="G365" s="153" t="str">
        <f>IFERROR(VLOOKUP(E365,TablaIndicadores[[Código]:[Unidad de medida]],3,0),"")</f>
        <v>ESR113:Personas</v>
      </c>
      <c r="H365" s="157"/>
      <c r="I365" s="153" t="str">
        <f>IF(B358="Incluir",IF(OR(H365="",E365="",NOT(ISNUMBER(H365)),H365&lt;=0,H365&lt;=0.0000001,H365&gt;1000000000),"Rellene con un valor positivo","SI"),"")</f>
        <v/>
      </c>
      <c r="J365" s="115"/>
    </row>
    <row r="366" spans="1:10" x14ac:dyDescent="0.35">
      <c r="A366" s="106"/>
      <c r="B366" s="106"/>
      <c r="C366" s="106"/>
      <c r="D366" s="106"/>
      <c r="E366" s="106"/>
      <c r="F366" s="107"/>
      <c r="G366" s="106"/>
      <c r="H366" s="106"/>
      <c r="I366" s="107"/>
      <c r="J366" s="115"/>
    </row>
    <row r="367" spans="1:10" ht="15.5" x14ac:dyDescent="0.35">
      <c r="A367" s="4"/>
      <c r="B367" s="5" t="s">
        <v>315</v>
      </c>
      <c r="C367" s="5"/>
      <c r="D367" s="5"/>
      <c r="E367" s="5"/>
      <c r="F367" s="10"/>
      <c r="G367" s="5"/>
      <c r="H367" s="4"/>
      <c r="I367" s="67"/>
      <c r="J367" s="115"/>
    </row>
    <row r="368" spans="1:10" x14ac:dyDescent="0.35">
      <c r="A368" s="106"/>
      <c r="B368" s="106"/>
      <c r="C368" s="106"/>
      <c r="D368" s="106"/>
      <c r="E368" s="106"/>
      <c r="F368" s="107"/>
      <c r="G368" s="106"/>
      <c r="H368" s="106"/>
      <c r="I368" s="107"/>
      <c r="J368" s="115"/>
    </row>
    <row r="369" spans="1:10" ht="15" thickBot="1" x14ac:dyDescent="0.4">
      <c r="A369" s="106"/>
      <c r="B369" s="160" t="s">
        <v>58</v>
      </c>
      <c r="C369" s="109"/>
      <c r="D369" s="109"/>
      <c r="E369" s="109"/>
      <c r="F369" s="110"/>
      <c r="G369" s="109"/>
      <c r="H369" s="109"/>
      <c r="I369" s="110"/>
      <c r="J369" s="115"/>
    </row>
    <row r="370" spans="1:10" x14ac:dyDescent="0.35">
      <c r="A370" s="106"/>
      <c r="B370" s="106"/>
      <c r="C370" s="106"/>
      <c r="D370" s="106"/>
      <c r="E370" s="106"/>
      <c r="F370" s="107"/>
      <c r="G370" s="106"/>
      <c r="H370" s="106"/>
      <c r="I370" s="107"/>
      <c r="J370" s="115"/>
    </row>
    <row r="371" spans="1:10" x14ac:dyDescent="0.35">
      <c r="A371" s="106"/>
      <c r="B371" s="116" t="s">
        <v>400</v>
      </c>
      <c r="C371" s="106"/>
      <c r="D371" s="112" t="s">
        <v>316</v>
      </c>
      <c r="E371" s="112"/>
      <c r="F371" s="113"/>
      <c r="G371" s="113"/>
      <c r="H371" s="113"/>
      <c r="I371" s="113"/>
      <c r="J371" s="115"/>
    </row>
    <row r="372" spans="1:10" x14ac:dyDescent="0.35">
      <c r="A372" s="106"/>
      <c r="B372" s="106"/>
      <c r="C372" s="106"/>
      <c r="D372" s="106"/>
      <c r="E372" s="106"/>
      <c r="F372" s="107"/>
      <c r="G372" s="106"/>
      <c r="H372" s="106"/>
      <c r="I372" s="107"/>
      <c r="J372" s="115"/>
    </row>
    <row r="373" spans="1:10" x14ac:dyDescent="0.35">
      <c r="A373" s="106"/>
      <c r="B373" s="106"/>
      <c r="C373" s="106"/>
      <c r="D373" s="106" t="s">
        <v>6</v>
      </c>
      <c r="E373" s="162"/>
      <c r="F373" s="174" t="str">
        <f>IF(B371="Incluir",IF(OR(E373="",E373=0),"Rellene el presupuesto",IF(OR(NOT(ISNUMBER(E373)),E373&lt;=0),"Rellene con un valor positivo","")),
    IF(OR(E373="",E373=0),"",
        "No rellene el presupuesto sin seleccionar que quiere incluir el subtipo de acción"))</f>
        <v/>
      </c>
      <c r="G373" s="175"/>
      <c r="H373" s="175"/>
      <c r="I373" s="107"/>
      <c r="J373" s="115"/>
    </row>
    <row r="374" spans="1:10" x14ac:dyDescent="0.35">
      <c r="A374" s="106"/>
      <c r="B374" s="106"/>
      <c r="C374" s="106"/>
      <c r="D374" s="106"/>
      <c r="E374" s="106"/>
      <c r="F374" s="107"/>
      <c r="G374" s="106"/>
      <c r="H374" s="106"/>
      <c r="I374" s="107"/>
      <c r="J374" s="115"/>
    </row>
    <row r="375" spans="1:10" x14ac:dyDescent="0.35">
      <c r="A375" s="106"/>
      <c r="B375" s="106"/>
      <c r="C375" s="106"/>
      <c r="D375" s="106" t="s">
        <v>270</v>
      </c>
      <c r="E375" s="106"/>
      <c r="F375" s="107"/>
      <c r="G375" s="106"/>
      <c r="H375" s="106"/>
      <c r="I375" s="107"/>
      <c r="J375" s="115"/>
    </row>
    <row r="376" spans="1:10" x14ac:dyDescent="0.35">
      <c r="A376" s="106"/>
      <c r="B376" s="106"/>
      <c r="C376" s="106"/>
      <c r="D376" s="7" t="s">
        <v>271</v>
      </c>
      <c r="E376" s="7" t="s">
        <v>272</v>
      </c>
      <c r="F376" s="11" t="s">
        <v>156</v>
      </c>
      <c r="G376" s="11" t="s">
        <v>159</v>
      </c>
      <c r="H376" s="8" t="s">
        <v>273</v>
      </c>
      <c r="I376" s="11" t="s">
        <v>274</v>
      </c>
      <c r="J376" s="115"/>
    </row>
    <row r="377" spans="1:10" ht="29" x14ac:dyDescent="0.35">
      <c r="A377" s="106"/>
      <c r="B377" s="106"/>
      <c r="C377" s="106"/>
      <c r="D377" s="155" t="s">
        <v>160</v>
      </c>
      <c r="E377" s="156" t="s">
        <v>198</v>
      </c>
      <c r="F377" s="153" t="str">
        <f>IFERROR(VLOOKUP(E377,TablaIndicadores[[Código]:[Unidad de medida]],2,0),"")</f>
        <v>RCO 77: Número de infraestructuras
culturales y turísticas apoyadas*</v>
      </c>
      <c r="G377" s="153" t="str">
        <f>IFERROR(VLOOKUP(E377,TablaIndicadores[[Código]:[Unidad de medida]],3,0),"")</f>
        <v>RCO 77:Sitios culturales y turísticos</v>
      </c>
      <c r="H377" s="116"/>
      <c r="I377" s="153" t="str">
        <f>IF(B371="Incluir",IF(OR(H377="",E377="",NOT(ISNUMBER(H377)),H377&lt;=0,H377&lt;=0.0000001,H377&gt;1000000000),"Rellene con un valor positivo","SI"),"")</f>
        <v/>
      </c>
      <c r="J377" s="115"/>
    </row>
    <row r="378" spans="1:10" ht="29" x14ac:dyDescent="0.35">
      <c r="A378" s="106"/>
      <c r="B378" s="106"/>
      <c r="C378" s="106"/>
      <c r="D378" s="153" t="s">
        <v>162</v>
      </c>
      <c r="E378" s="154" t="s">
        <v>199</v>
      </c>
      <c r="F378" s="153" t="str">
        <f>IFERROR(VLOOKUP(E378,TablaIndicadores[[Código]:[Unidad de medida]],2,0),"")</f>
        <v>RCR 77: Visitantes de instalaciones culturales
y turísticas apoyadas*</v>
      </c>
      <c r="G378" s="153" t="str">
        <f>IFERROR(VLOOKUP(E378,TablaIndicadores[[Código]:[Unidad de medida]],3,0),"")</f>
        <v>Visitantes / año</v>
      </c>
      <c r="H378" s="157"/>
      <c r="I378" s="153" t="str">
        <f>IF(B371="Incluir",IF(OR(H378="",E378="",NOT(ISNUMBER(H378)),H378&lt;=0,H378&lt;=0.0000001,H378&gt;1000000000),"Rellene con un valor positivo","SI"),"")</f>
        <v/>
      </c>
      <c r="J378" s="115"/>
    </row>
    <row r="379" spans="1:10" x14ac:dyDescent="0.35">
      <c r="A379" s="106"/>
      <c r="B379" s="106"/>
      <c r="C379" s="106"/>
      <c r="D379" s="106"/>
      <c r="E379" s="106"/>
      <c r="F379" s="107"/>
      <c r="G379" s="106"/>
      <c r="H379" s="106"/>
      <c r="I379" s="107"/>
      <c r="J379" s="115"/>
    </row>
    <row r="380" spans="1:10" x14ac:dyDescent="0.35">
      <c r="A380" s="106"/>
      <c r="B380" s="116" t="s">
        <v>400</v>
      </c>
      <c r="C380" s="106"/>
      <c r="D380" s="112" t="s">
        <v>317</v>
      </c>
      <c r="E380" s="112"/>
      <c r="F380" s="113"/>
      <c r="G380" s="113"/>
      <c r="H380" s="113"/>
      <c r="I380" s="113"/>
      <c r="J380" s="115"/>
    </row>
    <row r="381" spans="1:10" x14ac:dyDescent="0.35">
      <c r="A381" s="106"/>
      <c r="B381" s="106"/>
      <c r="C381" s="106"/>
      <c r="D381" s="106"/>
      <c r="E381" s="106"/>
      <c r="F381" s="107"/>
      <c r="G381" s="106"/>
      <c r="H381" s="106"/>
      <c r="I381" s="107"/>
      <c r="J381" s="115"/>
    </row>
    <row r="382" spans="1:10" x14ac:dyDescent="0.35">
      <c r="A382" s="106"/>
      <c r="B382" s="106"/>
      <c r="C382" s="106"/>
      <c r="D382" s="106" t="s">
        <v>6</v>
      </c>
      <c r="E382" s="162"/>
      <c r="F382" s="174" t="str">
        <f>IF(B380="Incluir",IF(OR(E382="",E382=0),"Rellene el presupuesto",IF(OR(NOT(ISNUMBER(E382)),E382&lt;=0),"Rellene con un valor positivo","")),
    IF(OR(E382="",E382=0),"",
        "No rellene el presupuesto sin seleccionar que quiere incluir el subtipo de acción"))</f>
        <v/>
      </c>
      <c r="G382" s="175"/>
      <c r="H382" s="175"/>
      <c r="I382" s="107"/>
      <c r="J382" s="115"/>
    </row>
    <row r="383" spans="1:10" x14ac:dyDescent="0.35">
      <c r="A383" s="106"/>
      <c r="B383" s="106"/>
      <c r="C383" s="106"/>
      <c r="D383" s="106"/>
      <c r="E383" s="106"/>
      <c r="F383" s="107"/>
      <c r="G383" s="106"/>
      <c r="H383" s="106"/>
      <c r="I383" s="107"/>
      <c r="J383" s="115"/>
    </row>
    <row r="384" spans="1:10" x14ac:dyDescent="0.35">
      <c r="A384" s="106"/>
      <c r="B384" s="106"/>
      <c r="C384" s="106"/>
      <c r="D384" s="106" t="s">
        <v>270</v>
      </c>
      <c r="E384" s="106"/>
      <c r="F384" s="107"/>
      <c r="G384" s="106"/>
      <c r="H384" s="106"/>
      <c r="I384" s="107"/>
      <c r="J384" s="115"/>
    </row>
    <row r="385" spans="1:10" x14ac:dyDescent="0.35">
      <c r="A385" s="106"/>
      <c r="B385" s="106"/>
      <c r="C385" s="106"/>
      <c r="D385" s="7" t="s">
        <v>271</v>
      </c>
      <c r="E385" s="7" t="s">
        <v>272</v>
      </c>
      <c r="F385" s="11" t="s">
        <v>156</v>
      </c>
      <c r="G385" s="11" t="s">
        <v>159</v>
      </c>
      <c r="H385" s="8" t="s">
        <v>273</v>
      </c>
      <c r="I385" s="11" t="s">
        <v>274</v>
      </c>
      <c r="J385" s="115"/>
    </row>
    <row r="386" spans="1:10" ht="29" x14ac:dyDescent="0.35">
      <c r="A386" s="106"/>
      <c r="B386" s="106"/>
      <c r="C386" s="106"/>
      <c r="D386" s="155" t="s">
        <v>160</v>
      </c>
      <c r="E386" s="156" t="s">
        <v>198</v>
      </c>
      <c r="F386" s="153" t="str">
        <f>IFERROR(VLOOKUP(E386,TablaIndicadores[[Código]:[Unidad de medida]],2,0),"")</f>
        <v>RCO 77: Número de infraestructuras
culturales y turísticas apoyadas*</v>
      </c>
      <c r="G386" s="153" t="str">
        <f>IFERROR(VLOOKUP(E386,TablaIndicadores[[Código]:[Unidad de medida]],3,0),"")</f>
        <v>RCO 77:Sitios culturales y turísticos</v>
      </c>
      <c r="H386" s="116"/>
      <c r="I386" s="153" t="str">
        <f>IF(B380="Incluir",IF(OR(H386="",E386="",NOT(ISNUMBER(H386)),H386&lt;=0,H386&lt;=0.0000001,H386&gt;1000000000),"Rellene con un valor positivo","SI"),"")</f>
        <v/>
      </c>
      <c r="J386" s="115"/>
    </row>
    <row r="387" spans="1:10" ht="29" x14ac:dyDescent="0.35">
      <c r="A387" s="106"/>
      <c r="B387" s="106"/>
      <c r="C387" s="106"/>
      <c r="D387" s="153" t="s">
        <v>162</v>
      </c>
      <c r="E387" s="154" t="s">
        <v>199</v>
      </c>
      <c r="F387" s="153" t="str">
        <f>IFERROR(VLOOKUP(E387,TablaIndicadores[[Código]:[Unidad de medida]],2,0),"")</f>
        <v>RCR 77: Visitantes de instalaciones culturales
y turísticas apoyadas*</v>
      </c>
      <c r="G387" s="153" t="str">
        <f>IFERROR(VLOOKUP(E387,TablaIndicadores[[Código]:[Unidad de medida]],3,0),"")</f>
        <v>Visitantes / año</v>
      </c>
      <c r="H387" s="157"/>
      <c r="I387" s="153" t="str">
        <f>IF(B380="Incluir",IF(OR(H387="",E387="",NOT(ISNUMBER(H387)),H387&lt;=0,H387&lt;=0.0000001,H387&gt;1000000000),"Rellene con un valor positivo","SI"),"")</f>
        <v/>
      </c>
      <c r="J387" s="115"/>
    </row>
    <row r="388" spans="1:10" x14ac:dyDescent="0.35">
      <c r="A388" s="106"/>
      <c r="B388" s="106"/>
      <c r="C388" s="106"/>
      <c r="D388" s="106"/>
      <c r="E388" s="106"/>
      <c r="F388" s="107"/>
      <c r="G388" s="106"/>
      <c r="H388" s="106"/>
      <c r="I388" s="107"/>
      <c r="J388" s="115"/>
    </row>
    <row r="389" spans="1:10" x14ac:dyDescent="0.35">
      <c r="A389" s="106"/>
      <c r="B389" s="116" t="s">
        <v>400</v>
      </c>
      <c r="C389" s="106"/>
      <c r="D389" s="112" t="s">
        <v>318</v>
      </c>
      <c r="E389" s="112"/>
      <c r="F389" s="113"/>
      <c r="G389" s="151"/>
      <c r="H389" s="151"/>
      <c r="I389" s="151"/>
      <c r="J389" s="115"/>
    </row>
    <row r="390" spans="1:10" x14ac:dyDescent="0.35">
      <c r="A390" s="106"/>
      <c r="B390" s="106"/>
      <c r="C390" s="106"/>
      <c r="D390" s="106"/>
      <c r="E390" s="106"/>
      <c r="F390" s="107"/>
      <c r="G390" s="106"/>
      <c r="H390" s="106"/>
      <c r="I390" s="107"/>
      <c r="J390" s="115"/>
    </row>
    <row r="391" spans="1:10" x14ac:dyDescent="0.35">
      <c r="A391" s="106"/>
      <c r="B391" s="106"/>
      <c r="C391" s="106"/>
      <c r="D391" s="106" t="s">
        <v>6</v>
      </c>
      <c r="E391" s="162"/>
      <c r="F391" s="174" t="str">
        <f>IF(B389="Incluir",IF(OR(E391="",E391=0),"Rellene el presupuesto",IF(OR(NOT(ISNUMBER(E391)),E391&lt;=0),"Rellene con un valor positivo","")),
    IF(OR(E391="",E391=0),"",
        "No rellene el presupuesto sin seleccionar que quiere incluir el subtipo de acción"))</f>
        <v/>
      </c>
      <c r="G391" s="175"/>
      <c r="H391" s="175"/>
      <c r="I391" s="107"/>
      <c r="J391" s="115"/>
    </row>
    <row r="392" spans="1:10" x14ac:dyDescent="0.35">
      <c r="A392" s="106"/>
      <c r="B392" s="106"/>
      <c r="C392" s="106"/>
      <c r="D392" s="106"/>
      <c r="E392" s="106"/>
      <c r="F392" s="107"/>
      <c r="G392" s="106"/>
      <c r="H392" s="106"/>
      <c r="I392" s="107"/>
      <c r="J392" s="115"/>
    </row>
    <row r="393" spans="1:10" x14ac:dyDescent="0.35">
      <c r="A393" s="106"/>
      <c r="B393" s="106"/>
      <c r="C393" s="106"/>
      <c r="D393" s="106" t="s">
        <v>270</v>
      </c>
      <c r="E393" s="106"/>
      <c r="F393" s="107"/>
      <c r="G393" s="106"/>
      <c r="H393" s="106"/>
      <c r="I393" s="107"/>
      <c r="J393" s="115"/>
    </row>
    <row r="394" spans="1:10" x14ac:dyDescent="0.35">
      <c r="A394" s="106"/>
      <c r="B394" s="106"/>
      <c r="C394" s="106"/>
      <c r="D394" s="7" t="s">
        <v>271</v>
      </c>
      <c r="E394" s="7" t="s">
        <v>272</v>
      </c>
      <c r="F394" s="11" t="s">
        <v>156</v>
      </c>
      <c r="G394" s="11" t="s">
        <v>159</v>
      </c>
      <c r="H394" s="8" t="s">
        <v>273</v>
      </c>
      <c r="I394" s="11" t="s">
        <v>274</v>
      </c>
      <c r="J394" s="115"/>
    </row>
    <row r="395" spans="1:10" ht="29" x14ac:dyDescent="0.35">
      <c r="A395" s="106"/>
      <c r="B395" s="106"/>
      <c r="C395" s="106"/>
      <c r="D395" s="155" t="s">
        <v>160</v>
      </c>
      <c r="E395" s="156" t="s">
        <v>200</v>
      </c>
      <c r="F395" s="153" t="str">
        <f>IFERROR(VLOOKUP(E395,TablaIndicadores[[Código]:[Unidad de medida]],2,0),"")</f>
        <v>RCO 114: Espacios abiertos creados o rehabilitados en zonas urbanas</v>
      </c>
      <c r="G395" s="153" t="str">
        <f>IFERROR(VLOOKUP(E395,TablaIndicadores[[Código]:[Unidad de medida]],3,0),"")</f>
        <v>RCO 114: Metros cuadrados</v>
      </c>
      <c r="H395" s="116"/>
      <c r="I395" s="153" t="str">
        <f>IF(B389="Incluir",IF(OR(H395="",E395="",NOT(ISNUMBER(H395)),H395&lt;=0,H395&lt;=0.0000001,H395&gt;1000000000),"Rellene con un valor positivo","SI"),"")</f>
        <v/>
      </c>
      <c r="J395" s="115"/>
    </row>
    <row r="396" spans="1:10" ht="29" x14ac:dyDescent="0.35">
      <c r="A396" s="106"/>
      <c r="B396" s="106"/>
      <c r="C396" s="106"/>
      <c r="D396" s="153" t="s">
        <v>162</v>
      </c>
      <c r="E396" s="154" t="s">
        <v>199</v>
      </c>
      <c r="F396" s="153" t="str">
        <f>IFERROR(VLOOKUP(E396,TablaIndicadores[[Código]:[Unidad de medida]],2,0),"")</f>
        <v>RCR 77: Visitantes de instalaciones culturales
y turísticas apoyadas*</v>
      </c>
      <c r="G396" s="153" t="str">
        <f>IFERROR(VLOOKUP(E396,TablaIndicadores[[Código]:[Unidad de medida]],3,0),"")</f>
        <v>Visitantes / año</v>
      </c>
      <c r="H396" s="157"/>
      <c r="I396" s="153" t="str">
        <f>IF(B389="Incluir",IF(OR(H396="",E396="",NOT(ISNUMBER(H396)),H396&lt;=0,H396&lt;=0.0000001,H396&gt;1000000000),"Rellene con un valor positivo","SI"),"")</f>
        <v/>
      </c>
      <c r="J396" s="115"/>
    </row>
    <row r="397" spans="1:10" x14ac:dyDescent="0.35">
      <c r="A397" s="106"/>
      <c r="B397" s="106"/>
      <c r="C397" s="106"/>
      <c r="D397" s="106"/>
      <c r="E397" s="106"/>
      <c r="F397" s="107"/>
      <c r="G397" s="106"/>
      <c r="H397" s="106"/>
      <c r="I397" s="107"/>
      <c r="J397" s="115"/>
    </row>
    <row r="398" spans="1:10" x14ac:dyDescent="0.35">
      <c r="A398" s="106"/>
      <c r="B398" s="116" t="s">
        <v>400</v>
      </c>
      <c r="C398" s="106"/>
      <c r="D398" s="112" t="s">
        <v>319</v>
      </c>
      <c r="E398" s="112"/>
      <c r="F398" s="113"/>
      <c r="G398" s="113"/>
      <c r="H398" s="113"/>
      <c r="I398" s="113"/>
      <c r="J398" s="115"/>
    </row>
    <row r="399" spans="1:10" x14ac:dyDescent="0.35">
      <c r="A399" s="106"/>
      <c r="B399" s="106"/>
      <c r="C399" s="106"/>
      <c r="D399" s="106"/>
      <c r="E399" s="106"/>
      <c r="F399" s="107"/>
      <c r="G399" s="106"/>
      <c r="H399" s="106"/>
      <c r="I399" s="107"/>
      <c r="J399" s="115"/>
    </row>
    <row r="400" spans="1:10" x14ac:dyDescent="0.35">
      <c r="A400" s="106"/>
      <c r="B400" s="106"/>
      <c r="C400" s="106"/>
      <c r="D400" s="106" t="s">
        <v>6</v>
      </c>
      <c r="E400" s="162"/>
      <c r="F400" s="174" t="str">
        <f>IF(B398="Incluir",IF(OR(E400="",E400=0),"Rellene el presupuesto",IF(OR(NOT(ISNUMBER(E400)),E400&lt;=0),"Rellene con un valor positivo","")),
    IF(OR(E400="",E400=0),"",
        "No rellene el presupuesto sin seleccionar que quiere incluir el subtipo de acción"))</f>
        <v/>
      </c>
      <c r="G400" s="175"/>
      <c r="H400" s="175"/>
      <c r="I400" s="107"/>
      <c r="J400" s="115"/>
    </row>
    <row r="401" spans="1:10" x14ac:dyDescent="0.35">
      <c r="A401" s="106"/>
      <c r="B401" s="106"/>
      <c r="C401" s="106"/>
      <c r="D401" s="106"/>
      <c r="E401" s="106"/>
      <c r="F401" s="107"/>
      <c r="G401" s="106"/>
      <c r="H401" s="106"/>
      <c r="I401" s="107"/>
      <c r="J401" s="115"/>
    </row>
    <row r="402" spans="1:10" x14ac:dyDescent="0.35">
      <c r="A402" s="106"/>
      <c r="B402" s="106"/>
      <c r="C402" s="106"/>
      <c r="D402" s="106" t="s">
        <v>270</v>
      </c>
      <c r="E402" s="106"/>
      <c r="F402" s="107"/>
      <c r="G402" s="106"/>
      <c r="H402" s="106"/>
      <c r="I402" s="107"/>
      <c r="J402" s="115"/>
    </row>
    <row r="403" spans="1:10" x14ac:dyDescent="0.35">
      <c r="A403" s="106"/>
      <c r="B403" s="106"/>
      <c r="C403" s="106"/>
      <c r="D403" s="7" t="s">
        <v>271</v>
      </c>
      <c r="E403" s="7" t="s">
        <v>272</v>
      </c>
      <c r="F403" s="11" t="s">
        <v>156</v>
      </c>
      <c r="G403" s="11" t="s">
        <v>159</v>
      </c>
      <c r="H403" s="8" t="s">
        <v>273</v>
      </c>
      <c r="I403" s="11" t="s">
        <v>274</v>
      </c>
      <c r="J403" s="115"/>
    </row>
    <row r="404" spans="1:10" ht="29" x14ac:dyDescent="0.35">
      <c r="A404" s="106"/>
      <c r="B404" s="106"/>
      <c r="C404" s="106"/>
      <c r="D404" s="155" t="s">
        <v>160</v>
      </c>
      <c r="E404" s="156" t="s">
        <v>198</v>
      </c>
      <c r="F404" s="153" t="str">
        <f>IFERROR(VLOOKUP(E404,TablaIndicadores[[Código]:[Unidad de medida]],2,0),"")</f>
        <v>RCO 77: Número de infraestructuras
culturales y turísticas apoyadas*</v>
      </c>
      <c r="G404" s="153" t="str">
        <f>IFERROR(VLOOKUP(E404,TablaIndicadores[[Código]:[Unidad de medida]],3,0),"")</f>
        <v>RCO 77:Sitios culturales y turísticos</v>
      </c>
      <c r="H404" s="116"/>
      <c r="I404" s="153" t="str">
        <f>IF(B398="Incluir",IF(OR(H404="",E404="",NOT(ISNUMBER(H404)),H404&lt;=0,H404&lt;=0.0000001,H404&gt;1000000000),"Rellene con un valor positivo","SI"),"")</f>
        <v/>
      </c>
      <c r="J404" s="115"/>
    </row>
    <row r="405" spans="1:10" ht="29" x14ac:dyDescent="0.35">
      <c r="A405" s="106"/>
      <c r="B405" s="106"/>
      <c r="C405" s="106"/>
      <c r="D405" s="153" t="s">
        <v>162</v>
      </c>
      <c r="E405" s="154" t="s">
        <v>199</v>
      </c>
      <c r="F405" s="153" t="str">
        <f>IFERROR(VLOOKUP(E405,TablaIndicadores[[Código]:[Unidad de medida]],2,0),"")</f>
        <v>RCR 77: Visitantes de instalaciones culturales
y turísticas apoyadas*</v>
      </c>
      <c r="G405" s="153" t="str">
        <f>IFERROR(VLOOKUP(E405,TablaIndicadores[[Código]:[Unidad de medida]],3,0),"")</f>
        <v>Visitantes / año</v>
      </c>
      <c r="H405" s="157"/>
      <c r="I405" s="153" t="str">
        <f>IF(B398="Incluir",IF(OR(H405="",E405="",NOT(ISNUMBER(H405)),H405&lt;=0,H405&lt;=0.0000001,H405&gt;1000000000),"Rellene con un valor positivo","SI"),"")</f>
        <v/>
      </c>
      <c r="J405" s="115"/>
    </row>
    <row r="406" spans="1:10" x14ac:dyDescent="0.35">
      <c r="A406" s="119"/>
      <c r="B406" s="119"/>
      <c r="C406" s="119"/>
      <c r="D406" s="119"/>
      <c r="E406" s="119"/>
      <c r="F406" s="120"/>
      <c r="G406" s="119"/>
      <c r="H406" s="119"/>
      <c r="I406" s="120"/>
      <c r="J406" s="115"/>
    </row>
    <row r="407" spans="1:10" ht="15.5" x14ac:dyDescent="0.35">
      <c r="A407" s="4"/>
      <c r="B407" s="5" t="s">
        <v>783</v>
      </c>
      <c r="C407" s="5"/>
      <c r="D407" s="5"/>
      <c r="E407" s="5"/>
      <c r="F407" s="10"/>
      <c r="G407" s="5"/>
      <c r="H407" s="4"/>
      <c r="I407" s="67"/>
      <c r="J407" s="115"/>
    </row>
    <row r="408" spans="1:10" x14ac:dyDescent="0.35">
      <c r="A408" s="106"/>
      <c r="B408" s="106"/>
      <c r="C408" s="106"/>
      <c r="D408" s="158"/>
      <c r="E408" s="158"/>
      <c r="F408" s="158"/>
      <c r="G408" s="158"/>
      <c r="H408" s="158"/>
      <c r="I408" s="158"/>
      <c r="J408" s="115"/>
    </row>
    <row r="409" spans="1:10" ht="15.5" x14ac:dyDescent="0.35">
      <c r="A409" s="106"/>
      <c r="B409" s="106"/>
      <c r="C409" s="106"/>
      <c r="D409" s="158"/>
      <c r="E409" s="158"/>
      <c r="F409" s="158"/>
      <c r="G409" s="179" t="s">
        <v>775</v>
      </c>
      <c r="H409" s="180"/>
      <c r="I409" s="159">
        <f ca="1">TablaRPresupuestoAI[[#Totals],[Proyecto2]]</f>
        <v>0</v>
      </c>
      <c r="J409" s="115"/>
    </row>
    <row r="410" spans="1:10" x14ac:dyDescent="0.35">
      <c r="A410" s="121"/>
      <c r="B410" s="121"/>
      <c r="C410" s="121"/>
      <c r="D410" s="121"/>
      <c r="E410" s="121"/>
      <c r="F410" s="122"/>
      <c r="G410" s="121"/>
      <c r="H410" s="121"/>
      <c r="I410" s="122"/>
      <c r="J410" s="123"/>
    </row>
  </sheetData>
  <sheetProtection algorithmName="SHA-512" hashValue="WuO5aS5E5t4kv7gDn/3+8ii2Yj88DejDs5r5+R1jhAcnJbUczkhYgZUmzwHQpxG4TFa9R27jjXtV2BHXEi/JEQ==" saltValue="P9HO+GlPU0vuGKENmOcWkw==" spinCount="100000" sheet="1" objects="1" scenarios="1" selectLockedCells="1"/>
  <mergeCells count="57">
    <mergeCell ref="G409:H409"/>
    <mergeCell ref="D215:I215"/>
    <mergeCell ref="D224:I224"/>
    <mergeCell ref="D233:I233"/>
    <mergeCell ref="D327:I327"/>
    <mergeCell ref="D340:I340"/>
    <mergeCell ref="F217:H217"/>
    <mergeCell ref="F311:H311"/>
    <mergeCell ref="F226:H226"/>
    <mergeCell ref="F235:H235"/>
    <mergeCell ref="F244:H244"/>
    <mergeCell ref="F253:H253"/>
    <mergeCell ref="F264:H264"/>
    <mergeCell ref="F273:H273"/>
    <mergeCell ref="F282:H282"/>
    <mergeCell ref="F291:H291"/>
    <mergeCell ref="F300:H300"/>
    <mergeCell ref="F34:H34"/>
    <mergeCell ref="E3:I3"/>
    <mergeCell ref="E4:I5"/>
    <mergeCell ref="F14:H14"/>
    <mergeCell ref="F23:H23"/>
    <mergeCell ref="D32:I32"/>
    <mergeCell ref="F141:H141"/>
    <mergeCell ref="F43:H43"/>
    <mergeCell ref="F56:H56"/>
    <mergeCell ref="F65:H65"/>
    <mergeCell ref="F76:H76"/>
    <mergeCell ref="F85:H85"/>
    <mergeCell ref="F94:H94"/>
    <mergeCell ref="F103:H103"/>
    <mergeCell ref="F112:H112"/>
    <mergeCell ref="F121:H121"/>
    <mergeCell ref="F130:H130"/>
    <mergeCell ref="D54:I54"/>
    <mergeCell ref="D63:I63"/>
    <mergeCell ref="F150:H150"/>
    <mergeCell ref="F159:H159"/>
    <mergeCell ref="F168:H168"/>
    <mergeCell ref="F177:H177"/>
    <mergeCell ref="F188:H188"/>
    <mergeCell ref="F197:H197"/>
    <mergeCell ref="F206:H206"/>
    <mergeCell ref="D175:I175"/>
    <mergeCell ref="D186:I186"/>
    <mergeCell ref="D195:I195"/>
    <mergeCell ref="D204:I204"/>
    <mergeCell ref="F400:H400"/>
    <mergeCell ref="F320:H320"/>
    <mergeCell ref="F329:H329"/>
    <mergeCell ref="F342:H342"/>
    <mergeCell ref="F351:H351"/>
    <mergeCell ref="F360:H360"/>
    <mergeCell ref="F373:H373"/>
    <mergeCell ref="F382:H382"/>
    <mergeCell ref="F391:H391"/>
    <mergeCell ref="D358:I358"/>
  </mergeCells>
  <conditionalFormatting sqref="I18:I19">
    <cfRule type="containsText" dxfId="378" priority="41" operator="containsText" text="Rellene con">
      <formula>NOT(ISERROR(SEARCH("Rellene con",I18)))</formula>
    </cfRule>
  </conditionalFormatting>
  <conditionalFormatting sqref="I27:I28">
    <cfRule type="containsText" dxfId="377" priority="40" operator="containsText" text="Rellene con">
      <formula>NOT(ISERROR(SEARCH("Rellene con",I27)))</formula>
    </cfRule>
  </conditionalFormatting>
  <conditionalFormatting sqref="I38:I39">
    <cfRule type="containsText" dxfId="376" priority="39" operator="containsText" text="Rellene con">
      <formula>NOT(ISERROR(SEARCH("Rellene con",I38)))</formula>
    </cfRule>
  </conditionalFormatting>
  <conditionalFormatting sqref="I47:I48">
    <cfRule type="containsText" dxfId="375" priority="38" operator="containsText" text="Rellene con">
      <formula>NOT(ISERROR(SEARCH("Rellene con",I47)))</formula>
    </cfRule>
  </conditionalFormatting>
  <conditionalFormatting sqref="I60:I61">
    <cfRule type="containsText" dxfId="374" priority="37" operator="containsText" text="Rellene con">
      <formula>NOT(ISERROR(SEARCH("Rellene con",I60)))</formula>
    </cfRule>
  </conditionalFormatting>
  <conditionalFormatting sqref="I69:I70">
    <cfRule type="containsText" dxfId="373" priority="36" operator="containsText" text="Rellene con">
      <formula>NOT(ISERROR(SEARCH("Rellene con",I69)))</formula>
    </cfRule>
  </conditionalFormatting>
  <conditionalFormatting sqref="I80:I81">
    <cfRule type="containsText" dxfId="372" priority="35" operator="containsText" text="Rellene con">
      <formula>NOT(ISERROR(SEARCH("Rellene con",I80)))</formula>
    </cfRule>
  </conditionalFormatting>
  <conditionalFormatting sqref="I89:I90">
    <cfRule type="containsText" dxfId="371" priority="34" operator="containsText" text="Rellene con">
      <formula>NOT(ISERROR(SEARCH("Rellene con",I89)))</formula>
    </cfRule>
  </conditionalFormatting>
  <conditionalFormatting sqref="I98:I99">
    <cfRule type="containsText" dxfId="370" priority="33" operator="containsText" text="Rellene con">
      <formula>NOT(ISERROR(SEARCH("Rellene con",I98)))</formula>
    </cfRule>
  </conditionalFormatting>
  <conditionalFormatting sqref="I107:I108">
    <cfRule type="containsText" dxfId="369" priority="32" operator="containsText" text="Rellene con">
      <formula>NOT(ISERROR(SEARCH("Rellene con",I107)))</formula>
    </cfRule>
  </conditionalFormatting>
  <conditionalFormatting sqref="I116:I117">
    <cfRule type="containsText" dxfId="368" priority="31" operator="containsText" text="Rellene con">
      <formula>NOT(ISERROR(SEARCH("Rellene con",I116)))</formula>
    </cfRule>
  </conditionalFormatting>
  <conditionalFormatting sqref="I125:I126">
    <cfRule type="containsText" dxfId="367" priority="30" operator="containsText" text="Rellene con">
      <formula>NOT(ISERROR(SEARCH("Rellene con",I125)))</formula>
    </cfRule>
  </conditionalFormatting>
  <conditionalFormatting sqref="I134:I135">
    <cfRule type="containsText" dxfId="366" priority="29" operator="containsText" text="Rellene con">
      <formula>NOT(ISERROR(SEARCH("Rellene con",I134)))</formula>
    </cfRule>
  </conditionalFormatting>
  <conditionalFormatting sqref="I145:I146">
    <cfRule type="containsText" dxfId="365" priority="28" operator="containsText" text="Rellene con">
      <formula>NOT(ISERROR(SEARCH("Rellene con",I145)))</formula>
    </cfRule>
  </conditionalFormatting>
  <conditionalFormatting sqref="I154:I155">
    <cfRule type="containsText" dxfId="364" priority="27" operator="containsText" text="Rellene con">
      <formula>NOT(ISERROR(SEARCH("Rellene con",I154)))</formula>
    </cfRule>
  </conditionalFormatting>
  <conditionalFormatting sqref="I163:I164">
    <cfRule type="containsText" dxfId="363" priority="26" operator="containsText" text="Rellene con">
      <formula>NOT(ISERROR(SEARCH("Rellene con",I163)))</formula>
    </cfRule>
  </conditionalFormatting>
  <conditionalFormatting sqref="I172:I173">
    <cfRule type="containsText" dxfId="362" priority="25" operator="containsText" text="Rellene con">
      <formula>NOT(ISERROR(SEARCH("Rellene con",I172)))</formula>
    </cfRule>
  </conditionalFormatting>
  <conditionalFormatting sqref="I181:I182">
    <cfRule type="containsText" dxfId="361" priority="24" operator="containsText" text="Rellene con">
      <formula>NOT(ISERROR(SEARCH("Rellene con",I181)))</formula>
    </cfRule>
  </conditionalFormatting>
  <conditionalFormatting sqref="I192:I193">
    <cfRule type="containsText" dxfId="360" priority="23" operator="containsText" text="Rellene con">
      <formula>NOT(ISERROR(SEARCH("Rellene con",I192)))</formula>
    </cfRule>
  </conditionalFormatting>
  <conditionalFormatting sqref="I201:I202">
    <cfRule type="containsText" dxfId="359" priority="22" operator="containsText" text="Rellene con">
      <formula>NOT(ISERROR(SEARCH("Rellene con",I201)))</formula>
    </cfRule>
  </conditionalFormatting>
  <conditionalFormatting sqref="I210:I211">
    <cfRule type="containsText" dxfId="358" priority="21" operator="containsText" text="Rellene con">
      <formula>NOT(ISERROR(SEARCH("Rellene con",I210)))</formula>
    </cfRule>
  </conditionalFormatting>
  <conditionalFormatting sqref="I221:I222">
    <cfRule type="containsText" dxfId="357" priority="20" operator="containsText" text="Rellene con">
      <formula>NOT(ISERROR(SEARCH("Rellene con",I221)))</formula>
    </cfRule>
  </conditionalFormatting>
  <conditionalFormatting sqref="I230:I231">
    <cfRule type="containsText" dxfId="356" priority="19" operator="containsText" text="Rellene con">
      <formula>NOT(ISERROR(SEARCH("Rellene con",I230)))</formula>
    </cfRule>
  </conditionalFormatting>
  <conditionalFormatting sqref="I239:I240">
    <cfRule type="containsText" dxfId="355" priority="18" operator="containsText" text="Rellene con">
      <formula>NOT(ISERROR(SEARCH("Rellene con",I239)))</formula>
    </cfRule>
  </conditionalFormatting>
  <conditionalFormatting sqref="I248:I249">
    <cfRule type="containsText" dxfId="354" priority="17" operator="containsText" text="Rellene con">
      <formula>NOT(ISERROR(SEARCH("Rellene con",I248)))</formula>
    </cfRule>
  </conditionalFormatting>
  <conditionalFormatting sqref="I257:I258">
    <cfRule type="containsText" dxfId="353" priority="16" operator="containsText" text="Rellene con">
      <formula>NOT(ISERROR(SEARCH("Rellene con",I257)))</formula>
    </cfRule>
  </conditionalFormatting>
  <conditionalFormatting sqref="I268:I269">
    <cfRule type="containsText" dxfId="352" priority="15" operator="containsText" text="Rellene con">
      <formula>NOT(ISERROR(SEARCH("Rellene con",I268)))</formula>
    </cfRule>
  </conditionalFormatting>
  <conditionalFormatting sqref="I277:I278">
    <cfRule type="containsText" dxfId="351" priority="14" operator="containsText" text="Rellene con">
      <formula>NOT(ISERROR(SEARCH("Rellene con",I277)))</formula>
    </cfRule>
  </conditionalFormatting>
  <conditionalFormatting sqref="I286:I287">
    <cfRule type="containsText" dxfId="350" priority="13" operator="containsText" text="Rellene con">
      <formula>NOT(ISERROR(SEARCH("Rellene con",I286)))</formula>
    </cfRule>
  </conditionalFormatting>
  <conditionalFormatting sqref="I295:I296">
    <cfRule type="containsText" dxfId="349" priority="12" operator="containsText" text="Rellene con">
      <formula>NOT(ISERROR(SEARCH("Rellene con",I295)))</formula>
    </cfRule>
  </conditionalFormatting>
  <conditionalFormatting sqref="I304:I305">
    <cfRule type="containsText" dxfId="348" priority="11" operator="containsText" text="Rellene con">
      <formula>NOT(ISERROR(SEARCH("Rellene con",I304)))</formula>
    </cfRule>
  </conditionalFormatting>
  <conditionalFormatting sqref="I315:I316">
    <cfRule type="containsText" dxfId="347" priority="10" operator="containsText" text="Rellene con">
      <formula>NOT(ISERROR(SEARCH("Rellene con",I315)))</formula>
    </cfRule>
  </conditionalFormatting>
  <conditionalFormatting sqref="I324:I325">
    <cfRule type="containsText" dxfId="346" priority="9" operator="containsText" text="Rellene con">
      <formula>NOT(ISERROR(SEARCH("Rellene con",I324)))</formula>
    </cfRule>
  </conditionalFormatting>
  <conditionalFormatting sqref="I333:I334">
    <cfRule type="containsText" dxfId="345" priority="8" operator="containsText" text="Rellene con">
      <formula>NOT(ISERROR(SEARCH("Rellene con",I333)))</formula>
    </cfRule>
  </conditionalFormatting>
  <conditionalFormatting sqref="I346:I347">
    <cfRule type="containsText" dxfId="344" priority="7" operator="containsText" text="Rellene con">
      <formula>NOT(ISERROR(SEARCH("Rellene con",I346)))</formula>
    </cfRule>
  </conditionalFormatting>
  <conditionalFormatting sqref="I355:I356">
    <cfRule type="containsText" dxfId="343" priority="6" operator="containsText" text="Rellene con">
      <formula>NOT(ISERROR(SEARCH("Rellene con",I355)))</formula>
    </cfRule>
  </conditionalFormatting>
  <conditionalFormatting sqref="I364:I365">
    <cfRule type="containsText" dxfId="342" priority="5" operator="containsText" text="Rellene con">
      <formula>NOT(ISERROR(SEARCH("Rellene con",I364)))</formula>
    </cfRule>
  </conditionalFormatting>
  <conditionalFormatting sqref="I377:I378">
    <cfRule type="containsText" dxfId="341" priority="4" operator="containsText" text="Rellene con">
      <formula>NOT(ISERROR(SEARCH("Rellene con",I377)))</formula>
    </cfRule>
  </conditionalFormatting>
  <conditionalFormatting sqref="I386:I387">
    <cfRule type="containsText" dxfId="340" priority="3" operator="containsText" text="Rellene con">
      <formula>NOT(ISERROR(SEARCH("Rellene con",I386)))</formula>
    </cfRule>
  </conditionalFormatting>
  <conditionalFormatting sqref="I395:I396">
    <cfRule type="containsText" dxfId="339" priority="2" operator="containsText" text="Rellene con">
      <formula>NOT(ISERROR(SEARCH("Rellene con",I395)))</formula>
    </cfRule>
  </conditionalFormatting>
  <conditionalFormatting sqref="I404:I405">
    <cfRule type="containsText" dxfId="338" priority="1" operator="containsText" text="Rellene con">
      <formula>NOT(ISERROR(SEARCH("Rellene con",I404)))</formula>
    </cfRule>
  </conditionalFormatting>
  <conditionalFormatting sqref="I408">
    <cfRule type="containsText" dxfId="337" priority="43" operator="containsText" text="Rellene un indicador">
      <formula>NOT(ISERROR(SEARCH("Rellene un indicador",I408)))</formula>
    </cfRule>
  </conditionalFormatting>
  <dataValidations count="52">
    <dataValidation type="list" allowBlank="1" showInputMessage="1" showErrorMessage="1" sqref="E12:E13 E21:E22 E398:E399 E41:E42 E309 E33 E74:E75 E83:E84 E92:E93 E101:E102 E110:E111 E119:E120 E128:E129 E139:E140 E148:E149 E157:E158 E166:E167 E55 E187 E196 E205 E216 E225 E234 E242:E243 E251:E252 E262:E263 E271:E272 E280:E281 E289:E290 E298:E299 E64 E318:E319 E176 E328 E349:E350 E341 E371:E372 E380:E381 E389:E390 E359" xr:uid="{2EF3D986-2E05-469B-A897-1B339D63BA08}">
      <formula1>INDIRECT($E$8)</formula1>
    </dataValidation>
    <dataValidation type="custom" allowBlank="1" showInputMessage="1" showErrorMessage="1" sqref="G40" xr:uid="{3869C1BC-3B9D-42C9-B9C7-36C66364D8D3}">
      <formula1>IF(B35="No Incluir",G40="",TRUE)</formula1>
    </dataValidation>
    <dataValidation type="custom" allowBlank="1" showInputMessage="1" showErrorMessage="1" sqref="G109" xr:uid="{891323BB-3872-43F3-A630-257528F2ADAD}">
      <formula1>IF(B105="No Incluir",G109="",TRUE)</formula1>
    </dataValidation>
    <dataValidation type="custom" allowBlank="1" showInputMessage="1" showErrorMessage="1" sqref="G165" xr:uid="{F4EFDCD3-A647-41B7-888B-142D73DE4E2E}">
      <formula1>IF(B159="No Incluir",G165="",TRUE)</formula1>
    </dataValidation>
    <dataValidation type="custom" operator="greaterThanOrEqual" showInputMessage="1" showErrorMessage="1" errorTitle="Subtipo no incluido" error="Seleccione a la izquierda del título si que desea incluir este subtipo de acción antes de completar el presupuesto" sqref="E122 E24 E66 E86 E95 E104 E113 E131" xr:uid="{FE19C802-BF22-4417-B332-C20B8C22CEDD}">
      <formula1>IF(B20="Incluir",E24&gt;=0,E24="")</formula1>
    </dataValidation>
    <dataValidation type="custom" allowBlank="1" showInputMessage="1" showErrorMessage="1" sqref="H82 H20 H29 H62 H71" xr:uid="{7494A4EE-237B-417F-853C-582EF8B60A21}">
      <formula1>IF(C12="No Incluir",H20="",TRUE)</formula1>
    </dataValidation>
    <dataValidation type="custom" operator="greaterThanOrEqual" showInputMessage="1" showErrorMessage="1" errorTitle="Subtipo no incluido" error="Seleccione a la izquierda del título si que desea incluir este subtipo de acción antes de completar el presupuesto" sqref="E392 E15 E57 E77 E142 E151 E160 E169 E178 E189 E198 E218 E227 E236 E245 E254 E265 E274 E283 E292 E301 E312 E321 E330 E343 E352 E361 E374 E383 E401" xr:uid="{ED4C3C66-0967-43C9-8500-EDA0091655A6}">
      <formula1>IF(B22="Incluir",E15&gt;=0,E15="")</formula1>
    </dataValidation>
    <dataValidation type="custom" operator="greaterThanOrEqual" showInputMessage="1" showErrorMessage="1" errorTitle="Subtipo no incluido" error="Seleccione a la izquierda del título si que desea incluir este subtipo de acción antes de completar el presupuesto" sqref="E35 E44" xr:uid="{120C3607-0D0D-4285-8B61-9AAABCA750D0}">
      <formula1>IF(B29="Incluir",E35&gt;=0,E35="")</formula1>
    </dataValidation>
    <dataValidation type="custom" operator="greaterThanOrEqual" showInputMessage="1" showErrorMessage="1" errorTitle="Subtipo no incluido" error="Seleccione a la izquierda del título si que desea incluir este subtipo de acción antes de completar el presupuesto" sqref="E207" xr:uid="{18526761-8700-4F7B-8D89-52A8D1A20555}">
      <formula1>IF(B216="Incluir",E207&gt;=0,E207="")</formula1>
    </dataValidation>
    <dataValidation type="list" allowBlank="1" showInputMessage="1" showErrorMessage="1" sqref="E8 E50 E336 E367" xr:uid="{0DEC2934-1A15-4F26-96B3-C88281A2755A}">
      <formula1>#REF!</formula1>
    </dataValidation>
    <dataValidation type="custom" operator="greaterThanOrEqual" showInputMessage="1" showErrorMessage="1" errorTitle="Subtipo no incluido" error="Seleccione a la izquierda del título que SÍ desea incluir este Ámbito de Intervención antes de completar el presupuesto." sqref="E400 E14 E23 E34 E43 E56 E65 E76 E85 E94 E103 E112 E121 E130 E141 E150 E159 E168 E177 E188 E197 E206 E217 E226 E235 E244 E253 E264 E273 E282 E291 E300 E311 E320 E329 E342 E351 E360 E373 E382 E391" xr:uid="{E10B8FB4-629B-489C-9034-971F85AB8F48}">
      <formula1>IF(B12="Incluir",E14&gt;=0,OR(E14="",E14=0))</formula1>
    </dataValidation>
    <dataValidation type="list" showInputMessage="1" showErrorMessage="1" sqref="E18 E27" xr:uid="{4CB40AAA-6AAD-4843-A096-6162727B2C9D}">
      <formula1>"RCO14"</formula1>
    </dataValidation>
    <dataValidation type="list" showInputMessage="1" showErrorMessage="1" sqref="E19 E28" xr:uid="{2319BFE8-C2A5-4FA0-8053-93246C52EA77}">
      <formula1>"RCR11"</formula1>
    </dataValidation>
    <dataValidation type="list" showInputMessage="1" showErrorMessage="1" sqref="E38 E47" xr:uid="{8DD56278-4A9E-4F16-9DEA-8A5E6E4BF3DB}">
      <formula1>"RCO01"</formula1>
    </dataValidation>
    <dataValidation type="list" showInputMessage="1" showErrorMessage="1" sqref="E39 E48" xr:uid="{D942F275-EB25-4FC1-BE3B-180D241DA33C}">
      <formula1>"RCR19"</formula1>
    </dataValidation>
    <dataValidation type="list" showInputMessage="1" showErrorMessage="1" sqref="E60 E69" xr:uid="{762A2B40-E97B-49A4-9799-3187E857E3F6}">
      <formula1>"RCO19"</formula1>
    </dataValidation>
    <dataValidation type="list" showInputMessage="1" showErrorMessage="1" sqref="E61 E70" xr:uid="{1C45658A-CD09-4F7E-937B-2ECC53561CC2}">
      <formula1>"RCR26"</formula1>
    </dataValidation>
    <dataValidation type="list" showInputMessage="1" showErrorMessage="1" sqref="E80 E89 E98 E107 E116 E125 E134" xr:uid="{49093B81-5F60-41E6-B638-D65B775F1DF3}">
      <formula1>"RCO22"</formula1>
    </dataValidation>
    <dataValidation type="list" showInputMessage="1" showErrorMessage="1" sqref="E81 E90 E99 E108 E117 E126 E135" xr:uid="{C3226FF3-13B9-4513-B4E8-2BBF573EBB52}">
      <formula1>"RCR32"</formula1>
    </dataValidation>
    <dataValidation type="list" showInputMessage="1" showErrorMessage="1" sqref="E145" xr:uid="{344E51AF-4FEE-4E72-AA79-8BE1C8D6F492}">
      <formula1>"RCO54,RCO57,RCO59"</formula1>
    </dataValidation>
    <dataValidation type="list" showInputMessage="1" showErrorMessage="1" sqref="E146 E155 E173 E182" xr:uid="{D2B1FA00-6ACC-445E-81DA-DF11189A21FE}">
      <formula1>"RCR62"</formula1>
    </dataValidation>
    <dataValidation type="list" showInputMessage="1" showErrorMessage="1" sqref="E154" xr:uid="{754AA485-9A64-4BBC-9872-76B15F632548}">
      <formula1>"RCO57"</formula1>
    </dataValidation>
    <dataValidation type="list" showInputMessage="1" showErrorMessage="1" sqref="E163" xr:uid="{6B074DF9-0294-4327-84FD-4429B25F373B}">
      <formula1>"RCO58"</formula1>
    </dataValidation>
    <dataValidation type="list" showInputMessage="1" showErrorMessage="1" sqref="E164" xr:uid="{41B14FCD-FF58-4109-8B0A-43BE2270C7A0}">
      <formula1>"RCR64"</formula1>
    </dataValidation>
    <dataValidation type="list" showInputMessage="1" showErrorMessage="1" sqref="E172 E181" xr:uid="{7DB69608-F8B0-4567-9C13-C2101BD4E1A2}">
      <formula1>"RCO54,RCO57"</formula1>
    </dataValidation>
    <dataValidation type="list" showInputMessage="1" showErrorMessage="1" sqref="E192 E201 E210" xr:uid="{E45E071E-0292-4C64-B71B-89AE2E996599}">
      <formula1>"RCO24,RCO26"</formula1>
    </dataValidation>
    <dataValidation type="list" showInputMessage="1" showErrorMessage="1" sqref="E193" xr:uid="{465B2C7B-4947-493E-A320-98EC9E93C211}">
      <formula1>"RCR35"</formula1>
    </dataValidation>
    <dataValidation type="list" showInputMessage="1" showErrorMessage="1" sqref="E202" xr:uid="{7317B145-6C08-4857-86A5-BEED2D1DD5E4}">
      <formula1>"RCR36"</formula1>
    </dataValidation>
    <dataValidation type="list" showInputMessage="1" showErrorMessage="1" sqref="E211" xr:uid="{77C4BB2A-9C6E-44F1-AF85-8AB822C11F0A}">
      <formula1>"RCR37"</formula1>
    </dataValidation>
    <dataValidation type="list" showInputMessage="1" showErrorMessage="1" sqref="E221 E230" xr:uid="{107B829D-4C99-4DAE-8540-9E6088FB6101}">
      <formula1>"RCO30"</formula1>
    </dataValidation>
    <dataValidation type="list" showInputMessage="1" showErrorMessage="1" sqref="E222 E231" xr:uid="{A5FA287E-AA18-415C-96C5-F0A2991320E3}">
      <formula1>"RCR41"</formula1>
    </dataValidation>
    <dataValidation type="list" showInputMessage="1" showErrorMessage="1" sqref="E239" xr:uid="{5F6E880B-47C8-461C-AD0B-83774EFE8BE3}">
      <formula1>"RCO30,RCO31,RCO32"</formula1>
    </dataValidation>
    <dataValidation type="list" showInputMessage="1" showErrorMessage="1" sqref="E240" xr:uid="{BF1EE594-D12E-4630-B6B2-0B928C5B8487}">
      <formula1>"RCR41,RCR42"</formula1>
    </dataValidation>
    <dataValidation type="list" showInputMessage="1" showErrorMessage="1" sqref="E248 E257" xr:uid="{6B409FA7-EAA6-4B68-ACB9-9FFA8FAD9FA0}">
      <formula1>"RCO31,RCO32"</formula1>
    </dataValidation>
    <dataValidation type="list" showInputMessage="1" showErrorMessage="1" sqref="E249 E258" xr:uid="{60CE2024-A99C-4FA3-BC21-1819379AB150}">
      <formula1>"RCR42"</formula1>
    </dataValidation>
    <dataValidation type="list" showInputMessage="1" showErrorMessage="1" sqref="E268 E277 E286" xr:uid="{0285211D-6912-406D-A900-E6D7461BDE05}">
      <formula1>"RCO34,RCO107"</formula1>
    </dataValidation>
    <dataValidation type="list" showInputMessage="1" showErrorMessage="1" sqref="E269 E278 E287" xr:uid="{C15C368F-B969-4677-B425-93B322222ABD}">
      <formula1>"RCR47,RCR103"</formula1>
    </dataValidation>
    <dataValidation type="list" showInputMessage="1" showErrorMessage="1" sqref="E295 E304 E315 E324" xr:uid="{D9C54616-D72D-46A5-B711-3F4569F7034E}">
      <formula1>"RCO38"</formula1>
    </dataValidation>
    <dataValidation type="list" showInputMessage="1" showErrorMessage="1" sqref="E296 E305" xr:uid="{B22E0B17-1CB2-4B6B-8BB2-F62263435751}">
      <formula1>"RCR52"</formula1>
    </dataValidation>
    <dataValidation type="list" showInputMessage="1" showErrorMessage="1" sqref="E316" xr:uid="{C31012E6-F2CB-4F81-8C01-831A323C1511}">
      <formula1>"RCR50"</formula1>
    </dataValidation>
    <dataValidation type="list" showInputMessage="1" showErrorMessage="1" sqref="E325" xr:uid="{5F460B39-8CB0-4E63-B48E-5852083B5775}">
      <formula1>"RCR95"</formula1>
    </dataValidation>
    <dataValidation type="list" allowBlank="1" showInputMessage="1" showErrorMessage="1" sqref="E333" xr:uid="{FD82A69A-2454-49C1-8391-EB649609B829}">
      <formula1>"RCO38"</formula1>
    </dataValidation>
    <dataValidation type="list" showInputMessage="1" showErrorMessage="1" sqref="E334" xr:uid="{8E89C653-C4A5-443D-A4CA-10D687E4C0DE}">
      <formula1>"RCR50,RCR95"</formula1>
    </dataValidation>
    <dataValidation type="list" showInputMessage="1" showErrorMessage="1" sqref="E364 E355" xr:uid="{DABBF4A3-6B42-442D-A2E9-75062DDC589B}">
      <formula1>"RCO113"</formula1>
    </dataValidation>
    <dataValidation type="list" showInputMessage="1" showErrorMessage="1" sqref="E365 E356" xr:uid="{3E6B94E1-5366-4E75-AFD6-1878BFB083C3}">
      <formula1>"ESR113"</formula1>
    </dataValidation>
    <dataValidation type="list" showInputMessage="1" showErrorMessage="1" sqref="E377 E386" xr:uid="{486F4574-204C-4447-882A-A91360E1B806}">
      <formula1>"RCO77"</formula1>
    </dataValidation>
    <dataValidation type="list" showInputMessage="1" showErrorMessage="1" sqref="E378 E387 E396 E405" xr:uid="{E8C638A2-364A-467D-8157-24E67CBF7579}">
      <formula1>"RCR77"</formula1>
    </dataValidation>
    <dataValidation type="list" showInputMessage="1" showErrorMessage="1" sqref="E395 E404" xr:uid="{909F1FFA-BC92-426E-820D-E4CB9AB53508}">
      <formula1>"RCO77,RCO114"</formula1>
    </dataValidation>
    <dataValidation type="list" showInputMessage="1" showErrorMessage="1" sqref="E346" xr:uid="{FBA23789-97AE-4398-AB32-5C6F5050C554}">
      <formula1>"RCO65"</formula1>
    </dataValidation>
    <dataValidation type="list" showInputMessage="1" showErrorMessage="1" sqref="E347" xr:uid="{4711AEE5-EFC9-4AEB-BEA5-6133A48CCA99}">
      <formula1>"RCR67"</formula1>
    </dataValidation>
    <dataValidation type="list" allowBlank="1" showInputMessage="1" showErrorMessage="1" sqref="E407" xr:uid="{85F62616-6D04-422A-8CA5-07D6AAF5B35A}">
      <formula1>#REF!</formula1>
    </dataValidation>
    <dataValidation type="decimal" allowBlank="1" showInputMessage="1" showErrorMessage="1" errorTitle="Cantidad" error="Rellene con un valor positivo." sqref="H18:H19 H27:H28 H38:H39 H47:H48 H60:H61 H69:H70 H80:H81 H89:H90 H98:H99 H107:H108 H116:H117 H125:H126 H134:H135 H145:H146 H154:H155 H163:H164 H172:H173 H181:H182 H192:H193 H201:H202 H210:H211 H221:H222 H230:H231 H239:H240 H248:H249 H257:H258 H268:H269 H277:H278 H286:H287 H295:H296 H304:H305 H315:H316 H324:H325 H333:H334 H346:H347 H355:H356 H364:H365 H377:H378 H386:H387 H395:H396 H404:H405" xr:uid="{9DBF6358-24EF-4C1D-B5EC-EBAB3922EA9C}">
      <formula1>0.0000001</formula1>
      <formula2>1000000000</formula2>
    </dataValidation>
  </dataValidations>
  <printOptions headings="1"/>
  <pageMargins left="0.7" right="0.7" top="0.75" bottom="0.75" header="0.3" footer="0.3"/>
  <pageSetup paperSize="9" scale="31" fitToHeight="0" orientation="portrait" r:id="rId1"/>
  <drawing r:id="rId2"/>
  <tableParts count="41">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 r:id="rId23"/>
    <tablePart r:id="rId24"/>
    <tablePart r:id="rId25"/>
    <tablePart r:id="rId26"/>
    <tablePart r:id="rId27"/>
    <tablePart r:id="rId28"/>
    <tablePart r:id="rId29"/>
    <tablePart r:id="rId30"/>
    <tablePart r:id="rId31"/>
    <tablePart r:id="rId32"/>
    <tablePart r:id="rId33"/>
    <tablePart r:id="rId34"/>
    <tablePart r:id="rId35"/>
    <tablePart r:id="rId36"/>
    <tablePart r:id="rId37"/>
    <tablePart r:id="rId38"/>
    <tablePart r:id="rId39"/>
    <tablePart r:id="rId40"/>
    <tablePart r:id="rId41"/>
    <tablePart r:id="rId42"/>
    <tablePart r:id="rId43"/>
  </tableParts>
  <extLst>
    <ext xmlns:x14="http://schemas.microsoft.com/office/spreadsheetml/2009/9/main" uri="{CCE6A557-97BC-4b89-ADB6-D9C93CAAB3DF}">
      <x14:dataValidations xmlns:xm="http://schemas.microsoft.com/office/excel/2006/main" count="1">
        <x14:dataValidation type="list" allowBlank="1" showInputMessage="1" showErrorMessage="1" xr:uid="{BA5F023E-1601-4C02-A262-48533C637DA2}">
          <x14:formula1>
            <xm:f>'Listas de valores2'!$B$2:$B$3</xm:f>
          </x14:formula1>
          <xm:sqref>B12 B21 B32 B41 B54 B63 B74 B83 B92 B101 B110 B119 B128 B139 B148 B157 B166 B175 B186 B195 B204 B215 B224 B233 B242 B251 B262 B271 B280 B289 B298 B309 B318 B327 B340 B349 B358 B371 B380 B389 B398</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C8D26C-F297-4221-B8C5-4CED46E58130}">
  <sheetPr>
    <pageSetUpPr fitToPage="1"/>
  </sheetPr>
  <dimension ref="A1:J410"/>
  <sheetViews>
    <sheetView zoomScale="85" zoomScaleNormal="85" workbookViewId="0">
      <selection activeCell="E3" sqref="E3:I3"/>
    </sheetView>
  </sheetViews>
  <sheetFormatPr baseColWidth="10" defaultColWidth="10.7265625" defaultRowHeight="14.5" x14ac:dyDescent="0.35"/>
  <cols>
    <col min="1" max="1" width="4" customWidth="1"/>
    <col min="2" max="2" width="9.54296875" customWidth="1"/>
    <col min="3" max="3" width="3" customWidth="1"/>
    <col min="4" max="4" width="19.26953125" customWidth="1"/>
    <col min="5" max="5" width="18.54296875" customWidth="1"/>
    <col min="6" max="6" width="49.7265625" style="1" customWidth="1"/>
    <col min="7" max="7" width="26.26953125" customWidth="1"/>
    <col min="8" max="8" width="17.81640625" customWidth="1"/>
    <col min="9" max="9" width="17.81640625" style="1" customWidth="1"/>
  </cols>
  <sheetData>
    <row r="1" spans="1:10" ht="55.5" customHeight="1" x14ac:dyDescent="0.35">
      <c r="A1" s="106"/>
      <c r="B1" s="106"/>
      <c r="C1" s="106"/>
      <c r="D1" s="106"/>
      <c r="E1" s="106"/>
      <c r="F1" s="107"/>
      <c r="G1" s="106"/>
      <c r="H1" s="106"/>
      <c r="I1" s="107"/>
      <c r="J1" s="115"/>
    </row>
    <row r="2" spans="1:10" x14ac:dyDescent="0.35">
      <c r="A2" s="106"/>
      <c r="B2" s="106"/>
      <c r="C2" s="106"/>
      <c r="D2" s="106"/>
      <c r="E2" s="106"/>
      <c r="F2" s="107"/>
      <c r="G2" s="106"/>
      <c r="H2" s="106"/>
      <c r="I2" s="107"/>
      <c r="J2" s="115"/>
    </row>
    <row r="3" spans="1:10" ht="34.15" customHeight="1" x14ac:dyDescent="0.35">
      <c r="A3" s="106"/>
      <c r="B3" s="106"/>
      <c r="C3" s="106"/>
      <c r="D3" s="108" t="s">
        <v>267</v>
      </c>
      <c r="E3" s="181"/>
      <c r="F3" s="182"/>
      <c r="G3" s="182"/>
      <c r="H3" s="182"/>
      <c r="I3" s="183"/>
      <c r="J3" s="115"/>
    </row>
    <row r="4" spans="1:10" x14ac:dyDescent="0.35">
      <c r="A4" s="106"/>
      <c r="B4" s="106"/>
      <c r="C4" s="106"/>
      <c r="D4" s="106"/>
      <c r="E4" s="184" t="str">
        <f>IF(OR(E3="",E3=0),"Este proyecto no se incluirá en la estrategia. Rellene la casilla título para que sea tenido en cuenta. Verifique en el resumen los proyectos si la información se ha incluido correctamente","Proyecto incluido en la estrategia. Borre todos los datos, incluido el título si no desea que sea tenido en cuenta")</f>
        <v>Este proyecto no se incluirá en la estrategia. Rellene la casilla título para que sea tenido en cuenta. Verifique en el resumen los proyectos si la información se ha incluido correctamente</v>
      </c>
      <c r="F4" s="184"/>
      <c r="G4" s="184"/>
      <c r="H4" s="184"/>
      <c r="I4" s="184"/>
      <c r="J4" s="115"/>
    </row>
    <row r="5" spans="1:10" x14ac:dyDescent="0.35">
      <c r="A5" s="106"/>
      <c r="B5" s="106"/>
      <c r="C5" s="106"/>
      <c r="D5" s="106"/>
      <c r="E5" s="185"/>
      <c r="F5" s="185"/>
      <c r="G5" s="185"/>
      <c r="H5" s="185"/>
      <c r="I5" s="185"/>
      <c r="J5" s="115"/>
    </row>
    <row r="6" spans="1:10" x14ac:dyDescent="0.35">
      <c r="A6" s="106"/>
      <c r="B6" s="106"/>
      <c r="C6" s="106"/>
      <c r="D6" s="106"/>
      <c r="E6" s="106"/>
      <c r="F6" s="107"/>
      <c r="G6" s="106"/>
      <c r="H6" s="106"/>
      <c r="I6" s="107"/>
      <c r="J6" s="115"/>
    </row>
    <row r="7" spans="1:10" x14ac:dyDescent="0.35">
      <c r="A7" s="106"/>
      <c r="B7" s="106"/>
      <c r="C7" s="106"/>
      <c r="D7" s="106"/>
      <c r="E7" s="106"/>
      <c r="F7" s="107"/>
      <c r="G7" s="106"/>
      <c r="H7" s="106"/>
      <c r="I7" s="107"/>
      <c r="J7" s="115"/>
    </row>
    <row r="8" spans="1:10" ht="15.5" x14ac:dyDescent="0.35">
      <c r="A8" s="4"/>
      <c r="B8" s="5" t="s">
        <v>28</v>
      </c>
      <c r="C8" s="5"/>
      <c r="D8" s="5"/>
      <c r="E8" s="5"/>
      <c r="F8" s="10"/>
      <c r="G8" s="5"/>
      <c r="H8" s="4"/>
      <c r="I8" s="67"/>
      <c r="J8" s="115"/>
    </row>
    <row r="9" spans="1:10" x14ac:dyDescent="0.35">
      <c r="A9" s="106"/>
      <c r="B9" s="106"/>
      <c r="C9" s="106"/>
      <c r="D9" s="106"/>
      <c r="E9" s="106"/>
      <c r="F9" s="107"/>
      <c r="G9" s="106"/>
      <c r="H9" s="106"/>
      <c r="I9" s="107"/>
      <c r="J9" s="115"/>
    </row>
    <row r="10" spans="1:10" ht="15" thickBot="1" x14ac:dyDescent="0.4">
      <c r="A10" s="106"/>
      <c r="B10" s="160" t="s">
        <v>38</v>
      </c>
      <c r="C10" s="109"/>
      <c r="D10" s="109"/>
      <c r="E10" s="109"/>
      <c r="F10" s="110"/>
      <c r="G10" s="109"/>
      <c r="H10" s="109"/>
      <c r="I10" s="110"/>
      <c r="J10" s="115"/>
    </row>
    <row r="11" spans="1:10" x14ac:dyDescent="0.35">
      <c r="A11" s="106"/>
      <c r="B11" s="106"/>
      <c r="C11" s="106"/>
      <c r="D11" s="106"/>
      <c r="E11" s="106"/>
      <c r="F11" s="107"/>
      <c r="G11" s="106"/>
      <c r="H11" s="106"/>
      <c r="I11" s="107"/>
      <c r="J11" s="115"/>
    </row>
    <row r="12" spans="1:10" x14ac:dyDescent="0.35">
      <c r="A12" s="106"/>
      <c r="B12" s="116" t="s">
        <v>400</v>
      </c>
      <c r="C12" s="106"/>
      <c r="D12" s="112" t="s">
        <v>269</v>
      </c>
      <c r="E12" s="112"/>
      <c r="F12" s="113"/>
      <c r="G12" s="113"/>
      <c r="H12" s="113"/>
      <c r="I12" s="113"/>
      <c r="J12" s="115"/>
    </row>
    <row r="13" spans="1:10" x14ac:dyDescent="0.35">
      <c r="A13" s="106"/>
      <c r="B13" s="106"/>
      <c r="C13" s="106"/>
      <c r="D13" s="106"/>
      <c r="E13" s="106"/>
      <c r="F13" s="107"/>
      <c r="G13" s="106"/>
      <c r="H13" s="106"/>
      <c r="I13" s="107"/>
      <c r="J13" s="115"/>
    </row>
    <row r="14" spans="1:10" x14ac:dyDescent="0.35">
      <c r="A14" s="106"/>
      <c r="B14" s="106"/>
      <c r="C14" s="106"/>
      <c r="D14" s="106" t="s">
        <v>6</v>
      </c>
      <c r="E14" s="162"/>
      <c r="F14" s="174" t="str">
        <f>IF(B12="Incluir",IF(OR(E14="",E14=0),"Rellene el presupuesto",IF(OR(NOT(ISNUMBER(E14)),E14&lt;=0),"Rellene con un valor positivo","")),
    IF(OR(E14="",E14=0),"",
        "No rellene el presupuesto sin seleccionar que quiere incluir el subtipo de acción"))</f>
        <v/>
      </c>
      <c r="G14" s="175"/>
      <c r="H14" s="175"/>
      <c r="I14" s="107"/>
      <c r="J14" s="115"/>
    </row>
    <row r="15" spans="1:10" x14ac:dyDescent="0.35">
      <c r="A15" s="106"/>
      <c r="B15" s="106"/>
      <c r="C15" s="106"/>
      <c r="D15" s="106"/>
      <c r="E15" s="106"/>
      <c r="F15" s="107"/>
      <c r="G15" s="106"/>
      <c r="H15" s="106"/>
      <c r="I15" s="107"/>
      <c r="J15" s="115"/>
    </row>
    <row r="16" spans="1:10" x14ac:dyDescent="0.35">
      <c r="A16" s="106"/>
      <c r="B16" s="106"/>
      <c r="C16" s="106"/>
      <c r="D16" s="106" t="s">
        <v>270</v>
      </c>
      <c r="E16" s="106"/>
      <c r="F16" s="107"/>
      <c r="G16" s="106"/>
      <c r="H16" s="106"/>
      <c r="I16" s="107"/>
      <c r="J16" s="115"/>
    </row>
    <row r="17" spans="1:10" x14ac:dyDescent="0.35">
      <c r="A17" s="106"/>
      <c r="B17" s="106"/>
      <c r="C17" s="106"/>
      <c r="D17" s="7" t="s">
        <v>271</v>
      </c>
      <c r="E17" s="7" t="s">
        <v>272</v>
      </c>
      <c r="F17" s="117" t="s">
        <v>156</v>
      </c>
      <c r="G17" s="11" t="s">
        <v>159</v>
      </c>
      <c r="H17" s="8" t="s">
        <v>273</v>
      </c>
      <c r="I17" s="11" t="s">
        <v>274</v>
      </c>
      <c r="J17" s="115"/>
    </row>
    <row r="18" spans="1:10" ht="29" x14ac:dyDescent="0.35">
      <c r="A18" s="106"/>
      <c r="B18" s="106"/>
      <c r="C18" s="106"/>
      <c r="D18" s="155" t="s">
        <v>160</v>
      </c>
      <c r="E18" s="156" t="s">
        <v>161</v>
      </c>
      <c r="F18" s="153" t="str">
        <f>IFERROR(VLOOKUP(E18,TablaIndicadores[[Código]:[Unidad de medida]],2,0),"")</f>
        <v>Centros públicos apoyados para desarrollar servicios, productos y procesos digitales</v>
      </c>
      <c r="G18" s="153" t="str">
        <f>IFERROR(VLOOKUP(E18,TablaIndicadores[[Código]:[Unidad de medida]],3,0),"")</f>
        <v xml:space="preserve">Centros públicos </v>
      </c>
      <c r="H18" s="116"/>
      <c r="I18" s="153" t="str">
        <f>IF(B12="Incluir",IF(OR(H18="",E18="",NOT(ISNUMBER(H18)),H18&lt;=0,H18&lt;=0.0000001,H18&gt;1000000000),"Rellene con un valor positivo","SI"),"")</f>
        <v/>
      </c>
      <c r="J18" s="115"/>
    </row>
    <row r="19" spans="1:10" ht="43.5" x14ac:dyDescent="0.35">
      <c r="A19" s="106"/>
      <c r="B19" s="106"/>
      <c r="C19" s="106"/>
      <c r="D19" s="153" t="s">
        <v>162</v>
      </c>
      <c r="E19" s="154" t="s">
        <v>163</v>
      </c>
      <c r="F19" s="153" t="str">
        <f>IFERROR(VLOOKUP(E19,TablaIndicadores[[Código]:[Unidad de medida]],2,0),"")</f>
        <v>RCR 11: Usuarios de servicios, productos y
procesos digitales públicos nuevos y
mejorados*</v>
      </c>
      <c r="G19" s="153" t="str">
        <f>IFERROR(VLOOKUP(E19,TablaIndicadores[[Código]:[Unidad de medida]],3,0),"")</f>
        <v>Usuarios / año</v>
      </c>
      <c r="H19" s="157"/>
      <c r="I19" s="153" t="str">
        <f>IF(B12="Incluir",IF(OR(H19="",E19="",NOT(ISNUMBER(H19)),H19&lt;=0,H19&lt;=0.0000001,H19&gt;1000000000),"Rellene con un valor positivo","SI"),"")</f>
        <v/>
      </c>
      <c r="J19" s="115"/>
    </row>
    <row r="20" spans="1:10" x14ac:dyDescent="0.35">
      <c r="A20" s="106"/>
      <c r="B20" s="106"/>
      <c r="C20" s="106"/>
      <c r="D20" s="107"/>
      <c r="E20" s="107"/>
      <c r="F20" s="107"/>
      <c r="G20" s="107"/>
      <c r="H20" s="107"/>
      <c r="I20" s="107"/>
      <c r="J20" s="118"/>
    </row>
    <row r="21" spans="1:10" x14ac:dyDescent="0.35">
      <c r="A21" s="106"/>
      <c r="B21" s="116" t="s">
        <v>400</v>
      </c>
      <c r="C21" s="106"/>
      <c r="D21" s="112" t="s">
        <v>275</v>
      </c>
      <c r="E21" s="112"/>
      <c r="F21" s="113"/>
      <c r="G21" s="113"/>
      <c r="H21" s="113"/>
      <c r="I21" s="113"/>
      <c r="J21" s="115"/>
    </row>
    <row r="22" spans="1:10" x14ac:dyDescent="0.35">
      <c r="A22" s="106"/>
      <c r="B22" s="106"/>
      <c r="C22" s="106"/>
      <c r="D22" s="106"/>
      <c r="E22" s="106"/>
      <c r="F22" s="107"/>
      <c r="G22" s="106"/>
      <c r="H22" s="106"/>
      <c r="I22" s="107"/>
      <c r="J22" s="115"/>
    </row>
    <row r="23" spans="1:10" ht="15" customHeight="1" x14ac:dyDescent="0.35">
      <c r="A23" s="106"/>
      <c r="B23" s="106"/>
      <c r="C23" s="106"/>
      <c r="D23" s="106" t="s">
        <v>6</v>
      </c>
      <c r="E23" s="162"/>
      <c r="F23" s="174" t="str">
        <f>IF(B21="Incluir",IF(OR(E23="",E23=0),"Rellene el presupuesto",IF(OR(NOT(ISNUMBER(E23)),E23&lt;=0),"Rellene con un valor positivo","")),
    IF(OR(E23="",E23=0),"",
        "No rellene el presupuesto sin seleccionar que quiere incluir el subtipo de acción"))</f>
        <v/>
      </c>
      <c r="G23" s="175"/>
      <c r="H23" s="175"/>
      <c r="I23" s="107"/>
      <c r="J23" s="115"/>
    </row>
    <row r="24" spans="1:10" x14ac:dyDescent="0.35">
      <c r="A24" s="106"/>
      <c r="B24" s="106"/>
      <c r="C24" s="106"/>
      <c r="D24" s="106"/>
      <c r="E24" s="106"/>
      <c r="F24" s="107"/>
      <c r="G24" s="106"/>
      <c r="H24" s="106"/>
      <c r="I24" s="107"/>
      <c r="J24" s="115"/>
    </row>
    <row r="25" spans="1:10" x14ac:dyDescent="0.35">
      <c r="A25" s="106"/>
      <c r="B25" s="106"/>
      <c r="C25" s="106"/>
      <c r="D25" s="106" t="s">
        <v>270</v>
      </c>
      <c r="E25" s="106"/>
      <c r="F25" s="107"/>
      <c r="G25" s="106"/>
      <c r="H25" s="106"/>
      <c r="I25" s="107"/>
      <c r="J25" s="115"/>
    </row>
    <row r="26" spans="1:10" x14ac:dyDescent="0.35">
      <c r="A26" s="106"/>
      <c r="B26" s="106"/>
      <c r="C26" s="106"/>
      <c r="D26" s="7" t="s">
        <v>271</v>
      </c>
      <c r="E26" s="7" t="s">
        <v>272</v>
      </c>
      <c r="F26" s="117" t="s">
        <v>156</v>
      </c>
      <c r="G26" s="11" t="s">
        <v>159</v>
      </c>
      <c r="H26" s="8" t="s">
        <v>273</v>
      </c>
      <c r="I26" s="11" t="s">
        <v>274</v>
      </c>
      <c r="J26" s="115"/>
    </row>
    <row r="27" spans="1:10" ht="29" x14ac:dyDescent="0.35">
      <c r="A27" s="106"/>
      <c r="B27" s="106"/>
      <c r="C27" s="106"/>
      <c r="D27" s="155" t="s">
        <v>160</v>
      </c>
      <c r="E27" s="156" t="s">
        <v>161</v>
      </c>
      <c r="F27" s="153" t="str">
        <f>IFERROR(VLOOKUP(E27,TablaIndicadores[[Código]:[Unidad de medida]],2,0),"")</f>
        <v>Centros públicos apoyados para desarrollar servicios, productos y procesos digitales</v>
      </c>
      <c r="G27" s="153" t="str">
        <f>IFERROR(VLOOKUP(E27,TablaIndicadores[[Código]:[Unidad de medida]],3,0),"")</f>
        <v xml:space="preserve">Centros públicos </v>
      </c>
      <c r="H27" s="116"/>
      <c r="I27" s="153" t="str">
        <f>IF(B21="Incluir",IF(OR(H27="",E27="",NOT(ISNUMBER(H27)),H27&lt;=0,H27&lt;=0.0000001,H27&gt;1000000000),"Rellene con un valor positivo","SI"),"")</f>
        <v/>
      </c>
      <c r="J27" s="115"/>
    </row>
    <row r="28" spans="1:10" ht="43.5" x14ac:dyDescent="0.35">
      <c r="A28" s="106"/>
      <c r="B28" s="106"/>
      <c r="C28" s="106"/>
      <c r="D28" s="153" t="s">
        <v>162</v>
      </c>
      <c r="E28" s="154" t="s">
        <v>163</v>
      </c>
      <c r="F28" s="153" t="str">
        <f>IFERROR(VLOOKUP(E28,TablaIndicadores[[Código]:[Unidad de medida]],2,0),"")</f>
        <v>RCR 11: Usuarios de servicios, productos y
procesos digitales públicos nuevos y
mejorados*</v>
      </c>
      <c r="G28" s="153" t="str">
        <f>IFERROR(VLOOKUP(E28,TablaIndicadores[[Código]:[Unidad de medida]],3,0),"")</f>
        <v>Usuarios / año</v>
      </c>
      <c r="H28" s="157"/>
      <c r="I28" s="153" t="str">
        <f>IF(B21="Incluir",IF(OR(H28="",E28="",NOT(ISNUMBER(H28)),H28&lt;=0,H28&lt;=0.0000001,H28&gt;1000000000),"Rellene con un valor positivo","SI"),"")</f>
        <v/>
      </c>
      <c r="J28" s="115"/>
    </row>
    <row r="29" spans="1:10" x14ac:dyDescent="0.35">
      <c r="A29" s="106"/>
      <c r="B29" s="106"/>
      <c r="C29" s="106"/>
      <c r="D29" s="107"/>
      <c r="E29" s="107"/>
      <c r="F29" s="107"/>
      <c r="G29" s="107"/>
      <c r="H29" s="107"/>
      <c r="I29" s="107"/>
      <c r="J29" s="118"/>
    </row>
    <row r="30" spans="1:10" ht="15" thickBot="1" x14ac:dyDescent="0.4">
      <c r="A30" s="106"/>
      <c r="B30" s="160" t="s">
        <v>40</v>
      </c>
      <c r="C30" s="109"/>
      <c r="D30" s="109"/>
      <c r="E30" s="109"/>
      <c r="F30" s="110"/>
      <c r="G30" s="109"/>
      <c r="H30" s="109"/>
      <c r="I30" s="110"/>
      <c r="J30" s="115"/>
    </row>
    <row r="31" spans="1:10" x14ac:dyDescent="0.35">
      <c r="A31" s="106"/>
      <c r="B31" s="106"/>
      <c r="C31" s="106"/>
      <c r="D31" s="119"/>
      <c r="E31" s="119"/>
      <c r="F31" s="120"/>
      <c r="G31" s="119"/>
      <c r="H31" s="119"/>
      <c r="I31" s="120"/>
      <c r="J31" s="115"/>
    </row>
    <row r="32" spans="1:10" ht="28.5" customHeight="1" x14ac:dyDescent="0.35">
      <c r="A32" s="106"/>
      <c r="B32" s="116" t="s">
        <v>400</v>
      </c>
      <c r="C32" s="106"/>
      <c r="D32" s="176" t="s">
        <v>276</v>
      </c>
      <c r="E32" s="176"/>
      <c r="F32" s="176"/>
      <c r="G32" s="176"/>
      <c r="H32" s="176"/>
      <c r="I32" s="176"/>
      <c r="J32" s="150"/>
    </row>
    <row r="33" spans="1:10" x14ac:dyDescent="0.35">
      <c r="A33" s="106"/>
      <c r="B33" s="106"/>
      <c r="C33" s="106"/>
      <c r="D33" s="119"/>
      <c r="E33" s="119"/>
      <c r="F33" s="120"/>
      <c r="G33" s="119"/>
      <c r="H33" s="119"/>
      <c r="I33" s="120"/>
      <c r="J33" s="115"/>
    </row>
    <row r="34" spans="1:10" x14ac:dyDescent="0.35">
      <c r="A34" s="106"/>
      <c r="B34" s="106"/>
      <c r="C34" s="106"/>
      <c r="D34" s="119" t="s">
        <v>6</v>
      </c>
      <c r="E34" s="162"/>
      <c r="F34" s="174" t="str">
        <f>IF(B32="Incluir",IF(OR(E34="",E34=0),"Rellene el presupuesto",IF(OR(NOT(ISNUMBER(E34)),E34&lt;=0),"Rellene con un valor positivo","")),
    IF(OR(E34="",E34=0),"",
        "No rellene el presupuesto sin seleccionar que quiere incluir el subtipo de acción"))</f>
        <v/>
      </c>
      <c r="G34" s="175"/>
      <c r="H34" s="175"/>
      <c r="I34" s="120"/>
      <c r="J34" s="115"/>
    </row>
    <row r="35" spans="1:10" x14ac:dyDescent="0.35">
      <c r="A35" s="106"/>
      <c r="B35" s="106"/>
      <c r="C35" s="106"/>
      <c r="D35" s="119"/>
      <c r="E35" s="119"/>
      <c r="F35" s="120"/>
      <c r="G35" s="119"/>
      <c r="H35" s="119"/>
      <c r="I35" s="120"/>
      <c r="J35" s="115"/>
    </row>
    <row r="36" spans="1:10" x14ac:dyDescent="0.35">
      <c r="A36" s="106"/>
      <c r="B36" s="106"/>
      <c r="C36" s="106"/>
      <c r="D36" s="106" t="s">
        <v>270</v>
      </c>
      <c r="E36" s="106"/>
      <c r="F36" s="107"/>
      <c r="G36" s="106"/>
      <c r="H36" s="106"/>
      <c r="I36" s="107"/>
      <c r="J36" s="115"/>
    </row>
    <row r="37" spans="1:10" x14ac:dyDescent="0.35">
      <c r="A37" s="106"/>
      <c r="B37" s="106"/>
      <c r="C37" s="106"/>
      <c r="D37" s="7" t="s">
        <v>271</v>
      </c>
      <c r="E37" s="7" t="s">
        <v>272</v>
      </c>
      <c r="F37" s="11" t="s">
        <v>156</v>
      </c>
      <c r="G37" s="11" t="s">
        <v>159</v>
      </c>
      <c r="H37" s="8" t="s">
        <v>273</v>
      </c>
      <c r="I37" s="11" t="s">
        <v>274</v>
      </c>
      <c r="J37" s="115"/>
    </row>
    <row r="38" spans="1:10" ht="30" customHeight="1" x14ac:dyDescent="0.35">
      <c r="A38" s="106"/>
      <c r="B38" s="106"/>
      <c r="C38" s="106"/>
      <c r="D38" s="155" t="s">
        <v>160</v>
      </c>
      <c r="E38" s="156" t="s">
        <v>164</v>
      </c>
      <c r="F38" s="153" t="str">
        <f>IFERROR(VLOOKUP(E38,TablaIndicadores[[Código]:[Unidad de medida]],2,0),"")</f>
        <v>Empresas apoyadas (de las cuales: microempresas,pequeñas, medianas, grandes)</v>
      </c>
      <c r="G38" s="153" t="str">
        <f>IFERROR(VLOOKUP(E38,TablaIndicadores[[Código]:[Unidad de medida]],3,0),"")</f>
        <v>Empresas</v>
      </c>
      <c r="H38" s="116"/>
      <c r="I38" s="153" t="str">
        <f>IF(B32="Incluir",IF(OR(H38="",E38="",NOT(ISNUMBER(H38)),H38&lt;=0,H38&lt;=0.0000001,H38&gt;1000000000),"Rellene con un valor positivo","SI"),"")</f>
        <v/>
      </c>
      <c r="J38" s="115"/>
    </row>
    <row r="39" spans="1:10" ht="30" customHeight="1" x14ac:dyDescent="0.35">
      <c r="A39" s="106"/>
      <c r="B39" s="106"/>
      <c r="C39" s="106"/>
      <c r="D39" s="153" t="s">
        <v>162</v>
      </c>
      <c r="E39" s="154" t="s">
        <v>165</v>
      </c>
      <c r="F39" s="153" t="str">
        <f>IFERROR(VLOOKUP(E39,TablaIndicadores[[Código]:[Unidad de medida]],2,0),"")</f>
        <v>RCR 19:Empresas con mayor volumen de negocios</v>
      </c>
      <c r="G39" s="153" t="str">
        <f>IFERROR(VLOOKUP(E39,TablaIndicadores[[Código]:[Unidad de medida]],3,0),"")</f>
        <v>Empresas</v>
      </c>
      <c r="H39" s="157"/>
      <c r="I39" s="153" t="str">
        <f>IF(B32="Incluir",IF(OR(H39="",E39="",NOT(ISNUMBER(H39)),H39&lt;=0,H39&lt;=0.0000001,H39&gt;1000000000),"Rellene con un valor positivo","SI"),"")</f>
        <v/>
      </c>
      <c r="J39" s="115"/>
    </row>
    <row r="40" spans="1:10" x14ac:dyDescent="0.35">
      <c r="A40" s="106"/>
      <c r="B40" s="114"/>
      <c r="C40" s="114"/>
      <c r="D40" s="107"/>
      <c r="E40" s="107"/>
      <c r="F40" s="107"/>
      <c r="G40" s="106"/>
      <c r="H40" s="107"/>
      <c r="I40" s="107"/>
      <c r="J40" s="115"/>
    </row>
    <row r="41" spans="1:10" x14ac:dyDescent="0.35">
      <c r="A41" s="106"/>
      <c r="B41" s="116" t="s">
        <v>400</v>
      </c>
      <c r="C41" s="106"/>
      <c r="D41" s="112" t="s">
        <v>277</v>
      </c>
      <c r="E41" s="112"/>
      <c r="F41" s="113"/>
      <c r="G41" s="151"/>
      <c r="H41" s="151"/>
      <c r="I41" s="151"/>
      <c r="J41" s="115"/>
    </row>
    <row r="42" spans="1:10" x14ac:dyDescent="0.35">
      <c r="A42" s="106"/>
      <c r="B42" s="106"/>
      <c r="C42" s="106"/>
      <c r="D42" s="106"/>
      <c r="E42" s="106"/>
      <c r="F42" s="107"/>
      <c r="G42" s="106"/>
      <c r="H42" s="106"/>
      <c r="I42" s="107"/>
      <c r="J42" s="115"/>
    </row>
    <row r="43" spans="1:10" x14ac:dyDescent="0.35">
      <c r="A43" s="106"/>
      <c r="B43" s="106"/>
      <c r="C43" s="106"/>
      <c r="D43" s="106" t="s">
        <v>6</v>
      </c>
      <c r="E43" s="162"/>
      <c r="F43" s="174" t="str">
        <f>IF(B41="Incluir",IF(OR(E43="",E43=0),"Rellene el presupuesto",IF(OR(NOT(ISNUMBER(E43)),E43&lt;=0),"Rellene con un valor positivo","")),
    IF(OR(E43="",E43=0),"",
        "No rellene el presupuesto sin seleccionar que quiere incluir el subtipo de acción"))</f>
        <v/>
      </c>
      <c r="G43" s="175"/>
      <c r="H43" s="175"/>
      <c r="I43" s="107"/>
      <c r="J43" s="115"/>
    </row>
    <row r="44" spans="1:10" x14ac:dyDescent="0.35">
      <c r="A44" s="106"/>
      <c r="B44" s="106"/>
      <c r="C44" s="106"/>
      <c r="D44" s="106"/>
      <c r="E44" s="106"/>
      <c r="F44" s="107"/>
      <c r="G44" s="106"/>
      <c r="H44" s="106"/>
      <c r="I44" s="107"/>
      <c r="J44" s="115"/>
    </row>
    <row r="45" spans="1:10" x14ac:dyDescent="0.35">
      <c r="A45" s="106"/>
      <c r="B45" s="106"/>
      <c r="C45" s="106"/>
      <c r="D45" s="106" t="s">
        <v>270</v>
      </c>
      <c r="E45" s="106"/>
      <c r="F45" s="107"/>
      <c r="G45" s="106"/>
      <c r="H45" s="106"/>
      <c r="I45" s="107"/>
      <c r="J45" s="115"/>
    </row>
    <row r="46" spans="1:10" x14ac:dyDescent="0.35">
      <c r="A46" s="106"/>
      <c r="B46" s="106"/>
      <c r="C46" s="106"/>
      <c r="D46" s="7" t="s">
        <v>271</v>
      </c>
      <c r="E46" s="7" t="s">
        <v>272</v>
      </c>
      <c r="F46" s="11" t="s">
        <v>156</v>
      </c>
      <c r="G46" s="11" t="s">
        <v>159</v>
      </c>
      <c r="H46" s="8" t="s">
        <v>273</v>
      </c>
      <c r="I46" s="11" t="s">
        <v>274</v>
      </c>
      <c r="J46" s="115"/>
    </row>
    <row r="47" spans="1:10" ht="30" customHeight="1" x14ac:dyDescent="0.35">
      <c r="A47" s="106"/>
      <c r="B47" s="106"/>
      <c r="C47" s="106"/>
      <c r="D47" s="155" t="s">
        <v>160</v>
      </c>
      <c r="E47" s="156" t="s">
        <v>164</v>
      </c>
      <c r="F47" s="153" t="str">
        <f>IFERROR(VLOOKUP(E47,TablaIndicadores[[Código]:[Unidad de medida]],2,0),"")</f>
        <v>Empresas apoyadas (de las cuales: microempresas,pequeñas, medianas, grandes)</v>
      </c>
      <c r="G47" s="153" t="str">
        <f>IFERROR(VLOOKUP(E47,TablaIndicadores[[Código]:[Unidad de medida]],3,0),"")</f>
        <v>Empresas</v>
      </c>
      <c r="H47" s="116"/>
      <c r="I47" s="153" t="str">
        <f>IF(B41="Incluir",IF(OR(H47="",E47="",NOT(ISNUMBER(H47)),H47&lt;=0,H47&lt;=0.0000001,H47&gt;1000000000),"Rellene con un valor positivo","SI"),"")</f>
        <v/>
      </c>
      <c r="J47" s="115"/>
    </row>
    <row r="48" spans="1:10" ht="30" customHeight="1" x14ac:dyDescent="0.35">
      <c r="A48" s="106"/>
      <c r="B48" s="106"/>
      <c r="C48" s="106"/>
      <c r="D48" s="153" t="s">
        <v>162</v>
      </c>
      <c r="E48" s="154" t="s">
        <v>165</v>
      </c>
      <c r="F48" s="153" t="str">
        <f>IFERROR(VLOOKUP(E48,TablaIndicadores[[Código]:[Unidad de medida]],2,0),"")</f>
        <v>RCR 19:Empresas con mayor volumen de negocios</v>
      </c>
      <c r="G48" s="153" t="str">
        <f>IFERROR(VLOOKUP(E48,TablaIndicadores[[Código]:[Unidad de medida]],3,0),"")</f>
        <v>Empresas</v>
      </c>
      <c r="H48" s="157"/>
      <c r="I48" s="153" t="str">
        <f>IF(B41="Incluir",IF(OR(H48="",E48="",NOT(ISNUMBER(H48)),H48&lt;=0,H48&lt;=0.0000001,H48&gt;1000000000),"Rellene con un valor positivo","SI"),"")</f>
        <v/>
      </c>
      <c r="J48" s="115"/>
    </row>
    <row r="49" spans="1:10" x14ac:dyDescent="0.35">
      <c r="A49" s="106"/>
      <c r="B49" s="106"/>
      <c r="C49" s="106"/>
      <c r="D49" s="106"/>
      <c r="E49" s="106"/>
      <c r="F49" s="107"/>
      <c r="G49" s="106"/>
      <c r="H49" s="106"/>
      <c r="I49" s="107"/>
      <c r="J49" s="115"/>
    </row>
    <row r="50" spans="1:10" ht="15.5" x14ac:dyDescent="0.35">
      <c r="A50" s="4"/>
      <c r="B50" s="5" t="s">
        <v>278</v>
      </c>
      <c r="C50" s="5"/>
      <c r="D50" s="5"/>
      <c r="E50" s="5"/>
      <c r="F50" s="10"/>
      <c r="G50" s="5"/>
      <c r="H50" s="4"/>
      <c r="I50" s="67"/>
      <c r="J50" s="115"/>
    </row>
    <row r="51" spans="1:10" x14ac:dyDescent="0.35">
      <c r="A51" s="106"/>
      <c r="B51" s="106"/>
      <c r="C51" s="106"/>
      <c r="D51" s="106"/>
      <c r="E51" s="106"/>
      <c r="F51" s="107"/>
      <c r="G51" s="106"/>
      <c r="H51" s="106"/>
      <c r="I51" s="107"/>
      <c r="J51" s="115"/>
    </row>
    <row r="52" spans="1:10" ht="15" thickBot="1" x14ac:dyDescent="0.4">
      <c r="A52" s="106"/>
      <c r="B52" s="160" t="s">
        <v>42</v>
      </c>
      <c r="C52" s="109"/>
      <c r="D52" s="109"/>
      <c r="E52" s="109"/>
      <c r="F52" s="110"/>
      <c r="G52" s="109"/>
      <c r="H52" s="109"/>
      <c r="I52" s="110"/>
      <c r="J52" s="115"/>
    </row>
    <row r="53" spans="1:10" x14ac:dyDescent="0.35">
      <c r="A53" s="106"/>
      <c r="B53" s="106"/>
      <c r="C53" s="106"/>
      <c r="D53" s="106"/>
      <c r="E53" s="106"/>
      <c r="F53" s="107"/>
      <c r="G53" s="106"/>
      <c r="H53" s="106"/>
      <c r="I53" s="107"/>
      <c r="J53" s="115"/>
    </row>
    <row r="54" spans="1:10" ht="30.75" customHeight="1" x14ac:dyDescent="0.35">
      <c r="A54" s="106"/>
      <c r="B54" s="116" t="s">
        <v>400</v>
      </c>
      <c r="C54" s="106"/>
      <c r="D54" s="177" t="s">
        <v>279</v>
      </c>
      <c r="E54" s="177"/>
      <c r="F54" s="177"/>
      <c r="G54" s="177"/>
      <c r="H54" s="177"/>
      <c r="I54" s="177"/>
      <c r="J54" s="115"/>
    </row>
    <row r="55" spans="1:10" x14ac:dyDescent="0.35">
      <c r="A55" s="106"/>
      <c r="B55" s="106"/>
      <c r="C55" s="106"/>
      <c r="D55" s="106"/>
      <c r="E55" s="106"/>
      <c r="F55" s="107"/>
      <c r="G55" s="106"/>
      <c r="H55" s="106"/>
      <c r="I55" s="107"/>
      <c r="J55" s="115"/>
    </row>
    <row r="56" spans="1:10" x14ac:dyDescent="0.35">
      <c r="A56" s="106"/>
      <c r="B56" s="106"/>
      <c r="C56" s="106"/>
      <c r="D56" s="106" t="s">
        <v>6</v>
      </c>
      <c r="E56" s="162"/>
      <c r="F56" s="174" t="str">
        <f>IF(B54="Incluir",IF(OR(E56="",E56=0),"Rellene el presupuesto",IF(OR(NOT(ISNUMBER(E56)),E56&lt;=0),"Rellene con un valor positivo","")),
    IF(OR(E56="",E56=0),"",
        "No rellene el presupuesto sin seleccionar que quiere incluir el subtipo de acción"))</f>
        <v/>
      </c>
      <c r="G56" s="175"/>
      <c r="H56" s="175"/>
      <c r="I56" s="107"/>
      <c r="J56" s="115"/>
    </row>
    <row r="57" spans="1:10" x14ac:dyDescent="0.35">
      <c r="A57" s="106"/>
      <c r="B57" s="106"/>
      <c r="C57" s="106"/>
      <c r="D57" s="106"/>
      <c r="E57" s="106"/>
      <c r="F57" s="107"/>
      <c r="G57" s="106"/>
      <c r="H57" s="106"/>
      <c r="I57" s="107"/>
      <c r="J57" s="115"/>
    </row>
    <row r="58" spans="1:10" x14ac:dyDescent="0.35">
      <c r="A58" s="106"/>
      <c r="B58" s="106"/>
      <c r="C58" s="106"/>
      <c r="D58" s="106" t="s">
        <v>270</v>
      </c>
      <c r="E58" s="106"/>
      <c r="F58" s="107"/>
      <c r="G58" s="106"/>
      <c r="H58" s="106"/>
      <c r="I58" s="107"/>
      <c r="J58" s="115"/>
    </row>
    <row r="59" spans="1:10" x14ac:dyDescent="0.35">
      <c r="A59" s="106"/>
      <c r="B59" s="106"/>
      <c r="C59" s="106"/>
      <c r="D59" s="7" t="s">
        <v>271</v>
      </c>
      <c r="E59" s="7" t="s">
        <v>272</v>
      </c>
      <c r="F59" s="11" t="s">
        <v>156</v>
      </c>
      <c r="G59" s="11" t="s">
        <v>159</v>
      </c>
      <c r="H59" s="8" t="s">
        <v>273</v>
      </c>
      <c r="I59" s="11" t="s">
        <v>274</v>
      </c>
      <c r="J59" s="115"/>
    </row>
    <row r="60" spans="1:10" ht="29" x14ac:dyDescent="0.35">
      <c r="A60" s="106"/>
      <c r="B60" s="106"/>
      <c r="C60" s="106"/>
      <c r="D60" s="155" t="s">
        <v>160</v>
      </c>
      <c r="E60" s="156" t="s">
        <v>166</v>
      </c>
      <c r="F60" s="153" t="str">
        <f>IFERROR(VLOOKUP(E60,TablaIndicadores[[Código]:[Unidad de medida]],2,0),"")</f>
        <v>Edificios públicos con rendimiento
energético mejorado</v>
      </c>
      <c r="G60" s="153" t="str">
        <f>IFERROR(VLOOKUP(E60,TablaIndicadores[[Código]:[Unidad de medida]],3,0),"")</f>
        <v>Metros cuadrados (m2)</v>
      </c>
      <c r="H60" s="116"/>
      <c r="I60" s="153" t="str">
        <f>IF(B54="Incluir",IF(OR(H60="",E60="",NOT(ISNUMBER(H60)),H60&lt;=0,H60&lt;=0.0000001,H60&gt;1000000000),"Rellene con un valor positivo","SI"),"")</f>
        <v/>
      </c>
      <c r="J60" s="115"/>
    </row>
    <row r="61" spans="1:10" ht="29" x14ac:dyDescent="0.35">
      <c r="A61" s="106"/>
      <c r="B61" s="106"/>
      <c r="C61" s="106"/>
      <c r="D61" s="153" t="s">
        <v>162</v>
      </c>
      <c r="E61" s="154" t="s">
        <v>167</v>
      </c>
      <c r="F61" s="153" t="str">
        <f>IFERROR(VLOOKUP(E61,TablaIndicadores[[Código]:[Unidad de medida]],2,0),"")</f>
        <v>RCR 26: Consumo anual primario de energía
(del cual: viviendas, edificios públicos, empresas, otros)</v>
      </c>
      <c r="G61" s="153" t="str">
        <f>IFERROR(VLOOKUP(E61,TablaIndicadores[[Código]:[Unidad de medida]],3,0),"")</f>
        <v>MWh/año</v>
      </c>
      <c r="H61" s="157"/>
      <c r="I61" s="153" t="str">
        <f>IF(B54="Incluir",IF(OR(H61="",E61="",NOT(ISNUMBER(H61)),H61&lt;=0,H61&lt;=0.0000001,H61&gt;1000000000),"Rellene con un valor positivo","SI"),"")</f>
        <v/>
      </c>
      <c r="J61" s="115"/>
    </row>
    <row r="62" spans="1:10" x14ac:dyDescent="0.35">
      <c r="A62" s="106"/>
      <c r="B62" s="106"/>
      <c r="C62" s="106"/>
      <c r="D62" s="107"/>
      <c r="E62" s="107"/>
      <c r="F62" s="107"/>
      <c r="G62" s="107"/>
      <c r="H62" s="107"/>
      <c r="I62" s="107"/>
      <c r="J62" s="118"/>
    </row>
    <row r="63" spans="1:10" ht="30.75" customHeight="1" x14ac:dyDescent="0.35">
      <c r="A63" s="106"/>
      <c r="B63" s="116" t="s">
        <v>400</v>
      </c>
      <c r="C63" s="106"/>
      <c r="D63" s="178" t="s">
        <v>280</v>
      </c>
      <c r="E63" s="178"/>
      <c r="F63" s="178"/>
      <c r="G63" s="178"/>
      <c r="H63" s="178"/>
      <c r="I63" s="178"/>
      <c r="J63" s="150"/>
    </row>
    <row r="64" spans="1:10" x14ac:dyDescent="0.35">
      <c r="A64" s="106"/>
      <c r="B64" s="106"/>
      <c r="C64" s="106"/>
      <c r="D64" s="106"/>
      <c r="E64" s="106"/>
      <c r="F64" s="107"/>
      <c r="G64" s="106"/>
      <c r="H64" s="106"/>
      <c r="I64" s="107"/>
      <c r="J64" s="115"/>
    </row>
    <row r="65" spans="1:10" x14ac:dyDescent="0.35">
      <c r="A65" s="106"/>
      <c r="B65" s="106"/>
      <c r="C65" s="106"/>
      <c r="D65" s="106" t="s">
        <v>6</v>
      </c>
      <c r="E65" s="162"/>
      <c r="F65" s="174" t="str">
        <f>IF(B63="Incluir",IF(OR(E65="",E65=0),"Rellene el presupuesto",IF(OR(NOT(ISNUMBER(E65)),E65&lt;=0),"Rellene con un valor positivo","")),
    IF(OR(E65="",E65=0),"",
        "No rellene el presupuesto sin seleccionar que quiere incluir el subtipo de acción"))</f>
        <v/>
      </c>
      <c r="G65" s="175"/>
      <c r="H65" s="175"/>
      <c r="I65" s="107"/>
      <c r="J65" s="115"/>
    </row>
    <row r="66" spans="1:10" x14ac:dyDescent="0.35">
      <c r="A66" s="106"/>
      <c r="B66" s="106"/>
      <c r="C66" s="106"/>
      <c r="D66" s="106"/>
      <c r="E66" s="106"/>
      <c r="F66" s="107"/>
      <c r="G66" s="106"/>
      <c r="H66" s="106"/>
      <c r="I66" s="107"/>
      <c r="J66" s="115"/>
    </row>
    <row r="67" spans="1:10" x14ac:dyDescent="0.35">
      <c r="A67" s="106"/>
      <c r="B67" s="106"/>
      <c r="C67" s="106"/>
      <c r="D67" s="106" t="s">
        <v>270</v>
      </c>
      <c r="E67" s="106"/>
      <c r="F67" s="107"/>
      <c r="G67" s="106"/>
      <c r="H67" s="106"/>
      <c r="I67" s="107"/>
      <c r="J67" s="115"/>
    </row>
    <row r="68" spans="1:10" x14ac:dyDescent="0.35">
      <c r="A68" s="106"/>
      <c r="B68" s="106"/>
      <c r="C68" s="106"/>
      <c r="D68" s="7" t="s">
        <v>271</v>
      </c>
      <c r="E68" s="7" t="s">
        <v>272</v>
      </c>
      <c r="F68" s="11" t="s">
        <v>156</v>
      </c>
      <c r="G68" s="11" t="s">
        <v>159</v>
      </c>
      <c r="H68" s="8" t="s">
        <v>273</v>
      </c>
      <c r="I68" s="11" t="s">
        <v>274</v>
      </c>
      <c r="J68" s="115"/>
    </row>
    <row r="69" spans="1:10" ht="29" x14ac:dyDescent="0.35">
      <c r="A69" s="106"/>
      <c r="B69" s="106"/>
      <c r="C69" s="106"/>
      <c r="D69" s="155" t="s">
        <v>160</v>
      </c>
      <c r="E69" s="156" t="s">
        <v>166</v>
      </c>
      <c r="F69" s="153" t="str">
        <f>IFERROR(VLOOKUP(E69,TablaIndicadores[[Código]:[Unidad de medida]],2,0),"")</f>
        <v>Edificios públicos con rendimiento
energético mejorado</v>
      </c>
      <c r="G69" s="153" t="str">
        <f>IFERROR(VLOOKUP(E69,TablaIndicadores[[Código]:[Unidad de medida]],3,0),"")</f>
        <v>Metros cuadrados (m2)</v>
      </c>
      <c r="H69" s="116"/>
      <c r="I69" s="153" t="str">
        <f>IF(B63="Incluir",IF(OR(H69="",E69="",NOT(ISNUMBER(H69)),H69&lt;=0,H69&lt;=0.0000001,H69&gt;1000000000),"Rellene con un valor positivo","SI"),"")</f>
        <v/>
      </c>
      <c r="J69" s="115"/>
    </row>
    <row r="70" spans="1:10" ht="29" x14ac:dyDescent="0.35">
      <c r="A70" s="106"/>
      <c r="B70" s="106"/>
      <c r="C70" s="106"/>
      <c r="D70" s="153" t="s">
        <v>162</v>
      </c>
      <c r="E70" s="154" t="s">
        <v>167</v>
      </c>
      <c r="F70" s="153" t="str">
        <f>IFERROR(VLOOKUP(E70,TablaIndicadores[[Código]:[Unidad de medida]],2,0),"")</f>
        <v>RCR 26: Consumo anual primario de energía
(del cual: viviendas, edificios públicos, empresas, otros)</v>
      </c>
      <c r="G70" s="153" t="str">
        <f>IFERROR(VLOOKUP(E70,TablaIndicadores[[Código]:[Unidad de medida]],3,0),"")</f>
        <v>MWh/año</v>
      </c>
      <c r="H70" s="157"/>
      <c r="I70" s="153" t="str">
        <f>IF(B63="Incluir",IF(OR(H70="",E70="",NOT(ISNUMBER(H70)),H70&lt;=0,H70&lt;=0.0000001,H70&gt;1000000000),"Rellene con un valor positivo","SI"),"")</f>
        <v/>
      </c>
      <c r="J70" s="115"/>
    </row>
    <row r="71" spans="1:10" x14ac:dyDescent="0.35">
      <c r="A71" s="106"/>
      <c r="B71" s="106"/>
      <c r="C71" s="106"/>
      <c r="D71" s="107"/>
      <c r="E71" s="107"/>
      <c r="F71" s="107"/>
      <c r="G71" s="107"/>
      <c r="H71" s="107"/>
      <c r="I71" s="107"/>
      <c r="J71" s="118"/>
    </row>
    <row r="72" spans="1:10" ht="15" thickBot="1" x14ac:dyDescent="0.4">
      <c r="A72" s="106"/>
      <c r="B72" s="160" t="s">
        <v>281</v>
      </c>
      <c r="C72" s="109"/>
      <c r="D72" s="109"/>
      <c r="E72" s="109"/>
      <c r="F72" s="110"/>
      <c r="G72" s="109"/>
      <c r="H72" s="109"/>
      <c r="I72" s="110"/>
      <c r="J72" s="115"/>
    </row>
    <row r="73" spans="1:10" x14ac:dyDescent="0.35">
      <c r="A73" s="106"/>
      <c r="B73" s="106"/>
      <c r="C73" s="106"/>
      <c r="D73" s="106"/>
      <c r="E73" s="106"/>
      <c r="F73" s="107"/>
      <c r="G73" s="106"/>
      <c r="H73" s="106"/>
      <c r="I73" s="107"/>
      <c r="J73" s="115"/>
    </row>
    <row r="74" spans="1:10" x14ac:dyDescent="0.35">
      <c r="A74" s="106"/>
      <c r="B74" s="116" t="s">
        <v>400</v>
      </c>
      <c r="C74" s="106"/>
      <c r="D74" s="112" t="s">
        <v>282</v>
      </c>
      <c r="E74" s="112"/>
      <c r="F74" s="113"/>
      <c r="G74" s="113"/>
      <c r="H74" s="113"/>
      <c r="I74" s="113"/>
      <c r="J74" s="115"/>
    </row>
    <row r="75" spans="1:10" x14ac:dyDescent="0.35">
      <c r="A75" s="106"/>
      <c r="B75" s="106"/>
      <c r="C75" s="106"/>
      <c r="D75" s="106"/>
      <c r="E75" s="106"/>
      <c r="F75" s="107"/>
      <c r="G75" s="106"/>
      <c r="H75" s="106"/>
      <c r="I75" s="107"/>
      <c r="J75" s="115"/>
    </row>
    <row r="76" spans="1:10" x14ac:dyDescent="0.35">
      <c r="A76" s="106"/>
      <c r="B76" s="106"/>
      <c r="C76" s="106"/>
      <c r="D76" s="106" t="s">
        <v>6</v>
      </c>
      <c r="E76" s="162"/>
      <c r="F76" s="174" t="str">
        <f>IF(B74="Incluir",IF(OR(E76="",E76=0),"Rellene el presupuesto",IF(OR(NOT(ISNUMBER(E76)),E76&lt;=0),"Rellene con un valor positivo","")),
    IF(OR(E76="",E76=0),"",
        "No rellene el presupuesto sin seleccionar que quiere incluir el subtipo de acción"))</f>
        <v/>
      </c>
      <c r="G76" s="175"/>
      <c r="H76" s="175"/>
      <c r="I76" s="107"/>
      <c r="J76" s="115"/>
    </row>
    <row r="77" spans="1:10" x14ac:dyDescent="0.35">
      <c r="A77" s="106"/>
      <c r="B77" s="106"/>
      <c r="C77" s="106"/>
      <c r="D77" s="106"/>
      <c r="E77" s="106"/>
      <c r="F77" s="107"/>
      <c r="G77" s="106"/>
      <c r="H77" s="106"/>
      <c r="I77" s="107"/>
      <c r="J77" s="115"/>
    </row>
    <row r="78" spans="1:10" x14ac:dyDescent="0.35">
      <c r="A78" s="106"/>
      <c r="B78" s="106"/>
      <c r="C78" s="106"/>
      <c r="D78" s="106" t="s">
        <v>270</v>
      </c>
      <c r="E78" s="106"/>
      <c r="F78" s="107"/>
      <c r="G78" s="106"/>
      <c r="H78" s="106"/>
      <c r="I78" s="107"/>
      <c r="J78" s="115"/>
    </row>
    <row r="79" spans="1:10" x14ac:dyDescent="0.35">
      <c r="A79" s="106"/>
      <c r="B79" s="106"/>
      <c r="C79" s="106"/>
      <c r="D79" s="7" t="s">
        <v>271</v>
      </c>
      <c r="E79" s="7" t="s">
        <v>272</v>
      </c>
      <c r="F79" s="11" t="s">
        <v>156</v>
      </c>
      <c r="G79" s="11" t="s">
        <v>159</v>
      </c>
      <c r="H79" s="8" t="s">
        <v>273</v>
      </c>
      <c r="I79" s="11" t="s">
        <v>274</v>
      </c>
      <c r="J79" s="115"/>
    </row>
    <row r="80" spans="1:10" ht="43.5" x14ac:dyDescent="0.35">
      <c r="A80" s="106"/>
      <c r="B80" s="106"/>
      <c r="C80" s="106"/>
      <c r="D80" s="155" t="s">
        <v>160</v>
      </c>
      <c r="E80" s="156" t="s">
        <v>168</v>
      </c>
      <c r="F80" s="153" t="str">
        <f>IFERROR(VLOOKUP(E80,TablaIndicadores[[Código]:[Unidad de medida]],2,0),"")</f>
        <v>Capacidad de producción adicional
de energía renovable (de la cual: electricidad,
térmica)*</v>
      </c>
      <c r="G80" s="153" t="str">
        <f>IFERROR(VLOOKUP(E80,TablaIndicadores[[Código]:[Unidad de medida]],3,0),"")</f>
        <v>KW  </v>
      </c>
      <c r="H80" s="116"/>
      <c r="I80" s="153" t="str">
        <f>IF(B74="Incluir",IF(OR(H80="",E80="",NOT(ISNUMBER(H80)),H80&lt;=0,H80&lt;=0.0000001,H80&gt;1000000000),"Rellene con un valor positivo","SI"),"")</f>
        <v/>
      </c>
      <c r="J80" s="115"/>
    </row>
    <row r="81" spans="1:10" ht="29" x14ac:dyDescent="0.35">
      <c r="A81" s="106"/>
      <c r="B81" s="106"/>
      <c r="C81" s="106"/>
      <c r="D81" s="153" t="s">
        <v>162</v>
      </c>
      <c r="E81" s="154" t="s">
        <v>169</v>
      </c>
      <c r="F81" s="153" t="str">
        <f>IFERROR(VLOOKUP(E81,TablaIndicadores[[Código]:[Unidad de medida]],2,0),"")</f>
        <v>RCR 32: Capacidad operativa adicional instalada para energía renovable*</v>
      </c>
      <c r="G81" s="153" t="str">
        <f>IFERROR(VLOOKUP(E81,TablaIndicadores[[Código]:[Unidad de medida]],3,0),"")</f>
        <v>MW</v>
      </c>
      <c r="H81" s="157"/>
      <c r="I81" s="153" t="str">
        <f>IF(B74="Incluir",IF(OR(H81="",E81="",NOT(ISNUMBER(H81)),H81&lt;=0,H81&lt;=0.0000001,H81&gt;1000000000),"Rellene con un valor positivo","SI"),"")</f>
        <v/>
      </c>
      <c r="J81" s="115"/>
    </row>
    <row r="82" spans="1:10" x14ac:dyDescent="0.35">
      <c r="A82" s="106"/>
      <c r="B82" s="106"/>
      <c r="C82" s="106"/>
      <c r="D82" s="107"/>
      <c r="E82" s="107"/>
      <c r="F82" s="107"/>
      <c r="G82" s="107"/>
      <c r="H82" s="107"/>
      <c r="I82" s="107"/>
      <c r="J82" s="118"/>
    </row>
    <row r="83" spans="1:10" x14ac:dyDescent="0.35">
      <c r="A83" s="106"/>
      <c r="B83" s="116" t="s">
        <v>400</v>
      </c>
      <c r="C83" s="106"/>
      <c r="D83" s="112" t="s">
        <v>283</v>
      </c>
      <c r="E83" s="112"/>
      <c r="F83" s="113"/>
      <c r="G83" s="113"/>
      <c r="H83" s="113"/>
      <c r="I83" s="113"/>
      <c r="J83" s="115"/>
    </row>
    <row r="84" spans="1:10" x14ac:dyDescent="0.35">
      <c r="A84" s="106"/>
      <c r="B84" s="106"/>
      <c r="C84" s="106"/>
      <c r="D84" s="106"/>
      <c r="E84" s="106"/>
      <c r="F84" s="107"/>
      <c r="G84" s="106"/>
      <c r="H84" s="106"/>
      <c r="I84" s="107"/>
      <c r="J84" s="115"/>
    </row>
    <row r="85" spans="1:10" x14ac:dyDescent="0.35">
      <c r="A85" s="106"/>
      <c r="B85" s="106"/>
      <c r="C85" s="106"/>
      <c r="D85" s="106" t="s">
        <v>6</v>
      </c>
      <c r="E85" s="162"/>
      <c r="F85" s="174" t="str">
        <f>IF(B83="Incluir",IF(OR(E85="",E85=0),"Rellene el presupuesto",IF(OR(NOT(ISNUMBER(E85)),E85&lt;=0),"Rellene con un valor positivo","")),
    IF(OR(E85="",E85=0),"",
        "No rellene el presupuesto sin seleccionar que quiere incluir el subtipo de acción"))</f>
        <v/>
      </c>
      <c r="G85" s="175"/>
      <c r="H85" s="175"/>
      <c r="I85" s="107"/>
      <c r="J85" s="115"/>
    </row>
    <row r="86" spans="1:10" x14ac:dyDescent="0.35">
      <c r="A86" s="106"/>
      <c r="B86" s="106"/>
      <c r="C86" s="106"/>
      <c r="D86" s="106"/>
      <c r="E86" s="106"/>
      <c r="F86" s="107"/>
      <c r="G86" s="106"/>
      <c r="H86" s="106"/>
      <c r="I86" s="107"/>
      <c r="J86" s="115"/>
    </row>
    <row r="87" spans="1:10" x14ac:dyDescent="0.35">
      <c r="A87" s="106"/>
      <c r="B87" s="106"/>
      <c r="C87" s="106"/>
      <c r="D87" s="106" t="s">
        <v>270</v>
      </c>
      <c r="E87" s="106"/>
      <c r="F87" s="107"/>
      <c r="G87" s="106"/>
      <c r="H87" s="106"/>
      <c r="I87" s="107"/>
      <c r="J87" s="115"/>
    </row>
    <row r="88" spans="1:10" x14ac:dyDescent="0.35">
      <c r="A88" s="106"/>
      <c r="B88" s="106"/>
      <c r="C88" s="106"/>
      <c r="D88" s="7" t="s">
        <v>271</v>
      </c>
      <c r="E88" s="7" t="s">
        <v>272</v>
      </c>
      <c r="F88" s="11" t="s">
        <v>156</v>
      </c>
      <c r="G88" s="11" t="s">
        <v>159</v>
      </c>
      <c r="H88" s="8" t="s">
        <v>273</v>
      </c>
      <c r="I88" s="11" t="s">
        <v>274</v>
      </c>
      <c r="J88" s="115"/>
    </row>
    <row r="89" spans="1:10" ht="43.5" x14ac:dyDescent="0.35">
      <c r="A89" s="106"/>
      <c r="B89" s="106"/>
      <c r="C89" s="106"/>
      <c r="D89" s="155" t="s">
        <v>160</v>
      </c>
      <c r="E89" s="156" t="s">
        <v>168</v>
      </c>
      <c r="F89" s="153" t="str">
        <f>IFERROR(VLOOKUP(E89,TablaIndicadores[[Código]:[Unidad de medida]],2,0),"")</f>
        <v>Capacidad de producción adicional
de energía renovable (de la cual: electricidad,
térmica)*</v>
      </c>
      <c r="G89" s="153" t="str">
        <f>IFERROR(VLOOKUP(E89,TablaIndicadores[[Código]:[Unidad de medida]],3,0),"")</f>
        <v>KW  </v>
      </c>
      <c r="H89" s="116"/>
      <c r="I89" s="153" t="str">
        <f>IF(B83="Incluir",IF(OR(H89="",E89="",NOT(ISNUMBER(H89)),H89&lt;=0,H89&lt;=0.0000001,H89&gt;1000000000),"Rellene con un valor positivo","SI"),"")</f>
        <v/>
      </c>
      <c r="J89" s="115"/>
    </row>
    <row r="90" spans="1:10" ht="29" x14ac:dyDescent="0.35">
      <c r="A90" s="106"/>
      <c r="B90" s="106"/>
      <c r="C90" s="106"/>
      <c r="D90" s="153" t="s">
        <v>162</v>
      </c>
      <c r="E90" s="154" t="s">
        <v>169</v>
      </c>
      <c r="F90" s="153" t="str">
        <f>IFERROR(VLOOKUP(E90,TablaIndicadores[[Código]:[Unidad de medida]],2,0),"")</f>
        <v>RCR 32: Capacidad operativa adicional instalada para energía renovable*</v>
      </c>
      <c r="G90" s="153" t="str">
        <f>IFERROR(VLOOKUP(E90,TablaIndicadores[[Código]:[Unidad de medida]],3,0),"")</f>
        <v>MW</v>
      </c>
      <c r="H90" s="157"/>
      <c r="I90" s="153" t="str">
        <f>IF(B83="Incluir",IF(OR(H90="",E90="",NOT(ISNUMBER(H90)),H90&lt;=0,H90&lt;=0.0000001,H90&gt;1000000000),"Rellene con un valor positivo","SI"),"")</f>
        <v/>
      </c>
      <c r="J90" s="115"/>
    </row>
    <row r="91" spans="1:10" x14ac:dyDescent="0.35">
      <c r="A91" s="106"/>
      <c r="B91" s="106"/>
      <c r="C91" s="106"/>
      <c r="D91" s="107"/>
      <c r="E91" s="106"/>
      <c r="F91" s="107"/>
      <c r="G91" s="106"/>
      <c r="H91" s="106"/>
      <c r="I91" s="107"/>
      <c r="J91" s="115"/>
    </row>
    <row r="92" spans="1:10" x14ac:dyDescent="0.35">
      <c r="A92" s="106"/>
      <c r="B92" s="116" t="s">
        <v>400</v>
      </c>
      <c r="C92" s="106"/>
      <c r="D92" s="112" t="s">
        <v>284</v>
      </c>
      <c r="E92" s="112"/>
      <c r="F92" s="113"/>
      <c r="G92" s="113"/>
      <c r="H92" s="113"/>
      <c r="I92" s="113"/>
      <c r="J92" s="115"/>
    </row>
    <row r="93" spans="1:10" x14ac:dyDescent="0.35">
      <c r="A93" s="106"/>
      <c r="B93" s="106"/>
      <c r="C93" s="106"/>
      <c r="D93" s="106"/>
      <c r="E93" s="106"/>
      <c r="F93" s="107"/>
      <c r="G93" s="106"/>
      <c r="H93" s="106"/>
      <c r="I93" s="107"/>
      <c r="J93" s="115"/>
    </row>
    <row r="94" spans="1:10" x14ac:dyDescent="0.35">
      <c r="A94" s="106"/>
      <c r="B94" s="106"/>
      <c r="C94" s="106"/>
      <c r="D94" s="106" t="s">
        <v>6</v>
      </c>
      <c r="E94" s="162"/>
      <c r="F94" s="174" t="str">
        <f>IF(B92="Incluir",IF(OR(E94="",E94=0),"Rellene el presupuesto",IF(OR(NOT(ISNUMBER(E94)),E94&lt;=0),"Rellene con un valor positivo","")),
    IF(OR(E94="",E94=0),"",
        "No rellene el presupuesto sin seleccionar que quiere incluir el subtipo de acción"))</f>
        <v/>
      </c>
      <c r="G94" s="175"/>
      <c r="H94" s="175"/>
      <c r="I94" s="107"/>
      <c r="J94" s="115"/>
    </row>
    <row r="95" spans="1:10" x14ac:dyDescent="0.35">
      <c r="A95" s="106"/>
      <c r="B95" s="106"/>
      <c r="C95" s="106"/>
      <c r="D95" s="106"/>
      <c r="E95" s="106"/>
      <c r="F95" s="107"/>
      <c r="G95" s="106"/>
      <c r="H95" s="106"/>
      <c r="I95" s="107"/>
      <c r="J95" s="115"/>
    </row>
    <row r="96" spans="1:10" x14ac:dyDescent="0.35">
      <c r="A96" s="106"/>
      <c r="B96" s="106"/>
      <c r="C96" s="106"/>
      <c r="D96" s="106" t="s">
        <v>270</v>
      </c>
      <c r="E96" s="106"/>
      <c r="F96" s="107"/>
      <c r="G96" s="106"/>
      <c r="H96" s="106"/>
      <c r="I96" s="107"/>
      <c r="J96" s="115"/>
    </row>
    <row r="97" spans="1:10" x14ac:dyDescent="0.35">
      <c r="A97" s="106"/>
      <c r="B97" s="106"/>
      <c r="C97" s="106"/>
      <c r="D97" s="7" t="s">
        <v>271</v>
      </c>
      <c r="E97" s="7" t="s">
        <v>272</v>
      </c>
      <c r="F97" s="11" t="s">
        <v>156</v>
      </c>
      <c r="G97" s="11" t="s">
        <v>159</v>
      </c>
      <c r="H97" s="8" t="s">
        <v>273</v>
      </c>
      <c r="I97" s="11" t="s">
        <v>274</v>
      </c>
      <c r="J97" s="115"/>
    </row>
    <row r="98" spans="1:10" ht="43.5" x14ac:dyDescent="0.35">
      <c r="A98" s="106"/>
      <c r="B98" s="106"/>
      <c r="C98" s="106"/>
      <c r="D98" s="155" t="s">
        <v>160</v>
      </c>
      <c r="E98" s="156" t="s">
        <v>168</v>
      </c>
      <c r="F98" s="153" t="str">
        <f>IFERROR(VLOOKUP(E98,TablaIndicadores[[Código]:[Unidad de medida]],2,0),"")</f>
        <v>Capacidad de producción adicional
de energía renovable (de la cual: electricidad,
térmica)*</v>
      </c>
      <c r="G98" s="153" t="str">
        <f>IFERROR(VLOOKUP(E98,TablaIndicadores[[Código]:[Unidad de medida]],3,0),"")</f>
        <v>KW  </v>
      </c>
      <c r="H98" s="116"/>
      <c r="I98" s="153" t="str">
        <f>IF(B92="Incluir",IF(OR(H98="",E98="",NOT(ISNUMBER(H98)),H98&lt;=0,H98&lt;=0.0000001,H98&gt;1000000000),"Rellene con un valor positivo","SI"),"")</f>
        <v/>
      </c>
      <c r="J98" s="115"/>
    </row>
    <row r="99" spans="1:10" ht="29" x14ac:dyDescent="0.35">
      <c r="A99" s="106"/>
      <c r="B99" s="106"/>
      <c r="C99" s="106"/>
      <c r="D99" s="153" t="s">
        <v>162</v>
      </c>
      <c r="E99" s="154" t="s">
        <v>169</v>
      </c>
      <c r="F99" s="153" t="str">
        <f>IFERROR(VLOOKUP(E99,TablaIndicadores[[Código]:[Unidad de medida]],2,0),"")</f>
        <v>RCR 32: Capacidad operativa adicional instalada para energía renovable*</v>
      </c>
      <c r="G99" s="153" t="str">
        <f>IFERROR(VLOOKUP(E99,TablaIndicadores[[Código]:[Unidad de medida]],3,0),"")</f>
        <v>MW</v>
      </c>
      <c r="H99" s="157"/>
      <c r="I99" s="153" t="str">
        <f>IF(B92="Incluir",IF(OR(H99="",E99="",NOT(ISNUMBER(H99)),H99&lt;=0,H99&lt;=0.0000001,H99&gt;1000000000),"Rellene con un valor positivo","SI"),"")</f>
        <v/>
      </c>
      <c r="J99" s="115"/>
    </row>
    <row r="100" spans="1:10" x14ac:dyDescent="0.35">
      <c r="A100" s="106"/>
      <c r="B100" s="106"/>
      <c r="C100" s="106"/>
      <c r="D100" s="106"/>
      <c r="E100" s="106"/>
      <c r="F100" s="107"/>
      <c r="G100" s="106"/>
      <c r="H100" s="106"/>
      <c r="I100" s="107"/>
      <c r="J100" s="115"/>
    </row>
    <row r="101" spans="1:10" x14ac:dyDescent="0.35">
      <c r="A101" s="106"/>
      <c r="B101" s="116" t="s">
        <v>400</v>
      </c>
      <c r="C101" s="106"/>
      <c r="D101" s="112" t="s">
        <v>285</v>
      </c>
      <c r="E101" s="112"/>
      <c r="F101" s="113"/>
      <c r="G101" s="113"/>
      <c r="H101" s="113"/>
      <c r="I101" s="113"/>
      <c r="J101" s="115"/>
    </row>
    <row r="102" spans="1:10" x14ac:dyDescent="0.35">
      <c r="A102" s="106"/>
      <c r="B102" s="106"/>
      <c r="C102" s="106"/>
      <c r="D102" s="106"/>
      <c r="E102" s="106"/>
      <c r="F102" s="107"/>
      <c r="G102" s="106"/>
      <c r="H102" s="106"/>
      <c r="I102" s="107"/>
      <c r="J102" s="115"/>
    </row>
    <row r="103" spans="1:10" x14ac:dyDescent="0.35">
      <c r="A103" s="106"/>
      <c r="B103" s="106"/>
      <c r="C103" s="106"/>
      <c r="D103" s="106" t="s">
        <v>6</v>
      </c>
      <c r="E103" s="162"/>
      <c r="F103" s="174" t="str">
        <f>IF(B101="Incluir",IF(OR(E103="",E103=0),"Rellene el presupuesto",IF(OR(NOT(ISNUMBER(E103)),E103&lt;=0),"Rellene con un valor positivo","")),
    IF(OR(E103="",E103=0),"",
        "No rellene el presupuesto sin seleccionar que quiere incluir el subtipo de acción"))</f>
        <v/>
      </c>
      <c r="G103" s="175"/>
      <c r="H103" s="175"/>
      <c r="I103" s="107"/>
      <c r="J103" s="115"/>
    </row>
    <row r="104" spans="1:10" x14ac:dyDescent="0.35">
      <c r="A104" s="106"/>
      <c r="B104" s="106"/>
      <c r="C104" s="106"/>
      <c r="D104" s="106"/>
      <c r="E104" s="106"/>
      <c r="F104" s="107"/>
      <c r="G104" s="106"/>
      <c r="H104" s="106"/>
      <c r="I104" s="107"/>
      <c r="J104" s="115"/>
    </row>
    <row r="105" spans="1:10" x14ac:dyDescent="0.35">
      <c r="A105" s="106"/>
      <c r="B105" s="106"/>
      <c r="C105" s="106"/>
      <c r="D105" s="106" t="s">
        <v>270</v>
      </c>
      <c r="E105" s="106"/>
      <c r="F105" s="107"/>
      <c r="G105" s="106"/>
      <c r="H105" s="106"/>
      <c r="I105" s="107"/>
      <c r="J105" s="115"/>
    </row>
    <row r="106" spans="1:10" x14ac:dyDescent="0.35">
      <c r="A106" s="106"/>
      <c r="B106" s="106"/>
      <c r="C106" s="106"/>
      <c r="D106" s="7" t="s">
        <v>271</v>
      </c>
      <c r="E106" s="7" t="s">
        <v>272</v>
      </c>
      <c r="F106" s="11" t="s">
        <v>156</v>
      </c>
      <c r="G106" s="11" t="s">
        <v>159</v>
      </c>
      <c r="H106" s="8" t="s">
        <v>273</v>
      </c>
      <c r="I106" s="11" t="s">
        <v>274</v>
      </c>
      <c r="J106" s="115"/>
    </row>
    <row r="107" spans="1:10" ht="43.5" x14ac:dyDescent="0.35">
      <c r="A107" s="106"/>
      <c r="B107" s="106"/>
      <c r="C107" s="106"/>
      <c r="D107" s="155" t="s">
        <v>160</v>
      </c>
      <c r="E107" s="156" t="s">
        <v>168</v>
      </c>
      <c r="F107" s="153" t="str">
        <f>IFERROR(VLOOKUP(E107,TablaIndicadores[[Código]:[Unidad de medida]],2,0),"")</f>
        <v>Capacidad de producción adicional
de energía renovable (de la cual: electricidad,
térmica)*</v>
      </c>
      <c r="G107" s="153" t="str">
        <f>IFERROR(VLOOKUP(E107,TablaIndicadores[[Código]:[Unidad de medida]],3,0),"")</f>
        <v>KW  </v>
      </c>
      <c r="H107" s="116"/>
      <c r="I107" s="153" t="str">
        <f>IF(B101="Incluir",IF(OR(H107="",E107="",NOT(ISNUMBER(H107)),H107&lt;=0,H107&lt;=0.0000001,H107&gt;1000000000),"Rellene con un valor positivo","SI"),"")</f>
        <v/>
      </c>
      <c r="J107" s="115"/>
    </row>
    <row r="108" spans="1:10" ht="29" x14ac:dyDescent="0.35">
      <c r="A108" s="106"/>
      <c r="B108" s="106"/>
      <c r="C108" s="106"/>
      <c r="D108" s="153" t="s">
        <v>162</v>
      </c>
      <c r="E108" s="154" t="s">
        <v>169</v>
      </c>
      <c r="F108" s="153" t="str">
        <f>IFERROR(VLOOKUP(E108,TablaIndicadores[[Código]:[Unidad de medida]],2,0),"")</f>
        <v>RCR 32: Capacidad operativa adicional instalada para energía renovable*</v>
      </c>
      <c r="G108" s="153" t="str">
        <f>IFERROR(VLOOKUP(E108,TablaIndicadores[[Código]:[Unidad de medida]],3,0),"")</f>
        <v>MW</v>
      </c>
      <c r="H108" s="157"/>
      <c r="I108" s="153" t="str">
        <f>IF(B101="Incluir",IF(OR(H108="",E108="",NOT(ISNUMBER(H108)),H108&lt;=0,H108&lt;=0.0000001,H108&gt;1000000000),"Rellene con un valor positivo","SI"),"")</f>
        <v/>
      </c>
      <c r="J108" s="115"/>
    </row>
    <row r="109" spans="1:10" x14ac:dyDescent="0.35">
      <c r="A109" s="106"/>
      <c r="B109" s="106"/>
      <c r="C109" s="106"/>
      <c r="D109" s="106"/>
      <c r="E109" s="106"/>
      <c r="F109" s="107"/>
      <c r="G109" s="106"/>
      <c r="H109" s="106"/>
      <c r="I109" s="107"/>
      <c r="J109" s="115"/>
    </row>
    <row r="110" spans="1:10" x14ac:dyDescent="0.35">
      <c r="A110" s="106"/>
      <c r="B110" s="116" t="s">
        <v>400</v>
      </c>
      <c r="C110" s="106"/>
      <c r="D110" s="112" t="s">
        <v>286</v>
      </c>
      <c r="E110" s="112"/>
      <c r="F110" s="113"/>
      <c r="G110" s="151"/>
      <c r="H110" s="151"/>
      <c r="I110" s="151"/>
      <c r="J110" s="115"/>
    </row>
    <row r="111" spans="1:10" x14ac:dyDescent="0.35">
      <c r="A111" s="106"/>
      <c r="B111" s="106"/>
      <c r="C111" s="106"/>
      <c r="D111" s="106"/>
      <c r="E111" s="106"/>
      <c r="F111" s="107"/>
      <c r="G111" s="106"/>
      <c r="H111" s="106"/>
      <c r="I111" s="107"/>
      <c r="J111" s="115"/>
    </row>
    <row r="112" spans="1:10" x14ac:dyDescent="0.35">
      <c r="A112" s="106"/>
      <c r="B112" s="106"/>
      <c r="C112" s="106"/>
      <c r="D112" s="106" t="s">
        <v>6</v>
      </c>
      <c r="E112" s="162"/>
      <c r="F112" s="174" t="str">
        <f>IF(B110="Incluir",IF(OR(E112="",E112=0),"Rellene el presupuesto",IF(OR(NOT(ISNUMBER(E112)),E112&lt;=0),"Rellene con un valor positivo","")),
    IF(OR(E112="",E112=0),"",
        "No rellene el presupuesto sin seleccionar que quiere incluir el subtipo de acción"))</f>
        <v/>
      </c>
      <c r="G112" s="175"/>
      <c r="H112" s="175"/>
      <c r="I112" s="107"/>
      <c r="J112" s="115"/>
    </row>
    <row r="113" spans="1:10" x14ac:dyDescent="0.35">
      <c r="A113" s="106"/>
      <c r="B113" s="106"/>
      <c r="C113" s="106"/>
      <c r="D113" s="106"/>
      <c r="E113" s="106"/>
      <c r="F113" s="107"/>
      <c r="G113" s="106"/>
      <c r="H113" s="106"/>
      <c r="I113" s="107"/>
      <c r="J113" s="115"/>
    </row>
    <row r="114" spans="1:10" x14ac:dyDescent="0.35">
      <c r="A114" s="106"/>
      <c r="B114" s="106"/>
      <c r="C114" s="106"/>
      <c r="D114" s="106" t="s">
        <v>270</v>
      </c>
      <c r="E114" s="106"/>
      <c r="F114" s="107"/>
      <c r="G114" s="106"/>
      <c r="H114" s="106"/>
      <c r="I114" s="107"/>
      <c r="J114" s="115"/>
    </row>
    <row r="115" spans="1:10" x14ac:dyDescent="0.35">
      <c r="A115" s="106"/>
      <c r="B115" s="106"/>
      <c r="C115" s="106"/>
      <c r="D115" s="7" t="s">
        <v>271</v>
      </c>
      <c r="E115" s="7" t="s">
        <v>272</v>
      </c>
      <c r="F115" s="11" t="s">
        <v>156</v>
      </c>
      <c r="G115" s="11" t="s">
        <v>159</v>
      </c>
      <c r="H115" s="8" t="s">
        <v>273</v>
      </c>
      <c r="I115" s="11" t="s">
        <v>274</v>
      </c>
      <c r="J115" s="115"/>
    </row>
    <row r="116" spans="1:10" ht="43.5" x14ac:dyDescent="0.35">
      <c r="A116" s="106"/>
      <c r="B116" s="106"/>
      <c r="C116" s="106"/>
      <c r="D116" s="155" t="s">
        <v>160</v>
      </c>
      <c r="E116" s="156" t="s">
        <v>168</v>
      </c>
      <c r="F116" s="153" t="str">
        <f>IFERROR(VLOOKUP(E116,TablaIndicadores[[Código]:[Unidad de medida]],2,0),"")</f>
        <v>Capacidad de producción adicional
de energía renovable (de la cual: electricidad,
térmica)*</v>
      </c>
      <c r="G116" s="153" t="str">
        <f>IFERROR(VLOOKUP(E116,TablaIndicadores[[Código]:[Unidad de medida]],3,0),"")</f>
        <v>KW  </v>
      </c>
      <c r="H116" s="116"/>
      <c r="I116" s="153" t="str">
        <f>IF(B110="Incluir",IF(OR(H116="",E116="",NOT(ISNUMBER(H116)),H116&lt;=0,H116&lt;=0.0000001,H116&gt;1000000000),"Rellene con un valor positivo","SI"),"")</f>
        <v/>
      </c>
      <c r="J116" s="115"/>
    </row>
    <row r="117" spans="1:10" ht="29" x14ac:dyDescent="0.35">
      <c r="A117" s="106"/>
      <c r="B117" s="106"/>
      <c r="C117" s="106"/>
      <c r="D117" s="153" t="s">
        <v>162</v>
      </c>
      <c r="E117" s="154" t="s">
        <v>169</v>
      </c>
      <c r="F117" s="153" t="str">
        <f>IFERROR(VLOOKUP(E117,TablaIndicadores[[Código]:[Unidad de medida]],2,0),"")</f>
        <v>RCR 32: Capacidad operativa adicional instalada para energía renovable*</v>
      </c>
      <c r="G117" s="153" t="str">
        <f>IFERROR(VLOOKUP(E117,TablaIndicadores[[Código]:[Unidad de medida]],3,0),"")</f>
        <v>MW</v>
      </c>
      <c r="H117" s="157"/>
      <c r="I117" s="153" t="str">
        <f>IF(B110="Incluir",IF(OR(H117="",E117="",NOT(ISNUMBER(H117)),H117&lt;=0,H117&lt;=0.0000001,H117&gt;1000000000),"Rellene con un valor positivo","SI"),"")</f>
        <v/>
      </c>
      <c r="J117" s="115"/>
    </row>
    <row r="118" spans="1:10" x14ac:dyDescent="0.35">
      <c r="A118" s="106"/>
      <c r="B118" s="106"/>
      <c r="C118" s="106"/>
      <c r="D118" s="106"/>
      <c r="E118" s="106"/>
      <c r="F118" s="107"/>
      <c r="G118" s="106"/>
      <c r="H118" s="106"/>
      <c r="I118" s="107"/>
      <c r="J118" s="115"/>
    </row>
    <row r="119" spans="1:10" x14ac:dyDescent="0.35">
      <c r="A119" s="106"/>
      <c r="B119" s="116" t="s">
        <v>400</v>
      </c>
      <c r="C119" s="106"/>
      <c r="D119" s="112" t="s">
        <v>287</v>
      </c>
      <c r="E119" s="112"/>
      <c r="F119" s="113"/>
      <c r="G119" s="113"/>
      <c r="H119" s="113"/>
      <c r="I119" s="113"/>
      <c r="J119" s="115"/>
    </row>
    <row r="120" spans="1:10" x14ac:dyDescent="0.35">
      <c r="A120" s="106"/>
      <c r="B120" s="106"/>
      <c r="C120" s="106"/>
      <c r="D120" s="106"/>
      <c r="E120" s="106"/>
      <c r="F120" s="107"/>
      <c r="G120" s="106"/>
      <c r="H120" s="106"/>
      <c r="I120" s="107"/>
      <c r="J120" s="115"/>
    </row>
    <row r="121" spans="1:10" x14ac:dyDescent="0.35">
      <c r="A121" s="106"/>
      <c r="B121" s="106"/>
      <c r="C121" s="106"/>
      <c r="D121" s="106" t="s">
        <v>6</v>
      </c>
      <c r="E121" s="162"/>
      <c r="F121" s="174" t="str">
        <f>IF(B119="Incluir",IF(OR(E121="",E121=0),"Rellene el presupuesto",IF(OR(NOT(ISNUMBER(E121)),E121&lt;=0),"Rellene con un valor positivo","")),
    IF(OR(E121="",E121=0),"",
        "No rellene el presupuesto sin seleccionar que quiere incluir el subtipo de acción"))</f>
        <v/>
      </c>
      <c r="G121" s="175"/>
      <c r="H121" s="175"/>
      <c r="I121" s="107"/>
      <c r="J121" s="115"/>
    </row>
    <row r="122" spans="1:10" x14ac:dyDescent="0.35">
      <c r="A122" s="106"/>
      <c r="B122" s="106"/>
      <c r="C122" s="106"/>
      <c r="D122" s="106"/>
      <c r="E122" s="106"/>
      <c r="F122" s="107"/>
      <c r="G122" s="106"/>
      <c r="H122" s="106"/>
      <c r="I122" s="107"/>
      <c r="J122" s="115"/>
    </row>
    <row r="123" spans="1:10" x14ac:dyDescent="0.35">
      <c r="A123" s="106"/>
      <c r="B123" s="106"/>
      <c r="C123" s="106"/>
      <c r="D123" s="106" t="s">
        <v>270</v>
      </c>
      <c r="E123" s="106"/>
      <c r="F123" s="107"/>
      <c r="G123" s="106"/>
      <c r="H123" s="106"/>
      <c r="I123" s="107"/>
      <c r="J123" s="115"/>
    </row>
    <row r="124" spans="1:10" x14ac:dyDescent="0.35">
      <c r="A124" s="106"/>
      <c r="B124" s="106"/>
      <c r="C124" s="106"/>
      <c r="D124" s="7" t="s">
        <v>271</v>
      </c>
      <c r="E124" s="7" t="s">
        <v>272</v>
      </c>
      <c r="F124" s="11" t="s">
        <v>156</v>
      </c>
      <c r="G124" s="11" t="s">
        <v>159</v>
      </c>
      <c r="H124" s="8" t="s">
        <v>273</v>
      </c>
      <c r="I124" s="11" t="s">
        <v>274</v>
      </c>
      <c r="J124" s="115"/>
    </row>
    <row r="125" spans="1:10" ht="43.5" x14ac:dyDescent="0.35">
      <c r="A125" s="106"/>
      <c r="B125" s="106"/>
      <c r="C125" s="106"/>
      <c r="D125" s="155" t="s">
        <v>160</v>
      </c>
      <c r="E125" s="156" t="s">
        <v>168</v>
      </c>
      <c r="F125" s="153" t="str">
        <f>IFERROR(VLOOKUP(E125,TablaIndicadores[[Código]:[Unidad de medida]],2,0),"")</f>
        <v>Capacidad de producción adicional
de energía renovable (de la cual: electricidad,
térmica)*</v>
      </c>
      <c r="G125" s="153" t="str">
        <f>IFERROR(VLOOKUP(E125,TablaIndicadores[[Código]:[Unidad de medida]],3,0),"")</f>
        <v>KW  </v>
      </c>
      <c r="H125" s="116"/>
      <c r="I125" s="153" t="str">
        <f>IF(B119="Incluir",IF(OR(H125="",E125="",NOT(ISNUMBER(H125)),H125&lt;=0,H125&lt;=0.0000001,H125&gt;1000000000),"Rellene con un valor positivo","SI"),"")</f>
        <v/>
      </c>
      <c r="J125" s="115"/>
    </row>
    <row r="126" spans="1:10" ht="29" x14ac:dyDescent="0.35">
      <c r="A126" s="106"/>
      <c r="B126" s="106"/>
      <c r="C126" s="106"/>
      <c r="D126" s="153" t="s">
        <v>162</v>
      </c>
      <c r="E126" s="154" t="s">
        <v>169</v>
      </c>
      <c r="F126" s="153" t="str">
        <f>IFERROR(VLOOKUP(E126,TablaIndicadores[[Código]:[Unidad de medida]],2,0),"")</f>
        <v>RCR 32: Capacidad operativa adicional instalada para energía renovable*</v>
      </c>
      <c r="G126" s="153" t="str">
        <f>IFERROR(VLOOKUP(E126,TablaIndicadores[[Código]:[Unidad de medida]],3,0),"")</f>
        <v>MW</v>
      </c>
      <c r="H126" s="157"/>
      <c r="I126" s="153" t="str">
        <f>IF(B119="Incluir",IF(OR(H126="",E126="",NOT(ISNUMBER(H126)),H126&lt;=0,H126&lt;=0.0000001,H126&gt;1000000000),"Rellene con un valor positivo","SI"),"")</f>
        <v/>
      </c>
      <c r="J126" s="115"/>
    </row>
    <row r="127" spans="1:10" x14ac:dyDescent="0.35">
      <c r="A127" s="106"/>
      <c r="B127" s="106"/>
      <c r="C127" s="106"/>
      <c r="D127" s="106"/>
      <c r="E127" s="106"/>
      <c r="F127" s="107"/>
      <c r="G127" s="106"/>
      <c r="H127" s="106"/>
      <c r="I127" s="107"/>
      <c r="J127" s="115"/>
    </row>
    <row r="128" spans="1:10" x14ac:dyDescent="0.35">
      <c r="A128" s="106"/>
      <c r="B128" s="116" t="s">
        <v>400</v>
      </c>
      <c r="C128" s="106"/>
      <c r="D128" s="112" t="s">
        <v>288</v>
      </c>
      <c r="E128" s="112"/>
      <c r="F128" s="113"/>
      <c r="G128" s="113"/>
      <c r="H128" s="113"/>
      <c r="I128" s="113"/>
      <c r="J128" s="115"/>
    </row>
    <row r="129" spans="1:10" x14ac:dyDescent="0.35">
      <c r="A129" s="106"/>
      <c r="B129" s="106"/>
      <c r="C129" s="106"/>
      <c r="D129" s="106"/>
      <c r="E129" s="106"/>
      <c r="F129" s="107"/>
      <c r="G129" s="106"/>
      <c r="H129" s="106"/>
      <c r="I129" s="107"/>
      <c r="J129" s="115"/>
    </row>
    <row r="130" spans="1:10" x14ac:dyDescent="0.35">
      <c r="A130" s="106"/>
      <c r="B130" s="106"/>
      <c r="C130" s="106"/>
      <c r="D130" s="106" t="s">
        <v>6</v>
      </c>
      <c r="E130" s="162"/>
      <c r="F130" s="174" t="str">
        <f>IF(B128="Incluir",IF(OR(E130="",E130=0),"Rellene el presupuesto",IF(OR(NOT(ISNUMBER(E130)),E130&lt;=0),"Rellene con un valor positivo","")),
    IF(OR(E130="",E130=0),"",
        "No rellene el presupuesto sin seleccionar que quiere incluir el subtipo de acción"))</f>
        <v/>
      </c>
      <c r="G130" s="175"/>
      <c r="H130" s="175"/>
      <c r="I130" s="107"/>
      <c r="J130" s="115"/>
    </row>
    <row r="131" spans="1:10" x14ac:dyDescent="0.35">
      <c r="A131" s="106"/>
      <c r="B131" s="106"/>
      <c r="C131" s="106"/>
      <c r="D131" s="106"/>
      <c r="E131" s="106"/>
      <c r="F131" s="107"/>
      <c r="G131" s="106"/>
      <c r="H131" s="106"/>
      <c r="I131" s="107"/>
      <c r="J131" s="115"/>
    </row>
    <row r="132" spans="1:10" x14ac:dyDescent="0.35">
      <c r="A132" s="106"/>
      <c r="B132" s="106"/>
      <c r="C132" s="106"/>
      <c r="D132" s="106" t="s">
        <v>270</v>
      </c>
      <c r="E132" s="106"/>
      <c r="F132" s="107"/>
      <c r="G132" s="106"/>
      <c r="H132" s="106"/>
      <c r="I132" s="107"/>
      <c r="J132" s="115"/>
    </row>
    <row r="133" spans="1:10" x14ac:dyDescent="0.35">
      <c r="A133" s="106"/>
      <c r="B133" s="106"/>
      <c r="C133" s="106"/>
      <c r="D133" s="7" t="s">
        <v>271</v>
      </c>
      <c r="E133" s="7" t="s">
        <v>272</v>
      </c>
      <c r="F133" s="11" t="s">
        <v>156</v>
      </c>
      <c r="G133" s="11" t="s">
        <v>159</v>
      </c>
      <c r="H133" s="8" t="s">
        <v>273</v>
      </c>
      <c r="I133" s="11" t="s">
        <v>274</v>
      </c>
      <c r="J133" s="115"/>
    </row>
    <row r="134" spans="1:10" ht="43.5" x14ac:dyDescent="0.35">
      <c r="A134" s="106"/>
      <c r="B134" s="106"/>
      <c r="C134" s="106"/>
      <c r="D134" s="155" t="s">
        <v>160</v>
      </c>
      <c r="E134" s="156" t="s">
        <v>168</v>
      </c>
      <c r="F134" s="153" t="str">
        <f>IFERROR(VLOOKUP(E134,TablaIndicadores[[Código]:[Unidad de medida]],2,0),"")</f>
        <v>Capacidad de producción adicional
de energía renovable (de la cual: electricidad,
térmica)*</v>
      </c>
      <c r="G134" s="153" t="str">
        <f>IFERROR(VLOOKUP(E134,TablaIndicadores[[Código]:[Unidad de medida]],3,0),"")</f>
        <v>KW  </v>
      </c>
      <c r="H134" s="116"/>
      <c r="I134" s="153" t="str">
        <f>IF(B128="Incluir",IF(OR(H134="",E134="",NOT(ISNUMBER(H134)),H134&lt;=0,H134&lt;=0.0000001,H134&gt;1000000000),"Rellene con un valor positivo","SI"),"")</f>
        <v/>
      </c>
      <c r="J134" s="115"/>
    </row>
    <row r="135" spans="1:10" ht="29" x14ac:dyDescent="0.35">
      <c r="A135" s="106"/>
      <c r="B135" s="106"/>
      <c r="C135" s="106"/>
      <c r="D135" s="153" t="s">
        <v>162</v>
      </c>
      <c r="E135" s="154" t="s">
        <v>169</v>
      </c>
      <c r="F135" s="153" t="str">
        <f>IFERROR(VLOOKUP(E135,TablaIndicadores[[Código]:[Unidad de medida]],2,0),"")</f>
        <v>RCR 32: Capacidad operativa adicional instalada para energía renovable*</v>
      </c>
      <c r="G135" s="153" t="str">
        <f>IFERROR(VLOOKUP(E135,TablaIndicadores[[Código]:[Unidad de medida]],3,0),"")</f>
        <v>MW</v>
      </c>
      <c r="H135" s="157"/>
      <c r="I135" s="153" t="str">
        <f>IF(B128="Incluir",IF(OR(H135="",E135="",NOT(ISNUMBER(H135)),H135&lt;=0,H135&lt;=0.0000001,H135&gt;1000000000),"Rellene con un valor positivo","SI"),"")</f>
        <v/>
      </c>
      <c r="J135" s="115"/>
    </row>
    <row r="136" spans="1:10" x14ac:dyDescent="0.35">
      <c r="A136" s="106"/>
      <c r="B136" s="106"/>
      <c r="C136" s="106"/>
      <c r="D136" s="107"/>
      <c r="E136" s="106"/>
      <c r="F136" s="107"/>
      <c r="G136" s="106"/>
      <c r="H136" s="106"/>
      <c r="I136" s="107"/>
      <c r="J136" s="115"/>
    </row>
    <row r="137" spans="1:10" ht="15" thickBot="1" x14ac:dyDescent="0.4">
      <c r="A137" s="106"/>
      <c r="B137" s="160" t="s">
        <v>46</v>
      </c>
      <c r="C137" s="109"/>
      <c r="D137" s="109"/>
      <c r="E137" s="109"/>
      <c r="F137" s="110"/>
      <c r="G137" s="109"/>
      <c r="H137" s="109"/>
      <c r="I137" s="110"/>
      <c r="J137" s="115"/>
    </row>
    <row r="138" spans="1:10" x14ac:dyDescent="0.35">
      <c r="A138" s="106"/>
      <c r="B138" s="106"/>
      <c r="C138" s="106"/>
      <c r="D138" s="106"/>
      <c r="E138" s="106"/>
      <c r="F138" s="107"/>
      <c r="G138" s="106"/>
      <c r="H138" s="106"/>
      <c r="I138" s="107"/>
      <c r="J138" s="115"/>
    </row>
    <row r="139" spans="1:10" x14ac:dyDescent="0.35">
      <c r="A139" s="106"/>
      <c r="B139" s="116" t="s">
        <v>400</v>
      </c>
      <c r="C139" s="106"/>
      <c r="D139" s="112" t="s">
        <v>289</v>
      </c>
      <c r="E139" s="112"/>
      <c r="F139" s="113"/>
      <c r="G139" s="113"/>
      <c r="H139" s="113"/>
      <c r="I139" s="113"/>
      <c r="J139" s="115"/>
    </row>
    <row r="140" spans="1:10" x14ac:dyDescent="0.35">
      <c r="A140" s="106"/>
      <c r="B140" s="106"/>
      <c r="C140" s="106"/>
      <c r="D140" s="106"/>
      <c r="E140" s="106"/>
      <c r="F140" s="107"/>
      <c r="G140" s="106"/>
      <c r="H140" s="106"/>
      <c r="I140" s="107"/>
      <c r="J140" s="115"/>
    </row>
    <row r="141" spans="1:10" x14ac:dyDescent="0.35">
      <c r="A141" s="106"/>
      <c r="B141" s="106"/>
      <c r="C141" s="106"/>
      <c r="D141" s="106" t="s">
        <v>6</v>
      </c>
      <c r="E141" s="162"/>
      <c r="F141" s="174" t="str">
        <f>IF(B139="Incluir",IF(OR(E141="",E141=0),"Rellene el presupuesto",IF(OR(NOT(ISNUMBER(E141)),E141&lt;=0),"Rellene con un valor positivo","")),
    IF(OR(E141="",E141=0),"",
        "No rellene el presupuesto sin seleccionar que quiere incluir el subtipo de acción"))</f>
        <v/>
      </c>
      <c r="G141" s="175"/>
      <c r="H141" s="175"/>
      <c r="I141" s="107"/>
      <c r="J141" s="115"/>
    </row>
    <row r="142" spans="1:10" x14ac:dyDescent="0.35">
      <c r="A142" s="106"/>
      <c r="B142" s="106"/>
      <c r="C142" s="106"/>
      <c r="D142" s="106"/>
      <c r="E142" s="106"/>
      <c r="F142" s="107"/>
      <c r="G142" s="106"/>
      <c r="H142" s="106"/>
      <c r="I142" s="107"/>
      <c r="J142" s="115"/>
    </row>
    <row r="143" spans="1:10" x14ac:dyDescent="0.35">
      <c r="A143" s="106"/>
      <c r="B143" s="106"/>
      <c r="C143" s="106"/>
      <c r="D143" s="106" t="s">
        <v>270</v>
      </c>
      <c r="E143" s="106"/>
      <c r="F143" s="107"/>
      <c r="G143" s="106"/>
      <c r="H143" s="106"/>
      <c r="I143" s="107"/>
      <c r="J143" s="115"/>
    </row>
    <row r="144" spans="1:10" x14ac:dyDescent="0.35">
      <c r="A144" s="106"/>
      <c r="B144" s="106"/>
      <c r="C144" s="106"/>
      <c r="D144" s="7" t="s">
        <v>271</v>
      </c>
      <c r="E144" s="7" t="s">
        <v>272</v>
      </c>
      <c r="F144" s="11" t="s">
        <v>156</v>
      </c>
      <c r="G144" s="11" t="s">
        <v>159</v>
      </c>
      <c r="H144" s="8" t="s">
        <v>273</v>
      </c>
      <c r="I144" s="11" t="s">
        <v>274</v>
      </c>
      <c r="J144" s="115"/>
    </row>
    <row r="145" spans="1:10" ht="29" x14ac:dyDescent="0.35">
      <c r="A145" s="106"/>
      <c r="B145" s="106"/>
      <c r="C145" s="106"/>
      <c r="D145" s="155" t="s">
        <v>160</v>
      </c>
      <c r="E145" s="156" t="s">
        <v>170</v>
      </c>
      <c r="F145" s="153" t="str">
        <f>IFERROR(VLOOKUP(E145,TablaIndicadores[[Código]:[Unidad de medida]],2,0),"")</f>
        <v>RCO54 Intermodal</v>
      </c>
      <c r="G145" s="153" t="str">
        <f>IFERROR(VLOOKUP(E145,TablaIndicadores[[Código]:[Unidad de medida]],3,0),"")</f>
        <v>RCO54:Conexiones intermodales</v>
      </c>
      <c r="H145" s="116"/>
      <c r="I145" s="153" t="str">
        <f>IF(B139="Incluir",IF(OR(H145="",E145="",NOT(ISNUMBER(H145)),H145&lt;=0,H145&lt;=0.0000001,H145&gt;1000000000),"Rellene con un valor positivo","SI"),"")</f>
        <v/>
      </c>
      <c r="J145" s="115"/>
    </row>
    <row r="146" spans="1:10" ht="29" x14ac:dyDescent="0.35">
      <c r="A146" s="106"/>
      <c r="B146" s="106"/>
      <c r="C146" s="106"/>
      <c r="D146" s="153" t="s">
        <v>162</v>
      </c>
      <c r="E146" s="154" t="s">
        <v>173</v>
      </c>
      <c r="F146" s="153" t="str">
        <f>IFERROR(VLOOKUP(E146,TablaIndicadores[[Código]:[Unidad de medida]],2,0),"")</f>
        <v>RCR 62: Pasajeros anuales de transporte
público nuevo o modernizado</v>
      </c>
      <c r="G146" s="153" t="str">
        <f>IFERROR(VLOOKUP(E146,TablaIndicadores[[Código]:[Unidad de medida]],3,0),"")</f>
        <v>RCR 62: Usuarios / año</v>
      </c>
      <c r="H146" s="157"/>
      <c r="I146" s="153" t="str">
        <f>IF(B139="Incluir",IF(OR(H146="",E146="",NOT(ISNUMBER(H146)),H146&lt;=0,H146&lt;=0.0000001,H146&gt;1000000000),"Rellene con un valor positivo","SI"),"")</f>
        <v/>
      </c>
      <c r="J146" s="115"/>
    </row>
    <row r="147" spans="1:10" x14ac:dyDescent="0.35">
      <c r="A147" s="106"/>
      <c r="B147" s="106"/>
      <c r="C147" s="106"/>
      <c r="D147" s="107"/>
      <c r="E147" s="106"/>
      <c r="F147" s="107"/>
      <c r="G147" s="106"/>
      <c r="H147" s="106"/>
      <c r="I147" s="107"/>
      <c r="J147" s="115"/>
    </row>
    <row r="148" spans="1:10" x14ac:dyDescent="0.35">
      <c r="A148" s="106"/>
      <c r="B148" s="116" t="s">
        <v>400</v>
      </c>
      <c r="C148" s="106"/>
      <c r="D148" s="112" t="s">
        <v>290</v>
      </c>
      <c r="E148" s="112"/>
      <c r="F148" s="113"/>
      <c r="G148" s="113"/>
      <c r="H148" s="113"/>
      <c r="I148" s="113"/>
      <c r="J148" s="115"/>
    </row>
    <row r="149" spans="1:10" x14ac:dyDescent="0.35">
      <c r="A149" s="106"/>
      <c r="B149" s="106"/>
      <c r="C149" s="106"/>
      <c r="D149" s="106"/>
      <c r="E149" s="106"/>
      <c r="F149" s="107"/>
      <c r="G149" s="106"/>
      <c r="H149" s="106"/>
      <c r="I149" s="107"/>
      <c r="J149" s="115"/>
    </row>
    <row r="150" spans="1:10" x14ac:dyDescent="0.35">
      <c r="A150" s="106"/>
      <c r="B150" s="106"/>
      <c r="C150" s="106"/>
      <c r="D150" s="106" t="s">
        <v>6</v>
      </c>
      <c r="E150" s="162"/>
      <c r="F150" s="174" t="str">
        <f>IF(B148="Incluir",IF(OR(E150="",E150=0),"Rellene el presupuesto",IF(OR(NOT(ISNUMBER(E150)),E150&lt;=0),"Rellene con un valor positivo","")),
    IF(OR(E150="",E150=0),"",
        "No rellene el presupuesto sin seleccionar que quiere incluir el subtipo de acción"))</f>
        <v/>
      </c>
      <c r="G150" s="175"/>
      <c r="H150" s="175"/>
      <c r="I150" s="107"/>
      <c r="J150" s="115"/>
    </row>
    <row r="151" spans="1:10" x14ac:dyDescent="0.35">
      <c r="A151" s="106"/>
      <c r="B151" s="106"/>
      <c r="C151" s="106"/>
      <c r="D151" s="106"/>
      <c r="E151" s="106"/>
      <c r="F151" s="107"/>
      <c r="G151" s="106"/>
      <c r="H151" s="106"/>
      <c r="I151" s="107"/>
      <c r="J151" s="115"/>
    </row>
    <row r="152" spans="1:10" x14ac:dyDescent="0.35">
      <c r="A152" s="106"/>
      <c r="B152" s="106"/>
      <c r="C152" s="106"/>
      <c r="D152" s="106" t="s">
        <v>270</v>
      </c>
      <c r="E152" s="106"/>
      <c r="F152" s="107"/>
      <c r="G152" s="106"/>
      <c r="H152" s="106"/>
      <c r="I152" s="107"/>
      <c r="J152" s="115"/>
    </row>
    <row r="153" spans="1:10" x14ac:dyDescent="0.35">
      <c r="A153" s="106"/>
      <c r="B153" s="106"/>
      <c r="C153" s="106"/>
      <c r="D153" s="7" t="s">
        <v>271</v>
      </c>
      <c r="E153" s="7" t="s">
        <v>272</v>
      </c>
      <c r="F153" s="11" t="s">
        <v>156</v>
      </c>
      <c r="G153" s="11" t="s">
        <v>159</v>
      </c>
      <c r="H153" s="8" t="s">
        <v>273</v>
      </c>
      <c r="I153" s="11" t="s">
        <v>274</v>
      </c>
      <c r="J153" s="115"/>
    </row>
    <row r="154" spans="1:10" ht="29" x14ac:dyDescent="0.35">
      <c r="A154" s="106"/>
      <c r="B154" s="106"/>
      <c r="C154" s="106"/>
      <c r="D154" s="155" t="s">
        <v>160</v>
      </c>
      <c r="E154" s="156" t="s">
        <v>171</v>
      </c>
      <c r="F154" s="153" t="str">
        <f>IFERROR(VLOOKUP(E154,TablaIndicadores[[Código]:[Unidad de medida]],2,0),"")</f>
        <v>RCO 57: Capacidad del material rodante respetuoso con el medio ambiente para el transporte público colectivo*</v>
      </c>
      <c r="G154" s="153" t="str">
        <f>IFERROR(VLOOKUP(E154,TablaIndicadores[[Código]:[Unidad de medida]],3,0),"")</f>
        <v>RCO 57:Pasajeros</v>
      </c>
      <c r="H154" s="116"/>
      <c r="I154" s="153" t="str">
        <f>IF(B148="Incluir",IF(OR(H154="",E154="",NOT(ISNUMBER(H154)),H154&lt;=0,H154&lt;=0.0000001,H154&gt;1000000000),"Rellene con un valor positivo","SI"),"")</f>
        <v/>
      </c>
      <c r="J154" s="115"/>
    </row>
    <row r="155" spans="1:10" ht="29" x14ac:dyDescent="0.35">
      <c r="A155" s="106"/>
      <c r="B155" s="106"/>
      <c r="C155" s="106"/>
      <c r="D155" s="153" t="s">
        <v>162</v>
      </c>
      <c r="E155" s="154" t="s">
        <v>173</v>
      </c>
      <c r="F155" s="153" t="str">
        <f>IFERROR(VLOOKUP(E155,TablaIndicadores[[Código]:[Unidad de medida]],2,0),"")</f>
        <v>RCR 62: Pasajeros anuales de transporte
público nuevo o modernizado</v>
      </c>
      <c r="G155" s="153" t="str">
        <f>IFERROR(VLOOKUP(E155,TablaIndicadores[[Código]:[Unidad de medida]],3,0),"")</f>
        <v>RCR 62: Usuarios / año</v>
      </c>
      <c r="H155" s="157"/>
      <c r="I155" s="153" t="str">
        <f>IF(B148="Incluir",IF(OR(H155="",E155="",NOT(ISNUMBER(H155)),H155&lt;=0,H155&lt;=0.0000001,H155&gt;1000000000),"Rellene con un valor positivo","SI"),"")</f>
        <v/>
      </c>
      <c r="J155" s="115"/>
    </row>
    <row r="156" spans="1:10" x14ac:dyDescent="0.35">
      <c r="A156" s="106"/>
      <c r="B156" s="106"/>
      <c r="C156" s="106"/>
      <c r="D156" s="106"/>
      <c r="E156" s="106"/>
      <c r="F156" s="107"/>
      <c r="G156" s="106"/>
      <c r="H156" s="106"/>
      <c r="I156" s="107"/>
      <c r="J156" s="115"/>
    </row>
    <row r="157" spans="1:10" x14ac:dyDescent="0.35">
      <c r="A157" s="106"/>
      <c r="B157" s="116" t="s">
        <v>400</v>
      </c>
      <c r="C157" s="106"/>
      <c r="D157" s="112" t="s">
        <v>291</v>
      </c>
      <c r="E157" s="112"/>
      <c r="F157" s="113"/>
      <c r="G157" s="113"/>
      <c r="H157" s="113"/>
      <c r="I157" s="113"/>
      <c r="J157" s="115"/>
    </row>
    <row r="158" spans="1:10" x14ac:dyDescent="0.35">
      <c r="A158" s="106"/>
      <c r="B158" s="106"/>
      <c r="C158" s="106"/>
      <c r="D158" s="106"/>
      <c r="E158" s="106"/>
      <c r="F158" s="107"/>
      <c r="G158" s="106"/>
      <c r="H158" s="106"/>
      <c r="I158" s="107"/>
      <c r="J158" s="115"/>
    </row>
    <row r="159" spans="1:10" x14ac:dyDescent="0.35">
      <c r="A159" s="106"/>
      <c r="B159" s="106"/>
      <c r="C159" s="106"/>
      <c r="D159" s="106" t="s">
        <v>6</v>
      </c>
      <c r="E159" s="162"/>
      <c r="F159" s="174" t="str">
        <f>IF(B157="Incluir",IF(OR(E159="",E159=0),"Rellene el presupuesto",IF(OR(NOT(ISNUMBER(E159)),E159&lt;=0),"Rellene con un valor positivo","")),
    IF(OR(E159="",E159=0),"",
        "No rellene el presupuesto sin seleccionar que quiere incluir el subtipo de acción"))</f>
        <v/>
      </c>
      <c r="G159" s="175"/>
      <c r="H159" s="175"/>
      <c r="I159" s="107"/>
      <c r="J159" s="115"/>
    </row>
    <row r="160" spans="1:10" x14ac:dyDescent="0.35">
      <c r="A160" s="106"/>
      <c r="B160" s="106"/>
      <c r="C160" s="106"/>
      <c r="D160" s="106"/>
      <c r="E160" s="106"/>
      <c r="F160" s="107"/>
      <c r="G160" s="106"/>
      <c r="H160" s="106"/>
      <c r="I160" s="107"/>
      <c r="J160" s="115"/>
    </row>
    <row r="161" spans="1:10" x14ac:dyDescent="0.35">
      <c r="A161" s="106"/>
      <c r="B161" s="106"/>
      <c r="C161" s="106"/>
      <c r="D161" s="106" t="s">
        <v>270</v>
      </c>
      <c r="E161" s="106"/>
      <c r="F161" s="107"/>
      <c r="G161" s="106"/>
      <c r="H161" s="106"/>
      <c r="I161" s="107"/>
      <c r="J161" s="115"/>
    </row>
    <row r="162" spans="1:10" x14ac:dyDescent="0.35">
      <c r="A162" s="106"/>
      <c r="B162" s="106"/>
      <c r="C162" s="106"/>
      <c r="D162" s="7" t="s">
        <v>271</v>
      </c>
      <c r="E162" s="7" t="s">
        <v>272</v>
      </c>
      <c r="F162" s="11" t="s">
        <v>156</v>
      </c>
      <c r="G162" s="11" t="s">
        <v>159</v>
      </c>
      <c r="H162" s="8" t="s">
        <v>273</v>
      </c>
      <c r="I162" s="11" t="s">
        <v>274</v>
      </c>
      <c r="J162" s="115"/>
    </row>
    <row r="163" spans="1:10" ht="29" x14ac:dyDescent="0.35">
      <c r="A163" s="106"/>
      <c r="B163" s="106"/>
      <c r="C163" s="106"/>
      <c r="D163" s="155" t="s">
        <v>160</v>
      </c>
      <c r="E163" s="156" t="s">
        <v>174</v>
      </c>
      <c r="F163" s="153" t="str">
        <f>IFERROR(VLOOKUP(E163,TablaIndicadores[[Código]:[Unidad de medida]],2,0),"")</f>
        <v>RCO 58: Infraestructuras específicamente para ciclistas apoyadas*</v>
      </c>
      <c r="G163" s="153" t="str">
        <f>IFERROR(VLOOKUP(E163,TablaIndicadores[[Código]:[Unidad de medida]],3,0),"")</f>
        <v>RCO 58:  Km</v>
      </c>
      <c r="H163" s="116"/>
      <c r="I163" s="153" t="str">
        <f>IF(B157="Incluir",IF(OR(H163="",E163="",NOT(ISNUMBER(H163)),H163&lt;=0,H163&lt;=0.0000001,H163&gt;1000000000),"Rellene con un valor positivo","SI"),"")</f>
        <v/>
      </c>
      <c r="J163" s="115"/>
    </row>
    <row r="164" spans="1:10" ht="29" x14ac:dyDescent="0.35">
      <c r="A164" s="106"/>
      <c r="B164" s="106"/>
      <c r="C164" s="106"/>
      <c r="D164" s="153" t="s">
        <v>162</v>
      </c>
      <c r="E164" s="154" t="s">
        <v>175</v>
      </c>
      <c r="F164" s="153" t="str">
        <f>IFERROR(VLOOKUP(E164,TablaIndicadores[[Código]:[Unidad de medida]],2,0),"")</f>
        <v>RCR 64: Usuarios anuales de infraestructuras
específicas para ciclistas</v>
      </c>
      <c r="G164" s="153" t="str">
        <f>IFERROR(VLOOKUP(E164,TablaIndicadores[[Código]:[Unidad de medida]],3,0),"")</f>
        <v>RCR 64: Usuarios /año</v>
      </c>
      <c r="H164" s="157"/>
      <c r="I164" s="153" t="str">
        <f>IF(B157="Incluir",IF(OR(H164="",E164="",NOT(ISNUMBER(H164)),H164&lt;=0,H164&lt;=0.0000001,H164&gt;1000000000),"Rellene con un valor positivo","SI"),"")</f>
        <v/>
      </c>
      <c r="J164" s="115"/>
    </row>
    <row r="165" spans="1:10" x14ac:dyDescent="0.35">
      <c r="A165" s="106"/>
      <c r="B165" s="106"/>
      <c r="C165" s="106"/>
      <c r="D165" s="106"/>
      <c r="E165" s="107"/>
      <c r="F165" s="107"/>
      <c r="G165" s="106"/>
      <c r="H165" s="107"/>
      <c r="I165" s="107"/>
      <c r="J165" s="115"/>
    </row>
    <row r="166" spans="1:10" x14ac:dyDescent="0.35">
      <c r="A166" s="106"/>
      <c r="B166" s="116" t="s">
        <v>400</v>
      </c>
      <c r="C166" s="106"/>
      <c r="D166" s="112" t="s">
        <v>292</v>
      </c>
      <c r="E166" s="112"/>
      <c r="F166" s="113"/>
      <c r="G166" s="113"/>
      <c r="H166" s="113"/>
      <c r="I166" s="113"/>
      <c r="J166" s="115"/>
    </row>
    <row r="167" spans="1:10" x14ac:dyDescent="0.35">
      <c r="A167" s="106"/>
      <c r="B167" s="106"/>
      <c r="C167" s="106"/>
      <c r="D167" s="106"/>
      <c r="E167" s="106"/>
      <c r="F167" s="107"/>
      <c r="G167" s="106"/>
      <c r="H167" s="106"/>
      <c r="I167" s="107"/>
      <c r="J167" s="115"/>
    </row>
    <row r="168" spans="1:10" x14ac:dyDescent="0.35">
      <c r="A168" s="106"/>
      <c r="B168" s="106"/>
      <c r="C168" s="106"/>
      <c r="D168" s="106" t="s">
        <v>6</v>
      </c>
      <c r="E168" s="162"/>
      <c r="F168" s="174" t="str">
        <f>IF(B166="Incluir",IF(OR(E168="",E168=0),"Rellene el presupuesto",IF(OR(NOT(ISNUMBER(E168)),E168&lt;=0),"Rellene con un valor positivo","")),
    IF(OR(E168="",E168=0),"",
        "No rellene el presupuesto sin seleccionar que quiere incluir el subtipo de acción"))</f>
        <v/>
      </c>
      <c r="G168" s="175"/>
      <c r="H168" s="175"/>
      <c r="I168" s="107"/>
      <c r="J168" s="115"/>
    </row>
    <row r="169" spans="1:10" x14ac:dyDescent="0.35">
      <c r="A169" s="106"/>
      <c r="B169" s="106"/>
      <c r="C169" s="106"/>
      <c r="D169" s="106"/>
      <c r="E169" s="106"/>
      <c r="F169" s="107"/>
      <c r="G169" s="106"/>
      <c r="H169" s="106"/>
      <c r="I169" s="107"/>
      <c r="J169" s="115"/>
    </row>
    <row r="170" spans="1:10" x14ac:dyDescent="0.35">
      <c r="A170" s="106"/>
      <c r="B170" s="106"/>
      <c r="C170" s="106"/>
      <c r="D170" s="106" t="s">
        <v>270</v>
      </c>
      <c r="E170" s="106"/>
      <c r="F170" s="107"/>
      <c r="G170" s="106"/>
      <c r="H170" s="106"/>
      <c r="I170" s="107"/>
      <c r="J170" s="115"/>
    </row>
    <row r="171" spans="1:10" x14ac:dyDescent="0.35">
      <c r="A171" s="106"/>
      <c r="B171" s="106"/>
      <c r="C171" s="106"/>
      <c r="D171" s="7" t="s">
        <v>271</v>
      </c>
      <c r="E171" s="7" t="s">
        <v>272</v>
      </c>
      <c r="F171" s="11" t="s">
        <v>156</v>
      </c>
      <c r="G171" s="11" t="s">
        <v>159</v>
      </c>
      <c r="H171" s="8" t="s">
        <v>273</v>
      </c>
      <c r="I171" s="11" t="s">
        <v>274</v>
      </c>
      <c r="J171" s="115"/>
    </row>
    <row r="172" spans="1:10" ht="29" x14ac:dyDescent="0.35">
      <c r="A172" s="106"/>
      <c r="B172" s="106"/>
      <c r="C172" s="106"/>
      <c r="D172" s="155" t="s">
        <v>160</v>
      </c>
      <c r="E172" s="156" t="s">
        <v>170</v>
      </c>
      <c r="F172" s="153" t="str">
        <f>IFERROR(VLOOKUP(E172,TablaIndicadores[[Código]:[Unidad de medida]],2,0),"")</f>
        <v>RCO54 Intermodal</v>
      </c>
      <c r="G172" s="153" t="str">
        <f>IFERROR(VLOOKUP(E172,TablaIndicadores[[Código]:[Unidad de medida]],3,0),"")</f>
        <v>RCO54:Conexiones intermodales</v>
      </c>
      <c r="H172" s="116"/>
      <c r="I172" s="153" t="str">
        <f>IF(B166="Incluir",IF(OR(H172="",E172="",NOT(ISNUMBER(H172)),H172&lt;=0,H172&lt;=0.0000001,H172&gt;1000000000),"Rellene con un valor positivo","SI"),"")</f>
        <v/>
      </c>
      <c r="J172" s="115"/>
    </row>
    <row r="173" spans="1:10" ht="29" x14ac:dyDescent="0.35">
      <c r="A173" s="106"/>
      <c r="B173" s="106"/>
      <c r="C173" s="106"/>
      <c r="D173" s="153" t="s">
        <v>162</v>
      </c>
      <c r="E173" s="154" t="s">
        <v>173</v>
      </c>
      <c r="F173" s="153" t="str">
        <f>IFERROR(VLOOKUP(E173,TablaIndicadores[[Código]:[Unidad de medida]],2,0),"")</f>
        <v>RCR 62: Pasajeros anuales de transporte
público nuevo o modernizado</v>
      </c>
      <c r="G173" s="153" t="str">
        <f>IFERROR(VLOOKUP(E173,TablaIndicadores[[Código]:[Unidad de medida]],3,0),"")</f>
        <v>RCR 62: Usuarios / año</v>
      </c>
      <c r="H173" s="157"/>
      <c r="I173" s="153" t="str">
        <f>IF(B166="Incluir",IF(OR(H173="",E173="",NOT(ISNUMBER(H173)),H173&lt;=0,H173&lt;=0.0000001,H173&gt;1000000000),"Rellene con un valor positivo","SI"),"")</f>
        <v/>
      </c>
      <c r="J173" s="115"/>
    </row>
    <row r="174" spans="1:10" x14ac:dyDescent="0.35">
      <c r="A174" s="106"/>
      <c r="B174" s="106"/>
      <c r="C174" s="106"/>
      <c r="D174" s="106"/>
      <c r="E174" s="106"/>
      <c r="F174" s="107"/>
      <c r="G174" s="106"/>
      <c r="H174" s="106"/>
      <c r="I174" s="107"/>
      <c r="J174" s="115"/>
    </row>
    <row r="175" spans="1:10" x14ac:dyDescent="0.35">
      <c r="A175" s="106"/>
      <c r="B175" s="116" t="s">
        <v>400</v>
      </c>
      <c r="C175" s="106"/>
      <c r="D175" s="187" t="s">
        <v>293</v>
      </c>
      <c r="E175" s="187"/>
      <c r="F175" s="187"/>
      <c r="G175" s="187"/>
      <c r="H175" s="187"/>
      <c r="I175" s="187"/>
      <c r="J175" s="118"/>
    </row>
    <row r="176" spans="1:10" x14ac:dyDescent="0.35">
      <c r="A176" s="106"/>
      <c r="B176" s="106"/>
      <c r="C176" s="106"/>
      <c r="D176" s="106"/>
      <c r="E176" s="106"/>
      <c r="F176" s="107"/>
      <c r="G176" s="106"/>
      <c r="H176" s="106"/>
      <c r="I176" s="107"/>
      <c r="J176" s="115"/>
    </row>
    <row r="177" spans="1:10" x14ac:dyDescent="0.35">
      <c r="A177" s="106"/>
      <c r="B177" s="106"/>
      <c r="C177" s="106"/>
      <c r="D177" s="106" t="s">
        <v>6</v>
      </c>
      <c r="E177" s="162"/>
      <c r="F177" s="174" t="str">
        <f>IF(B175="Incluir",IF(OR(E177="",E177=0),"Rellene el presupuesto",IF(OR(NOT(ISNUMBER(E177)),E177&lt;=0),"Rellene con un valor positivo","")),
    IF(OR(E177="",E177=0),"",
        "No rellene el presupuesto sin seleccionar que quiere incluir el subtipo de acción"))</f>
        <v/>
      </c>
      <c r="G177" s="175"/>
      <c r="H177" s="175"/>
      <c r="I177" s="107"/>
      <c r="J177" s="115"/>
    </row>
    <row r="178" spans="1:10" x14ac:dyDescent="0.35">
      <c r="A178" s="106"/>
      <c r="B178" s="106"/>
      <c r="C178" s="106"/>
      <c r="D178" s="106"/>
      <c r="E178" s="106"/>
      <c r="F178" s="107"/>
      <c r="G178" s="106"/>
      <c r="H178" s="106"/>
      <c r="I178" s="107"/>
      <c r="J178" s="115"/>
    </row>
    <row r="179" spans="1:10" x14ac:dyDescent="0.35">
      <c r="A179" s="106"/>
      <c r="B179" s="106"/>
      <c r="C179" s="106"/>
      <c r="D179" s="106" t="s">
        <v>270</v>
      </c>
      <c r="E179" s="106"/>
      <c r="F179" s="107"/>
      <c r="G179" s="106"/>
      <c r="H179" s="106"/>
      <c r="I179" s="107"/>
      <c r="J179" s="115"/>
    </row>
    <row r="180" spans="1:10" x14ac:dyDescent="0.35">
      <c r="A180" s="106"/>
      <c r="B180" s="106"/>
      <c r="C180" s="106"/>
      <c r="D180" s="7" t="s">
        <v>271</v>
      </c>
      <c r="E180" s="7" t="s">
        <v>272</v>
      </c>
      <c r="F180" s="11" t="s">
        <v>156</v>
      </c>
      <c r="G180" s="11" t="s">
        <v>159</v>
      </c>
      <c r="H180" s="8" t="s">
        <v>273</v>
      </c>
      <c r="I180" s="11" t="s">
        <v>274</v>
      </c>
      <c r="J180" s="115"/>
    </row>
    <row r="181" spans="1:10" ht="29" x14ac:dyDescent="0.35">
      <c r="A181" s="106"/>
      <c r="B181" s="106"/>
      <c r="C181" s="106"/>
      <c r="D181" s="155" t="s">
        <v>160</v>
      </c>
      <c r="E181" s="156" t="s">
        <v>171</v>
      </c>
      <c r="F181" s="153" t="str">
        <f>IFERROR(VLOOKUP(E181,TablaIndicadores[[Código]:[Unidad de medida]],2,0),"")</f>
        <v>RCO 57: Capacidad del material rodante respetuoso con el medio ambiente para el transporte público colectivo*</v>
      </c>
      <c r="G181" s="153" t="str">
        <f>IFERROR(VLOOKUP(E181,TablaIndicadores[[Código]:[Unidad de medida]],3,0),"")</f>
        <v>RCO 57:Pasajeros</v>
      </c>
      <c r="H181" s="116"/>
      <c r="I181" s="153" t="str">
        <f>IF(B175="Incluir",IF(OR(H181="",E181="",NOT(ISNUMBER(H181)),H181&lt;=0,H181&lt;=0.0000001,H181&gt;1000000000),"Rellene con un valor positivo","SI"),"")</f>
        <v/>
      </c>
      <c r="J181" s="115"/>
    </row>
    <row r="182" spans="1:10" ht="29" x14ac:dyDescent="0.35">
      <c r="A182" s="106"/>
      <c r="B182" s="106"/>
      <c r="C182" s="106"/>
      <c r="D182" s="153" t="s">
        <v>162</v>
      </c>
      <c r="E182" s="154" t="s">
        <v>173</v>
      </c>
      <c r="F182" s="153" t="str">
        <f>IFERROR(VLOOKUP(E182,TablaIndicadores[[Código]:[Unidad de medida]],2,0),"")</f>
        <v>RCR 62: Pasajeros anuales de transporte
público nuevo o modernizado</v>
      </c>
      <c r="G182" s="153" t="str">
        <f>IFERROR(VLOOKUP(E182,TablaIndicadores[[Código]:[Unidad de medida]],3,0),"")</f>
        <v>RCR 62: Usuarios / año</v>
      </c>
      <c r="H182" s="157"/>
      <c r="I182" s="153" t="str">
        <f>IF(B175="Incluir",IF(OR(H182="",E182="",NOT(ISNUMBER(H182)),H182&lt;=0,H182&lt;=0.0000001,H182&gt;1000000000),"Rellene con un valor positivo","SI"),"")</f>
        <v/>
      </c>
      <c r="J182" s="115"/>
    </row>
    <row r="183" spans="1:10" x14ac:dyDescent="0.35">
      <c r="A183" s="106"/>
      <c r="B183" s="106"/>
      <c r="C183" s="106"/>
      <c r="D183" s="106"/>
      <c r="E183" s="106"/>
      <c r="F183" s="107"/>
      <c r="G183" s="106"/>
      <c r="H183" s="106"/>
      <c r="I183" s="107"/>
      <c r="J183" s="115"/>
    </row>
    <row r="184" spans="1:10" ht="15" thickBot="1" x14ac:dyDescent="0.4">
      <c r="A184" s="106"/>
      <c r="B184" s="160" t="s">
        <v>48</v>
      </c>
      <c r="C184" s="109"/>
      <c r="D184" s="109"/>
      <c r="E184" s="109"/>
      <c r="F184" s="110"/>
      <c r="G184" s="109"/>
      <c r="H184" s="109"/>
      <c r="I184" s="110"/>
      <c r="J184" s="115"/>
    </row>
    <row r="185" spans="1:10" x14ac:dyDescent="0.35">
      <c r="A185" s="106"/>
      <c r="B185" s="106"/>
      <c r="C185" s="106"/>
      <c r="D185" s="106"/>
      <c r="E185" s="106"/>
      <c r="F185" s="107"/>
      <c r="G185" s="106"/>
      <c r="H185" s="106"/>
      <c r="I185" s="107"/>
      <c r="J185" s="115"/>
    </row>
    <row r="186" spans="1:10" ht="29.25" customHeight="1" x14ac:dyDescent="0.35">
      <c r="A186" s="106"/>
      <c r="B186" s="116" t="s">
        <v>400</v>
      </c>
      <c r="C186" s="106"/>
      <c r="D186" s="176" t="s">
        <v>294</v>
      </c>
      <c r="E186" s="176"/>
      <c r="F186" s="176"/>
      <c r="G186" s="176"/>
      <c r="H186" s="176"/>
      <c r="I186" s="176"/>
      <c r="J186" s="150"/>
    </row>
    <row r="187" spans="1:10" x14ac:dyDescent="0.35">
      <c r="A187" s="106"/>
      <c r="B187" s="106"/>
      <c r="C187" s="106"/>
      <c r="D187" s="106"/>
      <c r="E187" s="106"/>
      <c r="F187" s="107"/>
      <c r="G187" s="106"/>
      <c r="H187" s="106"/>
      <c r="I187" s="107"/>
      <c r="J187" s="115"/>
    </row>
    <row r="188" spans="1:10" x14ac:dyDescent="0.35">
      <c r="A188" s="106"/>
      <c r="B188" s="106"/>
      <c r="C188" s="106"/>
      <c r="D188" s="106" t="s">
        <v>6</v>
      </c>
      <c r="E188" s="162"/>
      <c r="F188" s="174" t="str">
        <f>IF(B186="Incluir",IF(OR(E188="",E188=0),"Rellene el presupuesto",IF(OR(NOT(ISNUMBER(E188)),E188&lt;=0),"Rellene con un valor positivo","")),
    IF(OR(E188="",E188=0),"",
        "No rellene el presupuesto sin seleccionar que quiere incluir el subtipo de acción"))</f>
        <v/>
      </c>
      <c r="G188" s="175"/>
      <c r="H188" s="175"/>
      <c r="I188" s="107"/>
      <c r="J188" s="115"/>
    </row>
    <row r="189" spans="1:10" x14ac:dyDescent="0.35">
      <c r="A189" s="106"/>
      <c r="B189" s="106"/>
      <c r="C189" s="106"/>
      <c r="D189" s="106"/>
      <c r="E189" s="106"/>
      <c r="F189" s="107"/>
      <c r="G189" s="106"/>
      <c r="H189" s="106"/>
      <c r="I189" s="107"/>
      <c r="J189" s="115"/>
    </row>
    <row r="190" spans="1:10" x14ac:dyDescent="0.35">
      <c r="A190" s="106"/>
      <c r="B190" s="106"/>
      <c r="C190" s="106"/>
      <c r="D190" s="106" t="s">
        <v>270</v>
      </c>
      <c r="E190" s="106"/>
      <c r="F190" s="107"/>
      <c r="G190" s="106"/>
      <c r="H190" s="106"/>
      <c r="I190" s="107"/>
      <c r="J190" s="115"/>
    </row>
    <row r="191" spans="1:10" x14ac:dyDescent="0.35">
      <c r="A191" s="106"/>
      <c r="B191" s="106"/>
      <c r="C191" s="106"/>
      <c r="D191" s="7" t="s">
        <v>271</v>
      </c>
      <c r="E191" s="7" t="s">
        <v>272</v>
      </c>
      <c r="F191" s="11" t="s">
        <v>156</v>
      </c>
      <c r="G191" s="11" t="s">
        <v>159</v>
      </c>
      <c r="H191" s="8" t="s">
        <v>273</v>
      </c>
      <c r="I191" s="11" t="s">
        <v>274</v>
      </c>
      <c r="J191" s="115"/>
    </row>
    <row r="192" spans="1:10" ht="43.5" x14ac:dyDescent="0.35">
      <c r="A192" s="106"/>
      <c r="B192" s="106"/>
      <c r="C192" s="106"/>
      <c r="D192" s="155" t="s">
        <v>160</v>
      </c>
      <c r="E192" s="156" t="s">
        <v>177</v>
      </c>
      <c r="F192" s="153" t="str">
        <f>IFERROR(VLOOKUP(E192,TablaIndicadores[[Código]:[Unidad de medida]],2,0),"")</f>
        <v>RCO 26: Infraestructuras verdes construidas
o mejoradas para la adaptación al cambio
climático*</v>
      </c>
      <c r="G192" s="153" t="str">
        <f>IFERROR(VLOOKUP(E192,TablaIndicadores[[Código]:[Unidad de medida]],3,0),"")</f>
        <v>RCO 26: Hectáreas</v>
      </c>
      <c r="H192" s="116"/>
      <c r="I192" s="153" t="str">
        <f>IF(B186="Incluir",IF(OR(H192="",E192="",NOT(ISNUMBER(H192)),H192&lt;=0,H192&lt;=0.0000001,H192&gt;1000000000),"Rellene con un valor positivo","SI"),"")</f>
        <v/>
      </c>
      <c r="J192" s="115"/>
    </row>
    <row r="193" spans="1:10" ht="43.5" x14ac:dyDescent="0.35">
      <c r="A193" s="106"/>
      <c r="B193" s="106"/>
      <c r="C193" s="106"/>
      <c r="D193" s="153" t="s">
        <v>162</v>
      </c>
      <c r="E193" s="154" t="s">
        <v>178</v>
      </c>
      <c r="F193" s="153" t="str">
        <f>IFERROR(VLOOKUP(E193,TablaIndicadores[[Código]:[Unidad de medida]],2,0),"")</f>
        <v>RCR 35: Población que se beneficia de las
medidas de protección frente a las
inundaciones</v>
      </c>
      <c r="G193" s="153" t="str">
        <f>IFERROR(VLOOKUP(E193,TablaIndicadores[[Código]:[Unidad de medida]],3,0),"")</f>
        <v>RCR 35:Personas</v>
      </c>
      <c r="H193" s="157"/>
      <c r="I193" s="153" t="str">
        <f>IF(B186="Incluir",IF(OR(H193="",E193="",NOT(ISNUMBER(H193)),H193&lt;=0,H193&lt;=0.0000001,H193&gt;1000000000),"Rellene con un valor positivo","SI"),"")</f>
        <v/>
      </c>
      <c r="J193" s="115"/>
    </row>
    <row r="194" spans="1:10" x14ac:dyDescent="0.35">
      <c r="A194" s="106"/>
      <c r="B194" s="106"/>
      <c r="C194" s="106"/>
      <c r="D194" s="106"/>
      <c r="E194" s="106"/>
      <c r="F194" s="107"/>
      <c r="G194" s="106"/>
      <c r="H194" s="106"/>
      <c r="I194" s="107"/>
      <c r="J194" s="115"/>
    </row>
    <row r="195" spans="1:10" ht="29.25" customHeight="1" x14ac:dyDescent="0.35">
      <c r="A195" s="106"/>
      <c r="B195" s="116" t="s">
        <v>400</v>
      </c>
      <c r="C195" s="106"/>
      <c r="D195" s="176" t="s">
        <v>295</v>
      </c>
      <c r="E195" s="176"/>
      <c r="F195" s="176"/>
      <c r="G195" s="176"/>
      <c r="H195" s="176"/>
      <c r="I195" s="176"/>
      <c r="J195" s="150"/>
    </row>
    <row r="196" spans="1:10" x14ac:dyDescent="0.35">
      <c r="A196" s="106"/>
      <c r="B196" s="106"/>
      <c r="C196" s="106"/>
      <c r="D196" s="106"/>
      <c r="E196" s="106"/>
      <c r="F196" s="107"/>
      <c r="G196" s="106"/>
      <c r="H196" s="106"/>
      <c r="I196" s="107"/>
      <c r="J196" s="115"/>
    </row>
    <row r="197" spans="1:10" x14ac:dyDescent="0.35">
      <c r="A197" s="106"/>
      <c r="B197" s="106"/>
      <c r="C197" s="106"/>
      <c r="D197" s="106" t="s">
        <v>6</v>
      </c>
      <c r="E197" s="162"/>
      <c r="F197" s="174" t="str">
        <f>IF(B195="Incluir",IF(OR(E197="",E197=0),"Rellene el presupuesto",IF(OR(NOT(ISNUMBER(E197)),E197&lt;=0),"Rellene con un valor positivo","")),
    IF(OR(E197="",E197=0),"",
        "No rellene el presupuesto sin seleccionar que quiere incluir el subtipo de acción"))</f>
        <v/>
      </c>
      <c r="G197" s="175"/>
      <c r="H197" s="175"/>
      <c r="I197" s="107"/>
      <c r="J197" s="115"/>
    </row>
    <row r="198" spans="1:10" x14ac:dyDescent="0.35">
      <c r="A198" s="106"/>
      <c r="B198" s="106"/>
      <c r="C198" s="106"/>
      <c r="D198" s="106"/>
      <c r="E198" s="106"/>
      <c r="F198" s="107"/>
      <c r="G198" s="106"/>
      <c r="H198" s="106"/>
      <c r="I198" s="107"/>
      <c r="J198" s="115"/>
    </row>
    <row r="199" spans="1:10" x14ac:dyDescent="0.35">
      <c r="A199" s="106"/>
      <c r="B199" s="106"/>
      <c r="C199" s="106"/>
      <c r="D199" s="106" t="s">
        <v>270</v>
      </c>
      <c r="E199" s="106"/>
      <c r="F199" s="107"/>
      <c r="G199" s="106"/>
      <c r="H199" s="106"/>
      <c r="I199" s="107"/>
      <c r="J199" s="115"/>
    </row>
    <row r="200" spans="1:10" x14ac:dyDescent="0.35">
      <c r="A200" s="106"/>
      <c r="B200" s="106"/>
      <c r="C200" s="106"/>
      <c r="D200" s="7" t="s">
        <v>271</v>
      </c>
      <c r="E200" s="7" t="s">
        <v>272</v>
      </c>
      <c r="F200" s="11" t="s">
        <v>156</v>
      </c>
      <c r="G200" s="11" t="s">
        <v>159</v>
      </c>
      <c r="H200" s="8" t="s">
        <v>273</v>
      </c>
      <c r="I200" s="11" t="s">
        <v>274</v>
      </c>
      <c r="J200" s="115"/>
    </row>
    <row r="201" spans="1:10" ht="43.5" x14ac:dyDescent="0.35">
      <c r="A201" s="106"/>
      <c r="B201" s="106"/>
      <c r="C201" s="106"/>
      <c r="D201" s="155" t="s">
        <v>160</v>
      </c>
      <c r="E201" s="156" t="s">
        <v>176</v>
      </c>
      <c r="F201" s="153" t="str">
        <f>IFERROR(VLOOKUP(E201,TablaIndicadores[[Código]:[Unidad de medida]],2,0),"")</f>
        <v>RCO 24: Inversiones en sistemas nuevos o
mejorados de seguimiento, preparación,
alerta y respuesta ante catástrofes*</v>
      </c>
      <c r="G201" s="153" t="str">
        <f>IFERROR(VLOOKUP(E201,TablaIndicadores[[Código]:[Unidad de medida]],3,0),"")</f>
        <v>RCO 24: Euro</v>
      </c>
      <c r="H201" s="116"/>
      <c r="I201" s="153" t="str">
        <f>IF(B195="Incluir",IF(OR(H201="",E201="",NOT(ISNUMBER(H201)),H201&lt;=0,H201&lt;=0.0000001,H201&gt;1000000000),"Rellene con un valor positivo","SI"),"")</f>
        <v/>
      </c>
      <c r="J201" s="115"/>
    </row>
    <row r="202" spans="1:10" ht="29" x14ac:dyDescent="0.35">
      <c r="A202" s="106"/>
      <c r="B202" s="106"/>
      <c r="C202" s="106"/>
      <c r="D202" s="153" t="s">
        <v>162</v>
      </c>
      <c r="E202" s="154" t="s">
        <v>179</v>
      </c>
      <c r="F202" s="153" t="str">
        <f>IFERROR(VLOOKUP(E202,TablaIndicadores[[Código]:[Unidad de medida]],2,0),"")</f>
        <v>RCR 36: Población que se beneficia de la
protección frente a los incendios forestales</v>
      </c>
      <c r="G202" s="153" t="str">
        <f>IFERROR(VLOOKUP(E202,TablaIndicadores[[Código]:[Unidad de medida]],3,0),"")</f>
        <v>RCR 36: Personas</v>
      </c>
      <c r="H202" s="157"/>
      <c r="I202" s="153" t="str">
        <f>IF(B195="Incluir",IF(OR(H202="",E202="",NOT(ISNUMBER(H202)),H202&lt;=0,H202&lt;=0.0000001,H202&gt;1000000000),"Rellene con un valor positivo","SI"),"")</f>
        <v/>
      </c>
      <c r="J202" s="115"/>
    </row>
    <row r="203" spans="1:10" x14ac:dyDescent="0.35">
      <c r="A203" s="106"/>
      <c r="B203" s="106"/>
      <c r="C203" s="106"/>
      <c r="D203" s="106"/>
      <c r="E203" s="106"/>
      <c r="F203" s="107"/>
      <c r="G203" s="106"/>
      <c r="H203" s="106"/>
      <c r="I203" s="107"/>
      <c r="J203" s="115"/>
    </row>
    <row r="204" spans="1:10" ht="29.25" customHeight="1" x14ac:dyDescent="0.35">
      <c r="A204" s="106"/>
      <c r="B204" s="116" t="s">
        <v>400</v>
      </c>
      <c r="C204" s="106"/>
      <c r="D204" s="176" t="s">
        <v>296</v>
      </c>
      <c r="E204" s="176"/>
      <c r="F204" s="176"/>
      <c r="G204" s="176"/>
      <c r="H204" s="176"/>
      <c r="I204" s="176"/>
      <c r="J204" s="150"/>
    </row>
    <row r="205" spans="1:10" x14ac:dyDescent="0.35">
      <c r="A205" s="106"/>
      <c r="B205" s="106"/>
      <c r="C205" s="106"/>
      <c r="D205" s="106"/>
      <c r="E205" s="106"/>
      <c r="F205" s="107"/>
      <c r="G205" s="106"/>
      <c r="H205" s="106"/>
      <c r="I205" s="107"/>
      <c r="J205" s="115"/>
    </row>
    <row r="206" spans="1:10" x14ac:dyDescent="0.35">
      <c r="A206" s="106"/>
      <c r="B206" s="106"/>
      <c r="C206" s="106"/>
      <c r="D206" s="106" t="s">
        <v>6</v>
      </c>
      <c r="E206" s="162"/>
      <c r="F206" s="174" t="str">
        <f>IF(B204="Incluir",IF(OR(E206="",E206=0),"Rellene el presupuesto",IF(OR(NOT(ISNUMBER(E206)),E206&lt;=0),"Rellene con un valor positivo","")),
    IF(OR(E206="",E206=0),"",
        "No rellene el presupuesto sin seleccionar que quiere incluir el subtipo de acción"))</f>
        <v/>
      </c>
      <c r="G206" s="175"/>
      <c r="H206" s="175"/>
      <c r="I206" s="107"/>
      <c r="J206" s="115"/>
    </row>
    <row r="207" spans="1:10" x14ac:dyDescent="0.35">
      <c r="A207" s="106"/>
      <c r="B207" s="106"/>
      <c r="C207" s="106"/>
      <c r="D207" s="106"/>
      <c r="E207" s="106"/>
      <c r="F207" s="107"/>
      <c r="G207" s="106"/>
      <c r="H207" s="106"/>
      <c r="I207" s="107"/>
      <c r="J207" s="115"/>
    </row>
    <row r="208" spans="1:10" x14ac:dyDescent="0.35">
      <c r="A208" s="106"/>
      <c r="B208" s="106"/>
      <c r="C208" s="106"/>
      <c r="D208" s="106" t="s">
        <v>270</v>
      </c>
      <c r="E208" s="106"/>
      <c r="F208" s="107"/>
      <c r="G208" s="106"/>
      <c r="H208" s="106"/>
      <c r="I208" s="107"/>
      <c r="J208" s="115"/>
    </row>
    <row r="209" spans="1:10" x14ac:dyDescent="0.35">
      <c r="A209" s="106"/>
      <c r="B209" s="106"/>
      <c r="C209" s="106"/>
      <c r="D209" s="7" t="s">
        <v>271</v>
      </c>
      <c r="E209" s="7" t="s">
        <v>272</v>
      </c>
      <c r="F209" s="11" t="s">
        <v>156</v>
      </c>
      <c r="G209" s="11" t="s">
        <v>159</v>
      </c>
      <c r="H209" s="8" t="s">
        <v>273</v>
      </c>
      <c r="I209" s="11" t="s">
        <v>274</v>
      </c>
      <c r="J209" s="115"/>
    </row>
    <row r="210" spans="1:10" ht="43.5" x14ac:dyDescent="0.35">
      <c r="A210" s="106"/>
      <c r="B210" s="106"/>
      <c r="C210" s="106"/>
      <c r="D210" s="155" t="s">
        <v>160</v>
      </c>
      <c r="E210" s="156" t="s">
        <v>176</v>
      </c>
      <c r="F210" s="153" t="str">
        <f>IFERROR(VLOOKUP(E210,TablaIndicadores[[Código]:[Unidad de medida]],2,0),"")</f>
        <v>RCO 24: Inversiones en sistemas nuevos o
mejorados de seguimiento, preparación,
alerta y respuesta ante catástrofes*</v>
      </c>
      <c r="G210" s="153" t="str">
        <f>IFERROR(VLOOKUP(E210,TablaIndicadores[[Código]:[Unidad de medida]],3,0),"")</f>
        <v>RCO 24: Euro</v>
      </c>
      <c r="H210" s="116"/>
      <c r="I210" s="153" t="str">
        <f>IF(B204="Incluir",IF(OR(H210="",E210="",NOT(ISNUMBER(H210)),H210&lt;=0,H210&lt;=0.0000001,H210&gt;1000000000),"Rellene con un valor positivo","SI"),"")</f>
        <v/>
      </c>
      <c r="J210" s="115"/>
    </row>
    <row r="211" spans="1:10" ht="72.5" x14ac:dyDescent="0.35">
      <c r="A211" s="106"/>
      <c r="B211" s="106"/>
      <c r="C211" s="106"/>
      <c r="D211" s="153" t="s">
        <v>162</v>
      </c>
      <c r="E211" s="154" t="s">
        <v>180</v>
      </c>
      <c r="F211" s="153" t="str">
        <f>IFERROR(VLOOKUP(E211,TablaIndicadores[[Código]:[Unidad de medida]],2,0),"")</f>
        <v>RCR 37: Población que se beneficia de
medidas de protección frente a catástrofes
naturales relacionadas con el clima (distintas
de las inundaciones o los incendios
forestales)</v>
      </c>
      <c r="G211" s="153" t="str">
        <f>IFERROR(VLOOKUP(E211,TablaIndicadores[[Código]:[Unidad de medida]],3,0),"")</f>
        <v>RCR 37:Personas</v>
      </c>
      <c r="H211" s="157"/>
      <c r="I211" s="153" t="str">
        <f>IF(B204="Incluir",IF(OR(H211="",E211="",NOT(ISNUMBER(H211)),H211&lt;=0,H211&lt;=0.0000001,H211&gt;1000000000),"Rellene con un valor positivo","SI"),"")</f>
        <v/>
      </c>
      <c r="J211" s="115"/>
    </row>
    <row r="212" spans="1:10" x14ac:dyDescent="0.35">
      <c r="A212" s="106"/>
      <c r="B212" s="106"/>
      <c r="C212" s="106"/>
      <c r="D212" s="106"/>
      <c r="E212" s="106"/>
      <c r="F212" s="107"/>
      <c r="G212" s="106"/>
      <c r="H212" s="106"/>
      <c r="I212" s="107"/>
      <c r="J212" s="115"/>
    </row>
    <row r="213" spans="1:10" ht="15" thickBot="1" x14ac:dyDescent="0.4">
      <c r="A213" s="106"/>
      <c r="B213" s="160" t="s">
        <v>50</v>
      </c>
      <c r="C213" s="109"/>
      <c r="D213" s="109"/>
      <c r="E213" s="109"/>
      <c r="F213" s="110"/>
      <c r="G213" s="109"/>
      <c r="H213" s="109"/>
      <c r="I213" s="110"/>
      <c r="J213" s="115"/>
    </row>
    <row r="214" spans="1:10" x14ac:dyDescent="0.35">
      <c r="A214" s="106"/>
      <c r="B214" s="106"/>
      <c r="C214" s="106"/>
      <c r="D214" s="106"/>
      <c r="E214" s="106"/>
      <c r="F214" s="107"/>
      <c r="G214" s="106"/>
      <c r="H214" s="106"/>
      <c r="I214" s="107"/>
      <c r="J214" s="115"/>
    </row>
    <row r="215" spans="1:10" ht="29.25" customHeight="1" x14ac:dyDescent="0.35">
      <c r="A215" s="106"/>
      <c r="B215" s="116" t="s">
        <v>400</v>
      </c>
      <c r="C215" s="106"/>
      <c r="D215" s="176" t="s">
        <v>297</v>
      </c>
      <c r="E215" s="176"/>
      <c r="F215" s="176"/>
      <c r="G215" s="176"/>
      <c r="H215" s="176"/>
      <c r="I215" s="176"/>
      <c r="J215" s="150"/>
    </row>
    <row r="216" spans="1:10" x14ac:dyDescent="0.35">
      <c r="A216" s="106"/>
      <c r="B216" s="106"/>
      <c r="C216" s="106"/>
      <c r="D216" s="106"/>
      <c r="E216" s="106"/>
      <c r="F216" s="107"/>
      <c r="G216" s="106"/>
      <c r="H216" s="106"/>
      <c r="I216" s="107"/>
      <c r="J216" s="115"/>
    </row>
    <row r="217" spans="1:10" x14ac:dyDescent="0.35">
      <c r="A217" s="106"/>
      <c r="B217" s="106"/>
      <c r="C217" s="106"/>
      <c r="D217" s="106" t="s">
        <v>6</v>
      </c>
      <c r="E217" s="162"/>
      <c r="F217" s="174" t="str">
        <f>IF(B215="Incluir",IF(OR(E217="",E217=0),"Rellene el presupuesto",IF(OR(NOT(ISNUMBER(E217)),E217&lt;=0),"Rellene con un valor positivo","")),
    IF(OR(E217="",E217=0),"",
        "No rellene el presupuesto sin seleccionar que quiere incluir el subtipo de acción"))</f>
        <v/>
      </c>
      <c r="G217" s="175"/>
      <c r="H217" s="175"/>
      <c r="I217" s="107"/>
      <c r="J217" s="115"/>
    </row>
    <row r="218" spans="1:10" x14ac:dyDescent="0.35">
      <c r="A218" s="106"/>
      <c r="B218" s="106"/>
      <c r="C218" s="106"/>
      <c r="D218" s="106"/>
      <c r="E218" s="106"/>
      <c r="F218" s="107"/>
      <c r="G218" s="106"/>
      <c r="H218" s="106"/>
      <c r="I218" s="107"/>
      <c r="J218" s="115"/>
    </row>
    <row r="219" spans="1:10" x14ac:dyDescent="0.35">
      <c r="A219" s="106"/>
      <c r="B219" s="106"/>
      <c r="C219" s="106"/>
      <c r="D219" s="106" t="s">
        <v>270</v>
      </c>
      <c r="E219" s="106"/>
      <c r="F219" s="107"/>
      <c r="G219" s="106"/>
      <c r="H219" s="106"/>
      <c r="I219" s="107"/>
      <c r="J219" s="115"/>
    </row>
    <row r="220" spans="1:10" x14ac:dyDescent="0.35">
      <c r="A220" s="106"/>
      <c r="B220" s="106"/>
      <c r="C220" s="106"/>
      <c r="D220" s="7" t="s">
        <v>271</v>
      </c>
      <c r="E220" s="7" t="s">
        <v>272</v>
      </c>
      <c r="F220" s="11" t="s">
        <v>156</v>
      </c>
      <c r="G220" s="11" t="s">
        <v>159</v>
      </c>
      <c r="H220" s="8" t="s">
        <v>273</v>
      </c>
      <c r="I220" s="11" t="s">
        <v>274</v>
      </c>
      <c r="J220" s="115"/>
    </row>
    <row r="221" spans="1:10" ht="43.5" x14ac:dyDescent="0.35">
      <c r="A221" s="106"/>
      <c r="B221" s="106"/>
      <c r="C221" s="106"/>
      <c r="D221" s="155" t="s">
        <v>160</v>
      </c>
      <c r="E221" s="156" t="s">
        <v>181</v>
      </c>
      <c r="F221" s="153" t="str">
        <f>IFERROR(VLOOKUP(E221,TablaIndicadores[[Código]:[Unidad de medida]],2,0),"")</f>
        <v>RCO 30: Longitud de las tuberías nuevas o
mejoradas para los sistemas de distribución
para el abastecimiento público de agua</v>
      </c>
      <c r="G221" s="153" t="str">
        <f>IFERROR(VLOOKUP(E221,TablaIndicadores[[Código]:[Unidad de medida]],3,0),"")</f>
        <v>RCO 30: Km</v>
      </c>
      <c r="H221" s="116"/>
      <c r="I221" s="153" t="str">
        <f>IF(B215="Incluir",IF(OR(H221="",E221="",NOT(ISNUMBER(H221)),H221&lt;=0,H221&lt;=0.0000001,H221&gt;1000000000),"Rellene con un valor positivo","SI"),"")</f>
        <v/>
      </c>
      <c r="J221" s="115"/>
    </row>
    <row r="222" spans="1:10" ht="29" x14ac:dyDescent="0.35">
      <c r="A222" s="106"/>
      <c r="B222" s="106"/>
      <c r="C222" s="106"/>
      <c r="D222" s="153" t="s">
        <v>162</v>
      </c>
      <c r="E222" s="154" t="s">
        <v>182</v>
      </c>
      <c r="F222" s="153" t="str">
        <f>IFERROR(VLOOKUP(E222,TablaIndicadores[[Código]:[Unidad de medida]],2,0),"")</f>
        <v>RCR 41: Población conectada a un
abastecimiento de agua mejorado</v>
      </c>
      <c r="G222" s="153" t="str">
        <f>IFERROR(VLOOKUP(E222,TablaIndicadores[[Código]:[Unidad de medida]],3,0),"")</f>
        <v>RCR 41: Personas</v>
      </c>
      <c r="H222" s="157"/>
      <c r="I222" s="153" t="str">
        <f>IF(B215="Incluir",IF(OR(H222="",E222="",NOT(ISNUMBER(H222)),H222&lt;=0,H222&lt;=0.0000001,H222&gt;1000000000),"Rellene con un valor positivo","SI"),"")</f>
        <v/>
      </c>
      <c r="J222" s="115"/>
    </row>
    <row r="223" spans="1:10" x14ac:dyDescent="0.35">
      <c r="A223" s="106"/>
      <c r="B223" s="106"/>
      <c r="C223" s="106"/>
      <c r="D223" s="106"/>
      <c r="E223" s="106"/>
      <c r="F223" s="107"/>
      <c r="G223" s="106"/>
      <c r="H223" s="106"/>
      <c r="I223" s="107"/>
      <c r="J223" s="115"/>
    </row>
    <row r="224" spans="1:10" ht="29.25" customHeight="1" x14ac:dyDescent="0.35">
      <c r="A224" s="106"/>
      <c r="B224" s="116" t="s">
        <v>400</v>
      </c>
      <c r="C224" s="106"/>
      <c r="D224" s="176" t="s">
        <v>298</v>
      </c>
      <c r="E224" s="176"/>
      <c r="F224" s="176"/>
      <c r="G224" s="176"/>
      <c r="H224" s="176"/>
      <c r="I224" s="176"/>
      <c r="J224" s="150"/>
    </row>
    <row r="225" spans="1:10" x14ac:dyDescent="0.35">
      <c r="A225" s="106"/>
      <c r="B225" s="106"/>
      <c r="C225" s="106"/>
      <c r="D225" s="106"/>
      <c r="E225" s="106"/>
      <c r="F225" s="107"/>
      <c r="G225" s="106"/>
      <c r="H225" s="106"/>
      <c r="I225" s="107"/>
      <c r="J225" s="115"/>
    </row>
    <row r="226" spans="1:10" x14ac:dyDescent="0.35">
      <c r="A226" s="106"/>
      <c r="B226" s="106"/>
      <c r="C226" s="106"/>
      <c r="D226" s="106" t="s">
        <v>6</v>
      </c>
      <c r="E226" s="162"/>
      <c r="F226" s="174" t="str">
        <f>IF(B224="Incluir",IF(OR(E226="",E226=0),"Rellene el presupuesto",IF(OR(NOT(ISNUMBER(E226)),E226&lt;=0),"Rellene con un valor positivo","")),
    IF(OR(E226="",E226=0),"",
        "No rellene el presupuesto sin seleccionar que quiere incluir el subtipo de acción"))</f>
        <v/>
      </c>
      <c r="G226" s="175"/>
      <c r="H226" s="175"/>
      <c r="I226" s="107"/>
      <c r="J226" s="115"/>
    </row>
    <row r="227" spans="1:10" x14ac:dyDescent="0.35">
      <c r="A227" s="106"/>
      <c r="B227" s="106"/>
      <c r="C227" s="106"/>
      <c r="D227" s="106"/>
      <c r="E227" s="106"/>
      <c r="F227" s="107"/>
      <c r="G227" s="106"/>
      <c r="H227" s="106"/>
      <c r="I227" s="107"/>
      <c r="J227" s="115"/>
    </row>
    <row r="228" spans="1:10" x14ac:dyDescent="0.35">
      <c r="A228" s="106"/>
      <c r="B228" s="106"/>
      <c r="C228" s="106"/>
      <c r="D228" s="106" t="s">
        <v>270</v>
      </c>
      <c r="E228" s="106"/>
      <c r="F228" s="107"/>
      <c r="G228" s="106"/>
      <c r="H228" s="106"/>
      <c r="I228" s="107"/>
      <c r="J228" s="115"/>
    </row>
    <row r="229" spans="1:10" x14ac:dyDescent="0.35">
      <c r="A229" s="106"/>
      <c r="B229" s="106"/>
      <c r="C229" s="106"/>
      <c r="D229" s="7" t="s">
        <v>271</v>
      </c>
      <c r="E229" s="7" t="s">
        <v>272</v>
      </c>
      <c r="F229" s="11" t="s">
        <v>156</v>
      </c>
      <c r="G229" s="11" t="s">
        <v>159</v>
      </c>
      <c r="H229" s="8" t="s">
        <v>273</v>
      </c>
      <c r="I229" s="11" t="s">
        <v>274</v>
      </c>
      <c r="J229" s="115"/>
    </row>
    <row r="230" spans="1:10" ht="43.5" x14ac:dyDescent="0.35">
      <c r="A230" s="106"/>
      <c r="B230" s="106"/>
      <c r="C230" s="106"/>
      <c r="D230" s="155" t="s">
        <v>160</v>
      </c>
      <c r="E230" s="156" t="s">
        <v>181</v>
      </c>
      <c r="F230" s="153" t="str">
        <f>IFERROR(VLOOKUP(E230,TablaIndicadores[[Código]:[Unidad de medida]],2,0),"")</f>
        <v>RCO 30: Longitud de las tuberías nuevas o
mejoradas para los sistemas de distribución
para el abastecimiento público de agua</v>
      </c>
      <c r="G230" s="153" t="str">
        <f>IFERROR(VLOOKUP(E230,TablaIndicadores[[Código]:[Unidad de medida]],3,0),"")</f>
        <v>RCO 30: Km</v>
      </c>
      <c r="H230" s="116"/>
      <c r="I230" s="153" t="str">
        <f>IF(B224="Incluir",IF(OR(H230="",E230="",NOT(ISNUMBER(H230)),H230&lt;=0,H230&lt;=0.0000001,H230&gt;1000000000),"Rellene con un valor positivo","SI"),"")</f>
        <v/>
      </c>
      <c r="J230" s="115"/>
    </row>
    <row r="231" spans="1:10" ht="29" x14ac:dyDescent="0.35">
      <c r="A231" s="106"/>
      <c r="B231" s="106"/>
      <c r="C231" s="106"/>
      <c r="D231" s="153" t="s">
        <v>162</v>
      </c>
      <c r="E231" s="154" t="s">
        <v>182</v>
      </c>
      <c r="F231" s="153" t="str">
        <f>IFERROR(VLOOKUP(E231,TablaIndicadores[[Código]:[Unidad de medida]],2,0),"")</f>
        <v>RCR 41: Población conectada a un
abastecimiento de agua mejorado</v>
      </c>
      <c r="G231" s="153" t="str">
        <f>IFERROR(VLOOKUP(E231,TablaIndicadores[[Código]:[Unidad de medida]],3,0),"")</f>
        <v>RCR 41: Personas</v>
      </c>
      <c r="H231" s="157"/>
      <c r="I231" s="153" t="str">
        <f>IF(B224="Incluir",IF(OR(H231="",E231="",NOT(ISNUMBER(H231)),H231&lt;=0,H231&lt;=0.0000001,H231&gt;1000000000),"Rellene con un valor positivo","SI"),"")</f>
        <v/>
      </c>
      <c r="J231" s="115"/>
    </row>
    <row r="232" spans="1:10" x14ac:dyDescent="0.35">
      <c r="A232" s="106"/>
      <c r="B232" s="106"/>
      <c r="C232" s="106"/>
      <c r="D232" s="106"/>
      <c r="E232" s="106"/>
      <c r="F232" s="107"/>
      <c r="G232" s="106"/>
      <c r="H232" s="106"/>
      <c r="I232" s="107"/>
      <c r="J232" s="115"/>
    </row>
    <row r="233" spans="1:10" ht="29.25" customHeight="1" x14ac:dyDescent="0.35">
      <c r="A233" s="106"/>
      <c r="B233" s="116" t="s">
        <v>400</v>
      </c>
      <c r="C233" s="106"/>
      <c r="D233" s="176" t="s">
        <v>299</v>
      </c>
      <c r="E233" s="176"/>
      <c r="F233" s="176"/>
      <c r="G233" s="176"/>
      <c r="H233" s="176"/>
      <c r="I233" s="176"/>
      <c r="J233" s="150"/>
    </row>
    <row r="234" spans="1:10" x14ac:dyDescent="0.35">
      <c r="A234" s="106"/>
      <c r="B234" s="106"/>
      <c r="C234" s="106"/>
      <c r="D234" s="106"/>
      <c r="E234" s="106"/>
      <c r="F234" s="107"/>
      <c r="G234" s="106"/>
      <c r="H234" s="106"/>
      <c r="I234" s="107"/>
      <c r="J234" s="115"/>
    </row>
    <row r="235" spans="1:10" x14ac:dyDescent="0.35">
      <c r="A235" s="106"/>
      <c r="B235" s="106"/>
      <c r="C235" s="106"/>
      <c r="D235" s="106" t="s">
        <v>6</v>
      </c>
      <c r="E235" s="162"/>
      <c r="F235" s="174" t="str">
        <f>IF(B233="Incluir",IF(OR(E235="",E235=0),"Rellene el presupuesto",IF(OR(NOT(ISNUMBER(E235)),E235&lt;=0),"Rellene con un valor positivo","")),
    IF(OR(E235="",E235=0),"",
        "No rellene el presupuesto sin seleccionar que quiere incluir el subtipo de acción"))</f>
        <v/>
      </c>
      <c r="G235" s="175"/>
      <c r="H235" s="175"/>
      <c r="I235" s="107"/>
      <c r="J235" s="115"/>
    </row>
    <row r="236" spans="1:10" x14ac:dyDescent="0.35">
      <c r="A236" s="106"/>
      <c r="B236" s="106"/>
      <c r="C236" s="106"/>
      <c r="D236" s="106"/>
      <c r="E236" s="106"/>
      <c r="F236" s="107"/>
      <c r="G236" s="106"/>
      <c r="H236" s="106"/>
      <c r="I236" s="107"/>
      <c r="J236" s="115"/>
    </row>
    <row r="237" spans="1:10" x14ac:dyDescent="0.35">
      <c r="A237" s="106"/>
      <c r="B237" s="106"/>
      <c r="C237" s="106"/>
      <c r="D237" s="106" t="s">
        <v>270</v>
      </c>
      <c r="E237" s="106"/>
      <c r="F237" s="107"/>
      <c r="G237" s="106"/>
      <c r="H237" s="106"/>
      <c r="I237" s="107"/>
      <c r="J237" s="115"/>
    </row>
    <row r="238" spans="1:10" x14ac:dyDescent="0.35">
      <c r="A238" s="106"/>
      <c r="B238" s="106"/>
      <c r="C238" s="106"/>
      <c r="D238" s="7" t="s">
        <v>271</v>
      </c>
      <c r="E238" s="7" t="s">
        <v>272</v>
      </c>
      <c r="F238" s="11" t="s">
        <v>156</v>
      </c>
      <c r="G238" s="11" t="s">
        <v>159</v>
      </c>
      <c r="H238" s="8" t="s">
        <v>273</v>
      </c>
      <c r="I238" s="11" t="s">
        <v>274</v>
      </c>
      <c r="J238" s="115"/>
    </row>
    <row r="239" spans="1:10" ht="29" x14ac:dyDescent="0.35">
      <c r="A239" s="106"/>
      <c r="B239" s="106"/>
      <c r="C239" s="106"/>
      <c r="D239" s="155" t="s">
        <v>160</v>
      </c>
      <c r="E239" s="156" t="s">
        <v>183</v>
      </c>
      <c r="F239" s="153" t="str">
        <f>IFERROR(VLOOKUP(E239,TablaIndicadores[[Código]:[Unidad de medida]],2,0),"")</f>
        <v>RCO31 Longitud de tuberías nuevas o mejoradas para la red pública de recogida de aguas residuales</v>
      </c>
      <c r="G239" s="153" t="str">
        <f>IFERROR(VLOOKUP(E239,TablaIndicadores[[Código]:[Unidad de medida]],3,0),"")</f>
        <v>RCO31: Km</v>
      </c>
      <c r="H239" s="116"/>
      <c r="I239" s="153" t="str">
        <f>IF(B233="Incluir",IF(OR(H239="",E239="",NOT(ISNUMBER(H239)),H239&lt;=0,H239&lt;=0.0000001,H239&gt;1000000000),"Rellene con un valor positivo","SI"),"")</f>
        <v/>
      </c>
      <c r="J239" s="115"/>
    </row>
    <row r="240" spans="1:10" ht="43.5" x14ac:dyDescent="0.35">
      <c r="A240" s="106"/>
      <c r="B240" s="106"/>
      <c r="C240" s="106"/>
      <c r="D240" s="153" t="s">
        <v>162</v>
      </c>
      <c r="E240" s="154" t="s">
        <v>185</v>
      </c>
      <c r="F240" s="153" t="str">
        <f>IFERROR(VLOOKUP(E240,TablaIndicadores[[Código]:[Unidad de medida]],2,0),"")</f>
        <v>RCR 42: Población conectada, como mínimo,
a una planta secundaria de tratamiento de
aguas residuales</v>
      </c>
      <c r="G240" s="153" t="str">
        <f>IFERROR(VLOOKUP(E240,TablaIndicadores[[Código]:[Unidad de medida]],3,0),"")</f>
        <v>RCR 42:  Personas</v>
      </c>
      <c r="H240" s="157"/>
      <c r="I240" s="153" t="str">
        <f>IF(B233="Incluir",IF(OR(H240="",E240="",NOT(ISNUMBER(H240)),H240&lt;=0,H240&lt;=0.0000001,H240&gt;1000000000),"Rellene con un valor positivo","SI"),"")</f>
        <v/>
      </c>
      <c r="J240" s="115"/>
    </row>
    <row r="241" spans="1:10" x14ac:dyDescent="0.35">
      <c r="A241" s="106"/>
      <c r="B241" s="106"/>
      <c r="C241" s="106"/>
      <c r="D241" s="106"/>
      <c r="E241" s="106"/>
      <c r="F241" s="107"/>
      <c r="G241" s="106"/>
      <c r="H241" s="106"/>
      <c r="I241" s="107"/>
      <c r="J241" s="115"/>
    </row>
    <row r="242" spans="1:10" x14ac:dyDescent="0.35">
      <c r="A242" s="106"/>
      <c r="B242" s="116" t="s">
        <v>400</v>
      </c>
      <c r="C242" s="106"/>
      <c r="D242" s="112" t="s">
        <v>300</v>
      </c>
      <c r="E242" s="112"/>
      <c r="F242" s="113"/>
      <c r="G242" s="113"/>
      <c r="H242" s="113"/>
      <c r="I242" s="113"/>
      <c r="J242" s="115"/>
    </row>
    <row r="243" spans="1:10" x14ac:dyDescent="0.35">
      <c r="A243" s="106"/>
      <c r="B243" s="106"/>
      <c r="C243" s="106"/>
      <c r="D243" s="106"/>
      <c r="E243" s="106"/>
      <c r="F243" s="107"/>
      <c r="G243" s="106"/>
      <c r="H243" s="106"/>
      <c r="I243" s="107"/>
      <c r="J243" s="115"/>
    </row>
    <row r="244" spans="1:10" x14ac:dyDescent="0.35">
      <c r="A244" s="106"/>
      <c r="B244" s="106"/>
      <c r="C244" s="106"/>
      <c r="D244" s="106" t="s">
        <v>6</v>
      </c>
      <c r="E244" s="162"/>
      <c r="F244" s="174" t="str">
        <f>IF(B242="Incluir",IF(OR(E244="",E244=0),"Rellene el presupuesto",IF(OR(NOT(ISNUMBER(E244)),E244&lt;=0),"Rellene con un valor positivo","")),
    IF(OR(E244="",E244=0),"",
        "No rellene el presupuesto sin seleccionar que quiere incluir el subtipo de acción"))</f>
        <v/>
      </c>
      <c r="G244" s="175"/>
      <c r="H244" s="175"/>
      <c r="I244" s="107"/>
      <c r="J244" s="115"/>
    </row>
    <row r="245" spans="1:10" x14ac:dyDescent="0.35">
      <c r="A245" s="106"/>
      <c r="B245" s="106"/>
      <c r="C245" s="106"/>
      <c r="D245" s="106"/>
      <c r="E245" s="106"/>
      <c r="F245" s="107"/>
      <c r="G245" s="106"/>
      <c r="H245" s="106"/>
      <c r="I245" s="107"/>
      <c r="J245" s="115"/>
    </row>
    <row r="246" spans="1:10" x14ac:dyDescent="0.35">
      <c r="A246" s="106"/>
      <c r="B246" s="106"/>
      <c r="C246" s="106"/>
      <c r="D246" s="106" t="s">
        <v>270</v>
      </c>
      <c r="E246" s="106"/>
      <c r="F246" s="107"/>
      <c r="G246" s="106"/>
      <c r="H246" s="106"/>
      <c r="I246" s="107"/>
      <c r="J246" s="115"/>
    </row>
    <row r="247" spans="1:10" x14ac:dyDescent="0.35">
      <c r="A247" s="106"/>
      <c r="B247" s="106"/>
      <c r="C247" s="106"/>
      <c r="D247" s="7" t="s">
        <v>271</v>
      </c>
      <c r="E247" s="7" t="s">
        <v>272</v>
      </c>
      <c r="F247" s="11" t="s">
        <v>156</v>
      </c>
      <c r="G247" s="11" t="s">
        <v>159</v>
      </c>
      <c r="H247" s="8" t="s">
        <v>273</v>
      </c>
      <c r="I247" s="11" t="s">
        <v>274</v>
      </c>
      <c r="J247" s="115"/>
    </row>
    <row r="248" spans="1:10" ht="29" x14ac:dyDescent="0.35">
      <c r="A248" s="106"/>
      <c r="B248" s="106"/>
      <c r="C248" s="106"/>
      <c r="D248" s="155" t="s">
        <v>160</v>
      </c>
      <c r="E248" s="156" t="s">
        <v>184</v>
      </c>
      <c r="F248" s="153" t="str">
        <f>IFERROR(VLOOKUP(E248,TablaIndicadores[[Código]:[Unidad de medida]],2,0),"")</f>
        <v>RCO 32: Capacidad nueva o mejorada para el
tratamiento de aguas residuales</v>
      </c>
      <c r="G248" s="153" t="str">
        <f>IFERROR(VLOOKUP(E248,TablaIndicadores[[Código]:[Unidad de medida]],3,0),"")</f>
        <v>RCO32: Equivalente de población</v>
      </c>
      <c r="H248" s="116"/>
      <c r="I248" s="153" t="str">
        <f>IF(B242="Incluir",IF(OR(H248="",E248="",NOT(ISNUMBER(H248)),H248&lt;=0,H248&lt;=0.0000001,H248&gt;1000000000),"Rellene con un valor positivo","SI"),"")</f>
        <v/>
      </c>
      <c r="J248" s="115"/>
    </row>
    <row r="249" spans="1:10" ht="43.5" x14ac:dyDescent="0.35">
      <c r="A249" s="106"/>
      <c r="B249" s="106"/>
      <c r="C249" s="106"/>
      <c r="D249" s="153" t="s">
        <v>162</v>
      </c>
      <c r="E249" s="154" t="s">
        <v>185</v>
      </c>
      <c r="F249" s="153" t="str">
        <f>IFERROR(VLOOKUP(E249,TablaIndicadores[[Código]:[Unidad de medida]],2,0),"")</f>
        <v>RCR 42: Población conectada, como mínimo,
a una planta secundaria de tratamiento de
aguas residuales</v>
      </c>
      <c r="G249" s="153" t="str">
        <f>IFERROR(VLOOKUP(E249,TablaIndicadores[[Código]:[Unidad de medida]],3,0),"")</f>
        <v>RCR 42:  Personas</v>
      </c>
      <c r="H249" s="157"/>
      <c r="I249" s="153" t="str">
        <f>IF(B242="Incluir",IF(OR(H249="",E249="",NOT(ISNUMBER(H249)),H249&lt;=0,H249&lt;=0.0000001,H249&gt;1000000000),"Rellene con un valor positivo","SI"),"")</f>
        <v/>
      </c>
      <c r="J249" s="115"/>
    </row>
    <row r="250" spans="1:10" x14ac:dyDescent="0.35">
      <c r="A250" s="106"/>
      <c r="B250" s="106"/>
      <c r="C250" s="106"/>
      <c r="D250" s="106"/>
      <c r="E250" s="106"/>
      <c r="F250" s="107"/>
      <c r="G250" s="106"/>
      <c r="H250" s="106"/>
      <c r="I250" s="107"/>
      <c r="J250" s="115"/>
    </row>
    <row r="251" spans="1:10" x14ac:dyDescent="0.35">
      <c r="A251" s="106"/>
      <c r="B251" s="116" t="s">
        <v>400</v>
      </c>
      <c r="C251" s="106"/>
      <c r="D251" s="112" t="s">
        <v>301</v>
      </c>
      <c r="E251" s="112"/>
      <c r="F251" s="113"/>
      <c r="G251" s="151"/>
      <c r="H251" s="151"/>
      <c r="I251" s="151"/>
      <c r="J251" s="115"/>
    </row>
    <row r="252" spans="1:10" x14ac:dyDescent="0.35">
      <c r="A252" s="106"/>
      <c r="B252" s="106"/>
      <c r="C252" s="106"/>
      <c r="D252" s="106"/>
      <c r="E252" s="106"/>
      <c r="F252" s="107"/>
      <c r="G252" s="106"/>
      <c r="H252" s="106"/>
      <c r="I252" s="107"/>
      <c r="J252" s="115"/>
    </row>
    <row r="253" spans="1:10" x14ac:dyDescent="0.35">
      <c r="A253" s="106"/>
      <c r="B253" s="106"/>
      <c r="C253" s="106"/>
      <c r="D253" s="106" t="s">
        <v>6</v>
      </c>
      <c r="E253" s="162"/>
      <c r="F253" s="174" t="str">
        <f>IF(B251="Incluir",IF(OR(E253="",E253=0),"Rellene el presupuesto",IF(OR(NOT(ISNUMBER(E253)),E253&lt;=0),"Rellene con un valor positivo","")),
    IF(OR(E253="",E253=0),"",
        "No rellene el presupuesto sin seleccionar que quiere incluir el subtipo de acción"))</f>
        <v/>
      </c>
      <c r="G253" s="175"/>
      <c r="H253" s="175"/>
      <c r="I253" s="107"/>
      <c r="J253" s="115"/>
    </row>
    <row r="254" spans="1:10" x14ac:dyDescent="0.35">
      <c r="A254" s="106"/>
      <c r="B254" s="106"/>
      <c r="C254" s="106"/>
      <c r="D254" s="106"/>
      <c r="E254" s="106"/>
      <c r="F254" s="107"/>
      <c r="G254" s="106"/>
      <c r="H254" s="106"/>
      <c r="I254" s="107"/>
      <c r="J254" s="115"/>
    </row>
    <row r="255" spans="1:10" x14ac:dyDescent="0.35">
      <c r="A255" s="106"/>
      <c r="B255" s="106"/>
      <c r="C255" s="106"/>
      <c r="D255" s="106" t="s">
        <v>270</v>
      </c>
      <c r="E255" s="106"/>
      <c r="F255" s="107"/>
      <c r="G255" s="106"/>
      <c r="H255" s="106"/>
      <c r="I255" s="107"/>
      <c r="J255" s="115"/>
    </row>
    <row r="256" spans="1:10" x14ac:dyDescent="0.35">
      <c r="A256" s="106"/>
      <c r="B256" s="106"/>
      <c r="C256" s="106"/>
      <c r="D256" s="7" t="s">
        <v>271</v>
      </c>
      <c r="E256" s="7" t="s">
        <v>272</v>
      </c>
      <c r="F256" s="11" t="s">
        <v>156</v>
      </c>
      <c r="G256" s="11" t="s">
        <v>159</v>
      </c>
      <c r="H256" s="8" t="s">
        <v>273</v>
      </c>
      <c r="I256" s="11" t="s">
        <v>274</v>
      </c>
      <c r="J256" s="115"/>
    </row>
    <row r="257" spans="1:10" ht="29" x14ac:dyDescent="0.35">
      <c r="A257" s="106"/>
      <c r="B257" s="106"/>
      <c r="C257" s="106"/>
      <c r="D257" s="155" t="s">
        <v>160</v>
      </c>
      <c r="E257" s="156" t="s">
        <v>183</v>
      </c>
      <c r="F257" s="153" t="str">
        <f>IFERROR(VLOOKUP(E257,TablaIndicadores[[Código]:[Unidad de medida]],2,0),"")</f>
        <v>RCO31 Longitud de tuberías nuevas o mejoradas para la red pública de recogida de aguas residuales</v>
      </c>
      <c r="G257" s="153" t="str">
        <f>IFERROR(VLOOKUP(E257,TablaIndicadores[[Código]:[Unidad de medida]],3,0),"")</f>
        <v>RCO31: Km</v>
      </c>
      <c r="H257" s="116"/>
      <c r="I257" s="153" t="str">
        <f>IF(B251="Incluir",IF(OR(H257="",E257="",NOT(ISNUMBER(H257)),H257&lt;=0,H257&lt;=0.0000001,H257&gt;1000000000),"Rellene con un valor positivo","SI"),"")</f>
        <v/>
      </c>
      <c r="J257" s="115"/>
    </row>
    <row r="258" spans="1:10" ht="43.5" x14ac:dyDescent="0.35">
      <c r="A258" s="106"/>
      <c r="B258" s="106"/>
      <c r="C258" s="106"/>
      <c r="D258" s="153" t="s">
        <v>162</v>
      </c>
      <c r="E258" s="154" t="s">
        <v>185</v>
      </c>
      <c r="F258" s="153" t="str">
        <f>IFERROR(VLOOKUP(E258,TablaIndicadores[[Código]:[Unidad de medida]],2,0),"")</f>
        <v>RCR 42: Población conectada, como mínimo,
a una planta secundaria de tratamiento de
aguas residuales</v>
      </c>
      <c r="G258" s="153" t="str">
        <f>IFERROR(VLOOKUP(E258,TablaIndicadores[[Código]:[Unidad de medida]],3,0),"")</f>
        <v>RCR 42:  Personas</v>
      </c>
      <c r="H258" s="157"/>
      <c r="I258" s="153" t="str">
        <f>IF(B251="Incluir",IF(OR(H258="",E258="",NOT(ISNUMBER(H258)),H258&lt;=0,H258&lt;=0.0000001,H258&gt;1000000000),"Rellene con un valor positivo","SI"),"")</f>
        <v/>
      </c>
      <c r="J258" s="115"/>
    </row>
    <row r="259" spans="1:10" x14ac:dyDescent="0.35">
      <c r="A259" s="106"/>
      <c r="B259" s="106"/>
      <c r="C259" s="106"/>
      <c r="D259" s="106"/>
      <c r="E259" s="106"/>
      <c r="F259" s="107"/>
      <c r="G259" s="106"/>
      <c r="H259" s="106"/>
      <c r="I259" s="107"/>
      <c r="J259" s="115"/>
    </row>
    <row r="260" spans="1:10" ht="15" thickBot="1" x14ac:dyDescent="0.4">
      <c r="A260" s="106"/>
      <c r="B260" s="160" t="s">
        <v>52</v>
      </c>
      <c r="C260" s="109"/>
      <c r="D260" s="109"/>
      <c r="E260" s="109"/>
      <c r="F260" s="110"/>
      <c r="G260" s="109"/>
      <c r="H260" s="109"/>
      <c r="I260" s="110"/>
      <c r="J260" s="115"/>
    </row>
    <row r="261" spans="1:10" x14ac:dyDescent="0.35">
      <c r="A261" s="106"/>
      <c r="B261" s="106"/>
      <c r="C261" s="106"/>
      <c r="D261" s="106"/>
      <c r="E261" s="106"/>
      <c r="F261" s="107"/>
      <c r="G261" s="106"/>
      <c r="H261" s="106"/>
      <c r="I261" s="107"/>
      <c r="J261" s="115"/>
    </row>
    <row r="262" spans="1:10" x14ac:dyDescent="0.35">
      <c r="A262" s="106"/>
      <c r="B262" s="116" t="s">
        <v>400</v>
      </c>
      <c r="C262" s="106"/>
      <c r="D262" s="112" t="s">
        <v>302</v>
      </c>
      <c r="E262" s="112"/>
      <c r="F262" s="113"/>
      <c r="G262" s="151"/>
      <c r="H262" s="151"/>
      <c r="I262" s="151"/>
      <c r="J262" s="115"/>
    </row>
    <row r="263" spans="1:10" x14ac:dyDescent="0.35">
      <c r="A263" s="106"/>
      <c r="B263" s="106"/>
      <c r="C263" s="106"/>
      <c r="D263" s="106"/>
      <c r="E263" s="106"/>
      <c r="F263" s="107"/>
      <c r="G263" s="106"/>
      <c r="H263" s="106"/>
      <c r="I263" s="107"/>
      <c r="J263" s="115"/>
    </row>
    <row r="264" spans="1:10" x14ac:dyDescent="0.35">
      <c r="A264" s="106"/>
      <c r="B264" s="106"/>
      <c r="C264" s="106"/>
      <c r="D264" s="106" t="s">
        <v>6</v>
      </c>
      <c r="E264" s="162"/>
      <c r="F264" s="174" t="str">
        <f>IF(B262="Incluir",IF(OR(E264="",E264=0),"Rellene el presupuesto",IF(OR(NOT(ISNUMBER(E264)),E264&lt;=0),"Rellene con un valor positivo","")),
    IF(OR(E264="",E264=0),"",
        "No rellene el presupuesto sin seleccionar que quiere incluir el subtipo de acción"))</f>
        <v/>
      </c>
      <c r="G264" s="175"/>
      <c r="H264" s="175"/>
      <c r="I264" s="107"/>
      <c r="J264" s="115"/>
    </row>
    <row r="265" spans="1:10" x14ac:dyDescent="0.35">
      <c r="A265" s="106"/>
      <c r="B265" s="106"/>
      <c r="C265" s="106"/>
      <c r="D265" s="106"/>
      <c r="E265" s="106"/>
      <c r="F265" s="107"/>
      <c r="G265" s="106"/>
      <c r="H265" s="106"/>
      <c r="I265" s="107"/>
      <c r="J265" s="115"/>
    </row>
    <row r="266" spans="1:10" x14ac:dyDescent="0.35">
      <c r="A266" s="106"/>
      <c r="B266" s="106"/>
      <c r="C266" s="106"/>
      <c r="D266" s="106" t="s">
        <v>270</v>
      </c>
      <c r="E266" s="106"/>
      <c r="F266" s="107"/>
      <c r="G266" s="106"/>
      <c r="H266" s="106"/>
      <c r="I266" s="107"/>
      <c r="J266" s="115"/>
    </row>
    <row r="267" spans="1:10" x14ac:dyDescent="0.35">
      <c r="A267" s="106"/>
      <c r="B267" s="106"/>
      <c r="C267" s="106"/>
      <c r="D267" s="7" t="s">
        <v>271</v>
      </c>
      <c r="E267" s="7" t="s">
        <v>272</v>
      </c>
      <c r="F267" s="11" t="s">
        <v>156</v>
      </c>
      <c r="G267" s="11" t="s">
        <v>159</v>
      </c>
      <c r="H267" s="8" t="s">
        <v>273</v>
      </c>
      <c r="I267" s="11" t="s">
        <v>274</v>
      </c>
      <c r="J267" s="115"/>
    </row>
    <row r="268" spans="1:10" ht="30" customHeight="1" x14ac:dyDescent="0.35">
      <c r="A268" s="106"/>
      <c r="B268" s="106"/>
      <c r="C268" s="106"/>
      <c r="D268" s="155" t="s">
        <v>160</v>
      </c>
      <c r="E268" s="156" t="s">
        <v>186</v>
      </c>
      <c r="F268" s="153" t="str">
        <f>IFERROR(VLOOKUP(E268,TablaIndicadores[[Código]:[Unidad de medida]],2,0),"")</f>
        <v>RCO 34: Capacidad adicional para el reciclaje
de residuos</v>
      </c>
      <c r="G268" s="153" t="str">
        <f>IFERROR(VLOOKUP(E268,TablaIndicadores[[Código]:[Unidad de medida]],3,0),"")</f>
        <v>RCO 34: Toneladas/año</v>
      </c>
      <c r="H268" s="116"/>
      <c r="I268" s="153" t="str">
        <f>IF(B262="Incluir",IF(OR(H268="",E268="",NOT(ISNUMBER(H268)),H268&lt;=0,H268&lt;=0.0000001,H268&gt;1000000000),"Rellene con un valor positivo","SI"),"")</f>
        <v/>
      </c>
      <c r="J268" s="115"/>
    </row>
    <row r="269" spans="1:10" ht="30" customHeight="1" x14ac:dyDescent="0.35">
      <c r="A269" s="106"/>
      <c r="B269" s="106"/>
      <c r="C269" s="106"/>
      <c r="D269" s="153" t="s">
        <v>162</v>
      </c>
      <c r="E269" s="154" t="s">
        <v>189</v>
      </c>
      <c r="F269" s="153" t="str">
        <f>IFERROR(VLOOKUP(E269,TablaIndicadores[[Código]:[Unidad de medida]],2,0),"")</f>
        <v>RCR103 Residuos recogidos de manera selectiva</v>
      </c>
      <c r="G269" s="153" t="str">
        <f>IFERROR(VLOOKUP(E269,TablaIndicadores[[Código]:[Unidad de medida]],3,0),"")</f>
        <v>RCR 103: Toneladas/ año</v>
      </c>
      <c r="H269" s="157"/>
      <c r="I269" s="153" t="str">
        <f>IF(B262="Incluir",IF(OR(H269="",E269="",NOT(ISNUMBER(H269)),H269&lt;=0,H269&lt;=0.0000001,H269&gt;1000000000),"Rellene con un valor positivo","SI"),"")</f>
        <v/>
      </c>
      <c r="J269" s="115"/>
    </row>
    <row r="270" spans="1:10" x14ac:dyDescent="0.35">
      <c r="A270" s="106"/>
      <c r="B270" s="106"/>
      <c r="C270" s="106"/>
      <c r="D270" s="106"/>
      <c r="E270" s="106"/>
      <c r="F270" s="107"/>
      <c r="G270" s="106"/>
      <c r="H270" s="106"/>
      <c r="I270" s="107"/>
      <c r="J270" s="115"/>
    </row>
    <row r="271" spans="1:10" x14ac:dyDescent="0.35">
      <c r="A271" s="106"/>
      <c r="B271" s="116" t="s">
        <v>400</v>
      </c>
      <c r="C271" s="106"/>
      <c r="D271" s="112" t="s">
        <v>303</v>
      </c>
      <c r="E271" s="112"/>
      <c r="F271" s="113"/>
      <c r="G271" s="113"/>
      <c r="H271" s="113"/>
      <c r="I271" s="113"/>
      <c r="J271" s="115"/>
    </row>
    <row r="272" spans="1:10" x14ac:dyDescent="0.35">
      <c r="A272" s="106"/>
      <c r="B272" s="106"/>
      <c r="C272" s="106"/>
      <c r="D272" s="106"/>
      <c r="E272" s="106"/>
      <c r="F272" s="107"/>
      <c r="G272" s="106"/>
      <c r="H272" s="106"/>
      <c r="I272" s="107"/>
      <c r="J272" s="115"/>
    </row>
    <row r="273" spans="1:10" x14ac:dyDescent="0.35">
      <c r="A273" s="106"/>
      <c r="B273" s="106"/>
      <c r="C273" s="106"/>
      <c r="D273" s="106" t="s">
        <v>6</v>
      </c>
      <c r="E273" s="162"/>
      <c r="F273" s="174" t="str">
        <f>IF(B271="Incluir",IF(OR(E273="",E273=0),"Rellene el presupuesto",IF(OR(NOT(ISNUMBER(E273)),E273&lt;=0),"Rellene con un valor positivo","")),
    IF(OR(E273="",E273=0),"",
        "No rellene el presupuesto sin seleccionar que quiere incluir el subtipo de acción"))</f>
        <v/>
      </c>
      <c r="G273" s="175"/>
      <c r="H273" s="175"/>
      <c r="I273" s="107"/>
      <c r="J273" s="115"/>
    </row>
    <row r="274" spans="1:10" x14ac:dyDescent="0.35">
      <c r="A274" s="106"/>
      <c r="B274" s="106"/>
      <c r="C274" s="106"/>
      <c r="D274" s="106"/>
      <c r="E274" s="106"/>
      <c r="F274" s="107"/>
      <c r="G274" s="106"/>
      <c r="H274" s="106"/>
      <c r="I274" s="107"/>
      <c r="J274" s="115"/>
    </row>
    <row r="275" spans="1:10" x14ac:dyDescent="0.35">
      <c r="A275" s="106"/>
      <c r="B275" s="106"/>
      <c r="C275" s="106"/>
      <c r="D275" s="106" t="s">
        <v>270</v>
      </c>
      <c r="E275" s="106"/>
      <c r="F275" s="107"/>
      <c r="G275" s="106"/>
      <c r="H275" s="106"/>
      <c r="I275" s="107"/>
      <c r="J275" s="115"/>
    </row>
    <row r="276" spans="1:10" x14ac:dyDescent="0.35">
      <c r="A276" s="106"/>
      <c r="B276" s="106"/>
      <c r="C276" s="106"/>
      <c r="D276" s="7" t="s">
        <v>271</v>
      </c>
      <c r="E276" s="7" t="s">
        <v>272</v>
      </c>
      <c r="F276" s="11" t="s">
        <v>156</v>
      </c>
      <c r="G276" s="11" t="s">
        <v>159</v>
      </c>
      <c r="H276" s="8" t="s">
        <v>273</v>
      </c>
      <c r="I276" s="11" t="s">
        <v>274</v>
      </c>
      <c r="J276" s="115"/>
    </row>
    <row r="277" spans="1:10" ht="30" customHeight="1" x14ac:dyDescent="0.35">
      <c r="A277" s="106"/>
      <c r="B277" s="106"/>
      <c r="C277" s="106"/>
      <c r="D277" s="155" t="s">
        <v>160</v>
      </c>
      <c r="E277" s="156" t="s">
        <v>186</v>
      </c>
      <c r="F277" s="153" t="str">
        <f>IFERROR(VLOOKUP(E277,TablaIndicadores[[Código]:[Unidad de medida]],2,0),"")</f>
        <v>RCO 34: Capacidad adicional para el reciclaje
de residuos</v>
      </c>
      <c r="G277" s="153" t="str">
        <f>IFERROR(VLOOKUP(E277,TablaIndicadores[[Código]:[Unidad de medida]],3,0),"")</f>
        <v>RCO 34: Toneladas/año</v>
      </c>
      <c r="H277" s="116"/>
      <c r="I277" s="153" t="str">
        <f>IF(B271="Incluir",IF(OR(H277="",E277="",NOT(ISNUMBER(H277)),H277&lt;=0,H277&lt;=0.0000001,H277&gt;1000000000),"Rellene con un valor positivo","SI"),"")</f>
        <v/>
      </c>
      <c r="J277" s="115"/>
    </row>
    <row r="278" spans="1:10" ht="30" customHeight="1" x14ac:dyDescent="0.35">
      <c r="A278" s="106"/>
      <c r="B278" s="106"/>
      <c r="C278" s="106"/>
      <c r="D278" s="153" t="s">
        <v>162</v>
      </c>
      <c r="E278" s="154" t="s">
        <v>189</v>
      </c>
      <c r="F278" s="153" t="str">
        <f>IFERROR(VLOOKUP(E278,TablaIndicadores[[Código]:[Unidad de medida]],2,0),"")</f>
        <v>RCR103 Residuos recogidos de manera selectiva</v>
      </c>
      <c r="G278" s="153" t="str">
        <f>IFERROR(VLOOKUP(E278,TablaIndicadores[[Código]:[Unidad de medida]],3,0),"")</f>
        <v>RCR 103: Toneladas/ año</v>
      </c>
      <c r="H278" s="157"/>
      <c r="I278" s="153" t="str">
        <f>IF(B271="Incluir",IF(OR(H278="",E278="",NOT(ISNUMBER(H278)),H278&lt;=0,H278&lt;=0.0000001,H278&gt;1000000000),"Rellene con un valor positivo","SI"),"")</f>
        <v/>
      </c>
      <c r="J278" s="115"/>
    </row>
    <row r="279" spans="1:10" x14ac:dyDescent="0.35">
      <c r="A279" s="106"/>
      <c r="B279" s="106"/>
      <c r="C279" s="106"/>
      <c r="D279" s="106"/>
      <c r="E279" s="106"/>
      <c r="F279" s="107"/>
      <c r="G279" s="106"/>
      <c r="H279" s="106"/>
      <c r="I279" s="107"/>
      <c r="J279" s="115"/>
    </row>
    <row r="280" spans="1:10" x14ac:dyDescent="0.35">
      <c r="A280" s="106"/>
      <c r="B280" s="116" t="s">
        <v>400</v>
      </c>
      <c r="C280" s="106"/>
      <c r="D280" s="112" t="s">
        <v>304</v>
      </c>
      <c r="E280" s="112"/>
      <c r="F280" s="113"/>
      <c r="G280" s="151"/>
      <c r="H280" s="151"/>
      <c r="I280" s="151"/>
      <c r="J280" s="115"/>
    </row>
    <row r="281" spans="1:10" x14ac:dyDescent="0.35">
      <c r="A281" s="106"/>
      <c r="B281" s="106"/>
      <c r="C281" s="106"/>
      <c r="D281" s="106"/>
      <c r="E281" s="106"/>
      <c r="F281" s="107"/>
      <c r="G281" s="106"/>
      <c r="H281" s="106"/>
      <c r="I281" s="107"/>
      <c r="J281" s="115"/>
    </row>
    <row r="282" spans="1:10" x14ac:dyDescent="0.35">
      <c r="A282" s="106"/>
      <c r="B282" s="106"/>
      <c r="C282" s="106"/>
      <c r="D282" s="106" t="s">
        <v>6</v>
      </c>
      <c r="E282" s="162"/>
      <c r="F282" s="174" t="str">
        <f>IF(B280="Incluir",IF(OR(E282="",E282=0),"Rellene el presupuesto",IF(OR(NOT(ISNUMBER(E282)),E282&lt;=0),"Rellene con un valor positivo","")),
    IF(OR(E282="",E282=0),"",
        "No rellene el presupuesto sin seleccionar que quiere incluir el subtipo de acción"))</f>
        <v/>
      </c>
      <c r="G282" s="175"/>
      <c r="H282" s="175"/>
      <c r="I282" s="107"/>
      <c r="J282" s="115"/>
    </row>
    <row r="283" spans="1:10" x14ac:dyDescent="0.35">
      <c r="A283" s="106"/>
      <c r="B283" s="106"/>
      <c r="C283" s="106"/>
      <c r="D283" s="106"/>
      <c r="E283" s="106"/>
      <c r="F283" s="107"/>
      <c r="G283" s="106"/>
      <c r="H283" s="106"/>
      <c r="I283" s="107"/>
      <c r="J283" s="115"/>
    </row>
    <row r="284" spans="1:10" x14ac:dyDescent="0.35">
      <c r="A284" s="106"/>
      <c r="B284" s="106"/>
      <c r="C284" s="106"/>
      <c r="D284" s="106" t="s">
        <v>270</v>
      </c>
      <c r="E284" s="106"/>
      <c r="F284" s="107"/>
      <c r="G284" s="106"/>
      <c r="H284" s="106"/>
      <c r="I284" s="107"/>
      <c r="J284" s="115"/>
    </row>
    <row r="285" spans="1:10" x14ac:dyDescent="0.35">
      <c r="A285" s="106"/>
      <c r="B285" s="106"/>
      <c r="C285" s="106"/>
      <c r="D285" s="7" t="s">
        <v>271</v>
      </c>
      <c r="E285" s="7" t="s">
        <v>272</v>
      </c>
      <c r="F285" s="11" t="s">
        <v>156</v>
      </c>
      <c r="G285" s="11" t="s">
        <v>159</v>
      </c>
      <c r="H285" s="8" t="s">
        <v>273</v>
      </c>
      <c r="I285" s="11" t="s">
        <v>274</v>
      </c>
      <c r="J285" s="115"/>
    </row>
    <row r="286" spans="1:10" ht="30" customHeight="1" x14ac:dyDescent="0.35">
      <c r="A286" s="106"/>
      <c r="B286" s="106"/>
      <c r="C286" s="106"/>
      <c r="D286" s="155" t="s">
        <v>160</v>
      </c>
      <c r="E286" s="156" t="s">
        <v>186</v>
      </c>
      <c r="F286" s="153" t="str">
        <f>IFERROR(VLOOKUP(E286,TablaIndicadores[[Código]:[Unidad de medida]],2,0),"")</f>
        <v>RCO 34: Capacidad adicional para el reciclaje
de residuos</v>
      </c>
      <c r="G286" s="153" t="str">
        <f>IFERROR(VLOOKUP(E286,TablaIndicadores[[Código]:[Unidad de medida]],3,0),"")</f>
        <v>RCO 34: Toneladas/año</v>
      </c>
      <c r="H286" s="116"/>
      <c r="I286" s="153" t="str">
        <f>IF(B280="Incluir",IF(OR(H286="",E286="",NOT(ISNUMBER(H286)),H286&lt;=0,H286&lt;=0.0000001,H286&gt;1000000000),"Rellene con un valor positivo","SI"),"")</f>
        <v/>
      </c>
      <c r="J286" s="115"/>
    </row>
    <row r="287" spans="1:10" ht="30" customHeight="1" x14ac:dyDescent="0.35">
      <c r="A287" s="106"/>
      <c r="B287" s="106"/>
      <c r="C287" s="106"/>
      <c r="D287" s="153" t="s">
        <v>162</v>
      </c>
      <c r="E287" s="154" t="s">
        <v>189</v>
      </c>
      <c r="F287" s="153" t="str">
        <f>IFERROR(VLOOKUP(E287,TablaIndicadores[[Código]:[Unidad de medida]],2,0),"")</f>
        <v>RCR103 Residuos recogidos de manera selectiva</v>
      </c>
      <c r="G287" s="153" t="str">
        <f>IFERROR(VLOOKUP(E287,TablaIndicadores[[Código]:[Unidad de medida]],3,0),"")</f>
        <v>RCR 103: Toneladas/ año</v>
      </c>
      <c r="H287" s="157"/>
      <c r="I287" s="153" t="str">
        <f>IF(B280="Incluir",IF(OR(H287="",E287="",NOT(ISNUMBER(H287)),H287&lt;=0,H287&lt;=0.0000001,H287&gt;1000000000),"Rellene con un valor positivo","SI"),"")</f>
        <v/>
      </c>
      <c r="J287" s="115"/>
    </row>
    <row r="288" spans="1:10" x14ac:dyDescent="0.35">
      <c r="A288" s="106"/>
      <c r="B288" s="106"/>
      <c r="C288" s="106"/>
      <c r="D288" s="106"/>
      <c r="E288" s="106"/>
      <c r="F288" s="107"/>
      <c r="G288" s="106"/>
      <c r="H288" s="106"/>
      <c r="I288" s="107"/>
      <c r="J288" s="115"/>
    </row>
    <row r="289" spans="1:10" x14ac:dyDescent="0.35">
      <c r="A289" s="106"/>
      <c r="B289" s="116" t="s">
        <v>400</v>
      </c>
      <c r="C289" s="106"/>
      <c r="D289" s="112" t="s">
        <v>305</v>
      </c>
      <c r="E289" s="112"/>
      <c r="F289" s="113"/>
      <c r="G289" s="113"/>
      <c r="H289" s="113"/>
      <c r="I289" s="113"/>
      <c r="J289" s="115"/>
    </row>
    <row r="290" spans="1:10" x14ac:dyDescent="0.35">
      <c r="A290" s="106"/>
      <c r="B290" s="106"/>
      <c r="C290" s="106"/>
      <c r="D290" s="106"/>
      <c r="E290" s="106"/>
      <c r="F290" s="107"/>
      <c r="G290" s="106"/>
      <c r="H290" s="106"/>
      <c r="I290" s="107"/>
      <c r="J290" s="115"/>
    </row>
    <row r="291" spans="1:10" x14ac:dyDescent="0.35">
      <c r="A291" s="106"/>
      <c r="B291" s="106"/>
      <c r="C291" s="106"/>
      <c r="D291" s="106" t="s">
        <v>6</v>
      </c>
      <c r="E291" s="162"/>
      <c r="F291" s="174" t="str">
        <f>IF(B289="Incluir",IF(OR(E291="",E291=0),"Rellene el presupuesto",IF(OR(NOT(ISNUMBER(E291)),E291&lt;=0),"Rellene con un valor positivo","")),
    IF(OR(E291="",E291=0),"",
        "No rellene el presupuesto sin seleccionar que quiere incluir el subtipo de acción"))</f>
        <v/>
      </c>
      <c r="G291" s="175"/>
      <c r="H291" s="175"/>
      <c r="I291" s="107"/>
      <c r="J291" s="115"/>
    </row>
    <row r="292" spans="1:10" x14ac:dyDescent="0.35">
      <c r="A292" s="106"/>
      <c r="B292" s="106"/>
      <c r="C292" s="106"/>
      <c r="D292" s="106"/>
      <c r="E292" s="106"/>
      <c r="F292" s="107"/>
      <c r="G292" s="106"/>
      <c r="H292" s="106"/>
      <c r="I292" s="107"/>
      <c r="J292" s="115"/>
    </row>
    <row r="293" spans="1:10" x14ac:dyDescent="0.35">
      <c r="A293" s="106"/>
      <c r="B293" s="106"/>
      <c r="C293" s="106"/>
      <c r="D293" s="106" t="s">
        <v>270</v>
      </c>
      <c r="E293" s="106"/>
      <c r="F293" s="107"/>
      <c r="G293" s="106"/>
      <c r="H293" s="106"/>
      <c r="I293" s="107"/>
      <c r="J293" s="115"/>
    </row>
    <row r="294" spans="1:10" x14ac:dyDescent="0.35">
      <c r="A294" s="106"/>
      <c r="B294" s="106"/>
      <c r="C294" s="106"/>
      <c r="D294" s="7" t="s">
        <v>271</v>
      </c>
      <c r="E294" s="7" t="s">
        <v>272</v>
      </c>
      <c r="F294" s="11" t="s">
        <v>156</v>
      </c>
      <c r="G294" s="11" t="s">
        <v>159</v>
      </c>
      <c r="H294" s="8" t="s">
        <v>273</v>
      </c>
      <c r="I294" s="11" t="s">
        <v>274</v>
      </c>
      <c r="J294" s="115"/>
    </row>
    <row r="295" spans="1:10" ht="29" x14ac:dyDescent="0.35">
      <c r="A295" s="106"/>
      <c r="B295" s="106"/>
      <c r="C295" s="106"/>
      <c r="D295" s="155" t="s">
        <v>160</v>
      </c>
      <c r="E295" s="156" t="s">
        <v>190</v>
      </c>
      <c r="F295" s="153" t="str">
        <f>IFERROR(VLOOKUP(E295,TablaIndicadores[[Código]:[Unidad de medida]],2,0),"")</f>
        <v>Superficie de los suelos rehabilitados
apoyados</v>
      </c>
      <c r="G295" s="153" t="str">
        <f>IFERROR(VLOOKUP(E295,TablaIndicadores[[Código]:[Unidad de medida]],3,0),"")</f>
        <v>RCO 38: Hectáreas</v>
      </c>
      <c r="H295" s="116"/>
      <c r="I295" s="153" t="str">
        <f>IF(B289="Incluir",IF(OR(H295="",E295="",NOT(ISNUMBER(H295)),H295&lt;=0,H295&lt;=0.0000001,H295&gt;1000000000),"Rellene con un valor positivo","SI"),"")</f>
        <v/>
      </c>
      <c r="J295" s="115"/>
    </row>
    <row r="296" spans="1:10" ht="29" x14ac:dyDescent="0.35">
      <c r="A296" s="106"/>
      <c r="B296" s="106"/>
      <c r="C296" s="106"/>
      <c r="D296" s="153" t="s">
        <v>162</v>
      </c>
      <c r="E296" s="154" t="s">
        <v>191</v>
      </c>
      <c r="F296" s="153" t="str">
        <f>IFERROR(VLOOKUP(E296,TablaIndicadores[[Código]:[Unidad de medida]],2,0),"")</f>
        <v>RCR 52: Suelos rehabilitados utilizados para zonas verdes, vivienda social, actividades económicas u otros usos</v>
      </c>
      <c r="G296" s="153" t="str">
        <f>IFERROR(VLOOKUP(E296,TablaIndicadores[[Código]:[Unidad de medida]],3,0),"")</f>
        <v>RCR 52: Hectáreas</v>
      </c>
      <c r="H296" s="157"/>
      <c r="I296" s="153" t="str">
        <f>IF(B289="Incluir",IF(OR(H296="",E296="",NOT(ISNUMBER(H296)),H296&lt;=0,H296&lt;=0.0000001,H296&gt;1000000000),"Rellene con un valor positivo","SI"),"")</f>
        <v/>
      </c>
      <c r="J296" s="115"/>
    </row>
    <row r="297" spans="1:10" x14ac:dyDescent="0.35">
      <c r="A297" s="106"/>
      <c r="B297" s="106"/>
      <c r="C297" s="106"/>
      <c r="D297" s="106"/>
      <c r="E297" s="106"/>
      <c r="F297" s="107"/>
      <c r="G297" s="106"/>
      <c r="H297" s="106"/>
      <c r="I297" s="107"/>
      <c r="J297" s="115"/>
    </row>
    <row r="298" spans="1:10" x14ac:dyDescent="0.35">
      <c r="A298" s="106"/>
      <c r="B298" s="116" t="s">
        <v>400</v>
      </c>
      <c r="C298" s="106"/>
      <c r="D298" s="112" t="s">
        <v>306</v>
      </c>
      <c r="E298" s="112"/>
      <c r="F298" s="113"/>
      <c r="G298" s="151"/>
      <c r="H298" s="151"/>
      <c r="I298" s="151"/>
      <c r="J298" s="115"/>
    </row>
    <row r="299" spans="1:10" x14ac:dyDescent="0.35">
      <c r="A299" s="106"/>
      <c r="B299" s="106"/>
      <c r="C299" s="106"/>
      <c r="D299" s="106"/>
      <c r="E299" s="106"/>
      <c r="F299" s="107"/>
      <c r="G299" s="106"/>
      <c r="H299" s="106"/>
      <c r="I299" s="107"/>
      <c r="J299" s="115"/>
    </row>
    <row r="300" spans="1:10" x14ac:dyDescent="0.35">
      <c r="A300" s="106"/>
      <c r="B300" s="106"/>
      <c r="C300" s="106"/>
      <c r="D300" s="106" t="s">
        <v>6</v>
      </c>
      <c r="E300" s="162"/>
      <c r="F300" s="174" t="str">
        <f>IF(B298="Incluir",IF(OR(E300="",E300=0),"Rellene el presupuesto",IF(OR(NOT(ISNUMBER(E300)),E300&lt;=0),"Rellene con un valor positivo","")),
    IF(OR(E300="",E300=0),"",
        "No rellene el presupuesto sin seleccionar que quiere incluir el subtipo de acción"))</f>
        <v/>
      </c>
      <c r="G300" s="175"/>
      <c r="H300" s="175"/>
      <c r="I300" s="107"/>
      <c r="J300" s="115"/>
    </row>
    <row r="301" spans="1:10" x14ac:dyDescent="0.35">
      <c r="A301" s="106"/>
      <c r="B301" s="106"/>
      <c r="C301" s="106"/>
      <c r="D301" s="106"/>
      <c r="E301" s="106"/>
      <c r="F301" s="107"/>
      <c r="G301" s="106"/>
      <c r="H301" s="106"/>
      <c r="I301" s="107"/>
      <c r="J301" s="115"/>
    </row>
    <row r="302" spans="1:10" x14ac:dyDescent="0.35">
      <c r="A302" s="106"/>
      <c r="B302" s="106"/>
      <c r="C302" s="106"/>
      <c r="D302" s="106" t="s">
        <v>270</v>
      </c>
      <c r="E302" s="106"/>
      <c r="F302" s="107"/>
      <c r="G302" s="106"/>
      <c r="H302" s="106"/>
      <c r="I302" s="107"/>
      <c r="J302" s="115"/>
    </row>
    <row r="303" spans="1:10" x14ac:dyDescent="0.35">
      <c r="A303" s="106"/>
      <c r="B303" s="106"/>
      <c r="C303" s="106"/>
      <c r="D303" s="7" t="s">
        <v>271</v>
      </c>
      <c r="E303" s="7" t="s">
        <v>272</v>
      </c>
      <c r="F303" s="11" t="s">
        <v>156</v>
      </c>
      <c r="G303" s="11" t="s">
        <v>159</v>
      </c>
      <c r="H303" s="8" t="s">
        <v>273</v>
      </c>
      <c r="I303" s="11" t="s">
        <v>274</v>
      </c>
      <c r="J303" s="115"/>
    </row>
    <row r="304" spans="1:10" ht="29" x14ac:dyDescent="0.35">
      <c r="A304" s="106"/>
      <c r="B304" s="106"/>
      <c r="C304" s="106"/>
      <c r="D304" s="155" t="s">
        <v>160</v>
      </c>
      <c r="E304" s="156" t="s">
        <v>190</v>
      </c>
      <c r="F304" s="153" t="str">
        <f>IFERROR(VLOOKUP(E304,TablaIndicadores[[Código]:[Unidad de medida]],2,0),"")</f>
        <v>Superficie de los suelos rehabilitados
apoyados</v>
      </c>
      <c r="G304" s="153" t="str">
        <f>IFERROR(VLOOKUP(E304,TablaIndicadores[[Código]:[Unidad de medida]],3,0),"")</f>
        <v>RCO 38: Hectáreas</v>
      </c>
      <c r="H304" s="116"/>
      <c r="I304" s="153" t="str">
        <f>IF(B298="Incluir",IF(OR(H304="",E304="",NOT(ISNUMBER(H304)),H304&lt;=0,H304&lt;=0.0000001,H304&gt;1000000000),"Rellene con un valor positivo","SI"),"")</f>
        <v/>
      </c>
      <c r="J304" s="115"/>
    </row>
    <row r="305" spans="1:10" ht="29" x14ac:dyDescent="0.35">
      <c r="A305" s="106"/>
      <c r="B305" s="106"/>
      <c r="C305" s="106"/>
      <c r="D305" s="153" t="s">
        <v>162</v>
      </c>
      <c r="E305" s="154" t="s">
        <v>191</v>
      </c>
      <c r="F305" s="153" t="str">
        <f>IFERROR(VLOOKUP(E305,TablaIndicadores[[Código]:[Unidad de medida]],2,0),"")</f>
        <v>RCR 52: Suelos rehabilitados utilizados para zonas verdes, vivienda social, actividades económicas u otros usos</v>
      </c>
      <c r="G305" s="153" t="str">
        <f>IFERROR(VLOOKUP(E305,TablaIndicadores[[Código]:[Unidad de medida]],3,0),"")</f>
        <v>RCR 52: Hectáreas</v>
      </c>
      <c r="H305" s="157"/>
      <c r="I305" s="153" t="str">
        <f>IF(B298="Incluir",IF(OR(H305="",E305="",NOT(ISNUMBER(H305)),H305&lt;=0,H305&lt;=0.0000001,H305&gt;1000000000),"Rellene con un valor positivo","SI"),"")</f>
        <v/>
      </c>
      <c r="J305" s="115"/>
    </row>
    <row r="306" spans="1:10" x14ac:dyDescent="0.35">
      <c r="A306" s="106"/>
      <c r="B306" s="106"/>
      <c r="C306" s="106"/>
      <c r="D306" s="106"/>
      <c r="E306" s="106"/>
      <c r="F306" s="107"/>
      <c r="G306" s="106"/>
      <c r="H306" s="106"/>
      <c r="I306" s="107"/>
      <c r="J306" s="115"/>
    </row>
    <row r="307" spans="1:10" ht="15" thickBot="1" x14ac:dyDescent="0.4">
      <c r="A307" s="106"/>
      <c r="B307" s="160" t="s">
        <v>54</v>
      </c>
      <c r="C307" s="109"/>
      <c r="D307" s="109"/>
      <c r="E307" s="109"/>
      <c r="F307" s="110"/>
      <c r="G307" s="109"/>
      <c r="H307" s="109"/>
      <c r="I307" s="110"/>
      <c r="J307" s="115"/>
    </row>
    <row r="308" spans="1:10" x14ac:dyDescent="0.35">
      <c r="A308" s="106"/>
      <c r="B308" s="106"/>
      <c r="C308" s="106"/>
      <c r="D308" s="106"/>
      <c r="E308" s="106"/>
      <c r="F308" s="107"/>
      <c r="G308" s="106"/>
      <c r="H308" s="106"/>
      <c r="I308" s="107"/>
      <c r="J308" s="115"/>
    </row>
    <row r="309" spans="1:10" x14ac:dyDescent="0.35">
      <c r="A309" s="106"/>
      <c r="B309" s="116" t="s">
        <v>400</v>
      </c>
      <c r="C309" s="106"/>
      <c r="D309" s="112" t="s">
        <v>307</v>
      </c>
      <c r="E309" s="112"/>
      <c r="F309" s="113"/>
      <c r="G309" s="113"/>
      <c r="H309" s="113"/>
      <c r="I309" s="113"/>
      <c r="J309" s="115"/>
    </row>
    <row r="310" spans="1:10" x14ac:dyDescent="0.35">
      <c r="A310" s="106"/>
      <c r="B310" s="106"/>
      <c r="C310" s="106"/>
      <c r="D310" s="106"/>
      <c r="E310" s="106"/>
      <c r="F310" s="107"/>
      <c r="G310" s="106"/>
      <c r="H310" s="106"/>
      <c r="I310" s="107"/>
      <c r="J310" s="115"/>
    </row>
    <row r="311" spans="1:10" x14ac:dyDescent="0.35">
      <c r="A311" s="106"/>
      <c r="B311" s="106"/>
      <c r="C311" s="106"/>
      <c r="D311" s="106" t="s">
        <v>6</v>
      </c>
      <c r="E311" s="162"/>
      <c r="F311" s="174" t="str">
        <f>IF(B309="Incluir",IF(OR(E311="",E311=0),"Rellene el presupuesto",IF(OR(NOT(ISNUMBER(E311)),E311&lt;=0),"Rellene con un valor positivo","")),
    IF(OR(E311="",E311=0),"",
        "No rellene el presupuesto sin seleccionar que quiere incluir el subtipo de acción"))</f>
        <v/>
      </c>
      <c r="G311" s="175"/>
      <c r="H311" s="175"/>
      <c r="I311" s="107"/>
      <c r="J311" s="115"/>
    </row>
    <row r="312" spans="1:10" x14ac:dyDescent="0.35">
      <c r="A312" s="106"/>
      <c r="B312" s="106"/>
      <c r="C312" s="106"/>
      <c r="D312" s="106"/>
      <c r="E312" s="106"/>
      <c r="F312" s="107"/>
      <c r="G312" s="106"/>
      <c r="H312" s="106"/>
      <c r="I312" s="107"/>
      <c r="J312" s="115"/>
    </row>
    <row r="313" spans="1:10" x14ac:dyDescent="0.35">
      <c r="A313" s="106"/>
      <c r="B313" s="106"/>
      <c r="C313" s="106"/>
      <c r="D313" s="106" t="s">
        <v>270</v>
      </c>
      <c r="E313" s="106"/>
      <c r="F313" s="107"/>
      <c r="G313" s="106"/>
      <c r="H313" s="106"/>
      <c r="I313" s="107"/>
      <c r="J313" s="115"/>
    </row>
    <row r="314" spans="1:10" x14ac:dyDescent="0.35">
      <c r="A314" s="106"/>
      <c r="B314" s="106"/>
      <c r="C314" s="106"/>
      <c r="D314" s="7" t="s">
        <v>271</v>
      </c>
      <c r="E314" s="7" t="s">
        <v>272</v>
      </c>
      <c r="F314" s="11" t="s">
        <v>156</v>
      </c>
      <c r="G314" s="11" t="s">
        <v>159</v>
      </c>
      <c r="H314" s="8" t="s">
        <v>273</v>
      </c>
      <c r="I314" s="11" t="s">
        <v>274</v>
      </c>
      <c r="J314" s="115"/>
    </row>
    <row r="315" spans="1:10" ht="29" x14ac:dyDescent="0.35">
      <c r="A315" s="106"/>
      <c r="B315" s="106"/>
      <c r="C315" s="106"/>
      <c r="D315" s="155" t="s">
        <v>160</v>
      </c>
      <c r="E315" s="156" t="s">
        <v>190</v>
      </c>
      <c r="F315" s="153" t="str">
        <f>IFERROR(VLOOKUP(E315,TablaIndicadores[[Código]:[Unidad de medida]],2,0),"")</f>
        <v>Superficie de los suelos rehabilitados
apoyados</v>
      </c>
      <c r="G315" s="153" t="str">
        <f>IFERROR(VLOOKUP(E315,TablaIndicadores[[Código]:[Unidad de medida]],3,0),"")</f>
        <v>RCO 38: Hectáreas</v>
      </c>
      <c r="H315" s="116"/>
      <c r="I315" s="153" t="str">
        <f>IF(B309="Incluir",IF(OR(H315="",E315="",NOT(ISNUMBER(H315)),H315&lt;=0,H315&lt;=0.0000001,H315&gt;1000000000),"Rellene con un valor positivo","SI"),"")</f>
        <v/>
      </c>
      <c r="J315" s="115"/>
    </row>
    <row r="316" spans="1:10" ht="29" x14ac:dyDescent="0.35">
      <c r="A316" s="106"/>
      <c r="B316" s="106"/>
      <c r="C316" s="106"/>
      <c r="D316" s="153" t="s">
        <v>162</v>
      </c>
      <c r="E316" s="154" t="s">
        <v>192</v>
      </c>
      <c r="F316" s="153" t="str">
        <f>IFERROR(VLOOKUP(E316,TablaIndicadores[[Código]:[Unidad de medida]],2,0),"")</f>
        <v>RCR 50: Población que se beneficia de
medidas en favor de la calidad del aire*</v>
      </c>
      <c r="G316" s="153" t="str">
        <f>IFERROR(VLOOKUP(E316,TablaIndicadores[[Código]:[Unidad de medida]],3,0),"")</f>
        <v>RCR 50: Personas</v>
      </c>
      <c r="H316" s="157"/>
      <c r="I316" s="153" t="str">
        <f>IF(B309="Incluir",IF(OR(H316="",E316="",NOT(ISNUMBER(H316)),H316&lt;=0,H316&lt;=0.0000001,H316&gt;1000000000),"Rellene con un valor positivo","SI"),"")</f>
        <v/>
      </c>
      <c r="J316" s="115"/>
    </row>
    <row r="317" spans="1:10" x14ac:dyDescent="0.35">
      <c r="A317" s="106"/>
      <c r="B317" s="106"/>
      <c r="C317" s="106"/>
      <c r="D317" s="106"/>
      <c r="E317" s="106"/>
      <c r="F317" s="107"/>
      <c r="G317" s="106"/>
      <c r="H317" s="106"/>
      <c r="I317" s="107"/>
      <c r="J317" s="115"/>
    </row>
    <row r="318" spans="1:10" x14ac:dyDescent="0.35">
      <c r="A318" s="106"/>
      <c r="B318" s="116" t="s">
        <v>400</v>
      </c>
      <c r="C318" s="106"/>
      <c r="D318" s="112" t="s">
        <v>308</v>
      </c>
      <c r="E318" s="112"/>
      <c r="F318" s="113"/>
      <c r="G318" s="151"/>
      <c r="H318" s="151"/>
      <c r="I318" s="151"/>
      <c r="J318" s="115"/>
    </row>
    <row r="319" spans="1:10" x14ac:dyDescent="0.35">
      <c r="A319" s="106"/>
      <c r="B319" s="106"/>
      <c r="C319" s="106"/>
      <c r="D319" s="106"/>
      <c r="E319" s="106"/>
      <c r="F319" s="107"/>
      <c r="G319" s="106"/>
      <c r="H319" s="106"/>
      <c r="I319" s="107"/>
      <c r="J319" s="115"/>
    </row>
    <row r="320" spans="1:10" x14ac:dyDescent="0.35">
      <c r="A320" s="106"/>
      <c r="B320" s="106"/>
      <c r="C320" s="106"/>
      <c r="D320" s="106" t="s">
        <v>6</v>
      </c>
      <c r="E320" s="162"/>
      <c r="F320" s="174" t="str">
        <f>IF(B318="Incluir",IF(OR(E320="",E320=0),"Rellene el presupuesto",IF(OR(NOT(ISNUMBER(E320)),E320&lt;=0),"Rellene con un valor positivo","")),
    IF(OR(E320="",E320=0),"",
        "No rellene el presupuesto sin seleccionar que quiere incluir el subtipo de acción"))</f>
        <v/>
      </c>
      <c r="G320" s="175"/>
      <c r="H320" s="175"/>
      <c r="I320" s="107"/>
      <c r="J320" s="115"/>
    </row>
    <row r="321" spans="1:10" x14ac:dyDescent="0.35">
      <c r="A321" s="106"/>
      <c r="B321" s="106"/>
      <c r="C321" s="106"/>
      <c r="D321" s="106"/>
      <c r="E321" s="106"/>
      <c r="F321" s="107"/>
      <c r="G321" s="106"/>
      <c r="H321" s="106"/>
      <c r="I321" s="107"/>
      <c r="J321" s="115"/>
    </row>
    <row r="322" spans="1:10" x14ac:dyDescent="0.35">
      <c r="A322" s="106"/>
      <c r="B322" s="106"/>
      <c r="C322" s="106"/>
      <c r="D322" s="106" t="s">
        <v>270</v>
      </c>
      <c r="E322" s="106"/>
      <c r="F322" s="107"/>
      <c r="G322" s="106"/>
      <c r="H322" s="106"/>
      <c r="I322" s="107"/>
      <c r="J322" s="115"/>
    </row>
    <row r="323" spans="1:10" x14ac:dyDescent="0.35">
      <c r="A323" s="106"/>
      <c r="B323" s="106"/>
      <c r="C323" s="106"/>
      <c r="D323" s="7" t="s">
        <v>271</v>
      </c>
      <c r="E323" s="7" t="s">
        <v>272</v>
      </c>
      <c r="F323" s="11" t="s">
        <v>156</v>
      </c>
      <c r="G323" s="11" t="s">
        <v>159</v>
      </c>
      <c r="H323" s="8" t="s">
        <v>273</v>
      </c>
      <c r="I323" s="11" t="s">
        <v>274</v>
      </c>
      <c r="J323" s="115"/>
    </row>
    <row r="324" spans="1:10" ht="29" x14ac:dyDescent="0.35">
      <c r="A324" s="106"/>
      <c r="B324" s="106"/>
      <c r="C324" s="106"/>
      <c r="D324" s="155" t="s">
        <v>160</v>
      </c>
      <c r="E324" s="156" t="s">
        <v>190</v>
      </c>
      <c r="F324" s="153" t="str">
        <f>IFERROR(VLOOKUP(E324,TablaIndicadores[[Código]:[Unidad de medida]],2,0),"")</f>
        <v>Superficie de los suelos rehabilitados
apoyados</v>
      </c>
      <c r="G324" s="153" t="str">
        <f>IFERROR(VLOOKUP(E324,TablaIndicadores[[Código]:[Unidad de medida]],3,0),"")</f>
        <v>RCO 38: Hectáreas</v>
      </c>
      <c r="H324" s="116"/>
      <c r="I324" s="153" t="str">
        <f>IF(B318="Incluir",IF(OR(H324="",E324="",NOT(ISNUMBER(H324)),H324&lt;=0,H324&lt;=0.0000001,H324&gt;1000000000),"Rellene con un valor positivo","SI"),"")</f>
        <v/>
      </c>
      <c r="J324" s="115"/>
    </row>
    <row r="325" spans="1:10" ht="29" x14ac:dyDescent="0.35">
      <c r="A325" s="106"/>
      <c r="B325" s="106"/>
      <c r="C325" s="106"/>
      <c r="D325" s="153" t="s">
        <v>162</v>
      </c>
      <c r="E325" s="154" t="s">
        <v>193</v>
      </c>
      <c r="F325" s="153" t="str">
        <f>IFERROR(VLOOKUP(E325,TablaIndicadores[[Código]:[Unidad de medida]],2,0),"")</f>
        <v>RCR 95: Población que tiene acceso a
infraestructuras verdes nuevas o mejoradas*</v>
      </c>
      <c r="G325" s="153" t="str">
        <f>IFERROR(VLOOKUP(E325,TablaIndicadores[[Código]:[Unidad de medida]],3,0),"")</f>
        <v>RCR 95: Personas</v>
      </c>
      <c r="H325" s="157"/>
      <c r="I325" s="153" t="str">
        <f>IF(B318="Incluir",IF(OR(H325="",E325="",NOT(ISNUMBER(H325)),H325&lt;=0,H325&lt;=0.0000001,H325&gt;1000000000),"Rellene con un valor positivo","SI"),"")</f>
        <v/>
      </c>
      <c r="J325" s="115"/>
    </row>
    <row r="326" spans="1:10" x14ac:dyDescent="0.35">
      <c r="A326" s="106"/>
      <c r="B326" s="106"/>
      <c r="C326" s="106"/>
      <c r="D326" s="106"/>
      <c r="E326" s="106"/>
      <c r="F326" s="107"/>
      <c r="G326" s="106"/>
      <c r="H326" s="106"/>
      <c r="I326" s="107"/>
      <c r="J326" s="115"/>
    </row>
    <row r="327" spans="1:10" ht="29.25" customHeight="1" x14ac:dyDescent="0.35">
      <c r="A327" s="106"/>
      <c r="B327" s="116" t="s">
        <v>400</v>
      </c>
      <c r="C327" s="106"/>
      <c r="D327" s="176" t="s">
        <v>309</v>
      </c>
      <c r="E327" s="176"/>
      <c r="F327" s="176"/>
      <c r="G327" s="176"/>
      <c r="H327" s="176"/>
      <c r="I327" s="176"/>
      <c r="J327" s="150"/>
    </row>
    <row r="328" spans="1:10" x14ac:dyDescent="0.35">
      <c r="A328" s="106"/>
      <c r="B328" s="106"/>
      <c r="C328" s="106"/>
      <c r="D328" s="106"/>
      <c r="E328" s="106"/>
      <c r="F328" s="107"/>
      <c r="G328" s="106"/>
      <c r="H328" s="106"/>
      <c r="I328" s="107"/>
      <c r="J328" s="115"/>
    </row>
    <row r="329" spans="1:10" x14ac:dyDescent="0.35">
      <c r="A329" s="106"/>
      <c r="B329" s="106"/>
      <c r="C329" s="106"/>
      <c r="D329" s="106" t="s">
        <v>6</v>
      </c>
      <c r="E329" s="162"/>
      <c r="F329" s="174" t="str">
        <f>IF(B327="Incluir",IF(OR(E329="",E329=0),"Rellene el presupuesto",IF(OR(NOT(ISNUMBER(E329)),E329&lt;=0),"Rellene con un valor positivo","")),
    IF(OR(E329="",E329=0),"",
        "No rellene el presupuesto sin seleccionar que quiere incluir el subtipo de acción"))</f>
        <v/>
      </c>
      <c r="G329" s="175"/>
      <c r="H329" s="175"/>
      <c r="I329" s="107"/>
      <c r="J329" s="115"/>
    </row>
    <row r="330" spans="1:10" x14ac:dyDescent="0.35">
      <c r="A330" s="106"/>
      <c r="B330" s="106"/>
      <c r="C330" s="106"/>
      <c r="D330" s="106"/>
      <c r="E330" s="106"/>
      <c r="F330" s="107"/>
      <c r="G330" s="106"/>
      <c r="H330" s="106"/>
      <c r="I330" s="107"/>
      <c r="J330" s="115"/>
    </row>
    <row r="331" spans="1:10" x14ac:dyDescent="0.35">
      <c r="A331" s="106"/>
      <c r="B331" s="106"/>
      <c r="C331" s="106"/>
      <c r="D331" s="106" t="s">
        <v>270</v>
      </c>
      <c r="E331" s="106"/>
      <c r="F331" s="107"/>
      <c r="G331" s="106"/>
      <c r="H331" s="106"/>
      <c r="I331" s="107"/>
      <c r="J331" s="115"/>
    </row>
    <row r="332" spans="1:10" x14ac:dyDescent="0.35">
      <c r="A332" s="106"/>
      <c r="B332" s="106"/>
      <c r="C332" s="106"/>
      <c r="D332" s="7" t="s">
        <v>271</v>
      </c>
      <c r="E332" s="7" t="s">
        <v>272</v>
      </c>
      <c r="F332" s="11" t="s">
        <v>156</v>
      </c>
      <c r="G332" s="11" t="s">
        <v>159</v>
      </c>
      <c r="H332" s="8" t="s">
        <v>273</v>
      </c>
      <c r="I332" s="11" t="s">
        <v>274</v>
      </c>
      <c r="J332" s="115"/>
    </row>
    <row r="333" spans="1:10" ht="29" x14ac:dyDescent="0.35">
      <c r="A333" s="106"/>
      <c r="B333" s="106"/>
      <c r="C333" s="106"/>
      <c r="D333" s="155" t="s">
        <v>160</v>
      </c>
      <c r="E333" s="156" t="s">
        <v>190</v>
      </c>
      <c r="F333" s="153" t="str">
        <f>IFERROR(VLOOKUP(E333,TablaIndicadores[[Código]:[Unidad de medida]],2,0),"")</f>
        <v>Superficie de los suelos rehabilitados
apoyados</v>
      </c>
      <c r="G333" s="153" t="str">
        <f>IFERROR(VLOOKUP(E333,TablaIndicadores[[Código]:[Unidad de medida]],3,0),"")</f>
        <v>RCO 38: Hectáreas</v>
      </c>
      <c r="H333" s="116"/>
      <c r="I333" s="153" t="str">
        <f>IF(B327="Incluir",IF(OR(H333="",E333="",NOT(ISNUMBER(H333)),H333&lt;=0,H333&lt;=0.0000001,H333&gt;1000000000),"Rellene con un valor positivo","SI"),"")</f>
        <v/>
      </c>
      <c r="J333" s="115"/>
    </row>
    <row r="334" spans="1:10" ht="29" x14ac:dyDescent="0.35">
      <c r="A334" s="106"/>
      <c r="B334" s="106"/>
      <c r="C334" s="106"/>
      <c r="D334" s="153" t="s">
        <v>162</v>
      </c>
      <c r="E334" s="154" t="s">
        <v>193</v>
      </c>
      <c r="F334" s="153" t="str">
        <f>IFERROR(VLOOKUP(E334,TablaIndicadores[[Código]:[Unidad de medida]],2,0),"")</f>
        <v>RCR 95: Población que tiene acceso a
infraestructuras verdes nuevas o mejoradas*</v>
      </c>
      <c r="G334" s="153" t="str">
        <f>IFERROR(VLOOKUP(E334,TablaIndicadores[[Código]:[Unidad de medida]],3,0),"")</f>
        <v>RCR 95: Personas</v>
      </c>
      <c r="H334" s="157"/>
      <c r="I334" s="153" t="str">
        <f>IF(B327="Incluir",IF(OR(H334="",E334="",NOT(ISNUMBER(H334)),H334&lt;=0,H334&lt;=0.0000001,H334&gt;1000000000),"Rellene con un valor positivo","SI"),"")</f>
        <v/>
      </c>
      <c r="J334" s="115"/>
    </row>
    <row r="335" spans="1:10" x14ac:dyDescent="0.35">
      <c r="A335" s="106"/>
      <c r="B335" s="106"/>
      <c r="C335" s="106"/>
      <c r="D335" s="106"/>
      <c r="E335" s="106"/>
      <c r="F335" s="107"/>
      <c r="G335" s="106"/>
      <c r="H335" s="106"/>
      <c r="I335" s="107"/>
      <c r="J335" s="115"/>
    </row>
    <row r="336" spans="1:10" ht="15.5" x14ac:dyDescent="0.35">
      <c r="A336" s="4"/>
      <c r="B336" s="5" t="s">
        <v>310</v>
      </c>
      <c r="C336" s="5"/>
      <c r="D336" s="5"/>
      <c r="E336" s="5"/>
      <c r="F336" s="10"/>
      <c r="G336" s="5"/>
      <c r="H336" s="4"/>
      <c r="I336" s="67"/>
      <c r="J336" s="115"/>
    </row>
    <row r="337" spans="1:10" x14ac:dyDescent="0.35">
      <c r="A337" s="106"/>
      <c r="B337" s="106"/>
      <c r="C337" s="106"/>
      <c r="D337" s="106"/>
      <c r="E337" s="106"/>
      <c r="F337" s="107"/>
      <c r="G337" s="106"/>
      <c r="H337" s="106"/>
      <c r="I337" s="107"/>
      <c r="J337" s="115"/>
    </row>
    <row r="338" spans="1:10" ht="15" thickBot="1" x14ac:dyDescent="0.4">
      <c r="A338" s="106"/>
      <c r="B338" s="160" t="s">
        <v>311</v>
      </c>
      <c r="C338" s="109"/>
      <c r="D338" s="109"/>
      <c r="E338" s="109"/>
      <c r="F338" s="110"/>
      <c r="G338" s="109"/>
      <c r="H338" s="109"/>
      <c r="I338" s="110"/>
      <c r="J338" s="115"/>
    </row>
    <row r="339" spans="1:10" x14ac:dyDescent="0.35">
      <c r="A339" s="106"/>
      <c r="B339" s="106"/>
      <c r="C339" s="106"/>
      <c r="D339" s="106"/>
      <c r="E339" s="106"/>
      <c r="F339" s="107"/>
      <c r="G339" s="106"/>
      <c r="H339" s="106"/>
      <c r="I339" s="107"/>
      <c r="J339" s="115"/>
    </row>
    <row r="340" spans="1:10" ht="27" customHeight="1" x14ac:dyDescent="0.35">
      <c r="A340" s="106"/>
      <c r="B340" s="116" t="s">
        <v>400</v>
      </c>
      <c r="C340" s="106"/>
      <c r="D340" s="176" t="s">
        <v>312</v>
      </c>
      <c r="E340" s="176"/>
      <c r="F340" s="176"/>
      <c r="G340" s="176"/>
      <c r="H340" s="176"/>
      <c r="I340" s="176"/>
      <c r="J340" s="150"/>
    </row>
    <row r="341" spans="1:10" x14ac:dyDescent="0.35">
      <c r="A341" s="106"/>
      <c r="B341" s="106"/>
      <c r="C341" s="106"/>
      <c r="D341" s="106"/>
      <c r="E341" s="106"/>
      <c r="F341" s="107"/>
      <c r="G341" s="106"/>
      <c r="H341" s="106"/>
      <c r="I341" s="107"/>
      <c r="J341" s="115"/>
    </row>
    <row r="342" spans="1:10" x14ac:dyDescent="0.35">
      <c r="A342" s="106"/>
      <c r="B342" s="106"/>
      <c r="C342" s="106"/>
      <c r="D342" s="106" t="s">
        <v>6</v>
      </c>
      <c r="E342" s="162"/>
      <c r="F342" s="174" t="str">
        <f>IF(B340="Incluir",IF(OR(E342="",E342=0),"Rellene el presupuesto",IF(OR(NOT(ISNUMBER(E342)),E342&lt;=0),"Rellene con un valor positivo","")),
    IF(OR(E342="",E342=0),"",
        "No rellene el presupuesto sin seleccionar que quiere incluir el subtipo de acción"))</f>
        <v/>
      </c>
      <c r="G342" s="175"/>
      <c r="H342" s="175"/>
      <c r="I342" s="107"/>
      <c r="J342" s="115"/>
    </row>
    <row r="343" spans="1:10" x14ac:dyDescent="0.35">
      <c r="A343" s="106"/>
      <c r="B343" s="106"/>
      <c r="C343" s="106"/>
      <c r="D343" s="106"/>
      <c r="E343" s="106"/>
      <c r="F343" s="107"/>
      <c r="G343" s="106"/>
      <c r="H343" s="106"/>
      <c r="I343" s="107"/>
      <c r="J343" s="115"/>
    </row>
    <row r="344" spans="1:10" x14ac:dyDescent="0.35">
      <c r="A344" s="106"/>
      <c r="B344" s="106"/>
      <c r="C344" s="106"/>
      <c r="D344" s="106" t="s">
        <v>270</v>
      </c>
      <c r="E344" s="106"/>
      <c r="F344" s="107"/>
      <c r="G344" s="106"/>
      <c r="H344" s="106"/>
      <c r="I344" s="107"/>
      <c r="J344" s="115"/>
    </row>
    <row r="345" spans="1:10" x14ac:dyDescent="0.35">
      <c r="A345" s="106"/>
      <c r="B345" s="106"/>
      <c r="C345" s="106"/>
      <c r="D345" s="7" t="s">
        <v>271</v>
      </c>
      <c r="E345" s="7" t="s">
        <v>272</v>
      </c>
      <c r="F345" s="11" t="s">
        <v>156</v>
      </c>
      <c r="G345" s="11" t="s">
        <v>159</v>
      </c>
      <c r="H345" s="8" t="s">
        <v>273</v>
      </c>
      <c r="I345" s="11" t="s">
        <v>274</v>
      </c>
      <c r="J345" s="115"/>
    </row>
    <row r="346" spans="1:10" ht="29" x14ac:dyDescent="0.35">
      <c r="A346" s="106"/>
      <c r="B346" s="106"/>
      <c r="C346" s="106"/>
      <c r="D346" s="155" t="s">
        <v>160</v>
      </c>
      <c r="E346" s="156" t="s">
        <v>194</v>
      </c>
      <c r="F346" s="153" t="str">
        <f>IFERROR(VLOOKUP(E346,TablaIndicadores[[Código]:[Unidad de medida]],2,0),"")</f>
        <v>RCO 65: Capacidad de las viviendas sociales nuevas o modernizadas</v>
      </c>
      <c r="G346" s="153" t="str">
        <f>IFERROR(VLOOKUP(E346,TablaIndicadores[[Código]:[Unidad de medida]],3,0),"")</f>
        <v>RCO 65: Viviendas</v>
      </c>
      <c r="H346" s="116"/>
      <c r="I346" s="153" t="str">
        <f>IF(B340="Incluir",IF(OR(H346="",E346="",NOT(ISNUMBER(H346)),H346&lt;=0,H346&lt;=0.0000001,H346&gt;1000000000),"Rellene con un valor positivo","SI"),"")</f>
        <v/>
      </c>
      <c r="J346" s="115"/>
    </row>
    <row r="347" spans="1:10" ht="29" x14ac:dyDescent="0.35">
      <c r="A347" s="106"/>
      <c r="B347" s="106"/>
      <c r="C347" s="106"/>
      <c r="D347" s="153" t="s">
        <v>162</v>
      </c>
      <c r="E347" s="154" t="s">
        <v>195</v>
      </c>
      <c r="F347" s="153" t="str">
        <f>IFERROR(VLOOKUP(E347,TablaIndicadores[[Código]:[Unidad de medida]],2,0),"")</f>
        <v>RCR 67:Usuarios anuales de las viviendas sociales nuevas o modernizadas</v>
      </c>
      <c r="G347" s="153" t="str">
        <f>IFERROR(VLOOKUP(E347,TablaIndicadores[[Código]:[Unidad de medida]],3,0),"")</f>
        <v>RCR 67: Usuarios/año</v>
      </c>
      <c r="H347" s="157"/>
      <c r="I347" s="153" t="str">
        <f>IF(B340="Incluir",IF(OR(H347="",E347="",NOT(ISNUMBER(H347)),H347&lt;=0,H347&lt;=0.0000001,H347&gt;1000000000),"Rellene con un valor positivo","SI"),"")</f>
        <v/>
      </c>
      <c r="J347" s="115"/>
    </row>
    <row r="348" spans="1:10" x14ac:dyDescent="0.35">
      <c r="A348" s="106"/>
      <c r="B348" s="106"/>
      <c r="C348" s="106"/>
      <c r="D348" s="106"/>
      <c r="E348" s="106"/>
      <c r="F348" s="107"/>
      <c r="G348" s="106"/>
      <c r="H348" s="106"/>
      <c r="I348" s="107"/>
      <c r="J348" s="115"/>
    </row>
    <row r="349" spans="1:10" x14ac:dyDescent="0.35">
      <c r="A349" s="106"/>
      <c r="B349" s="116" t="s">
        <v>400</v>
      </c>
      <c r="C349" s="106"/>
      <c r="D349" s="112" t="s">
        <v>313</v>
      </c>
      <c r="E349" s="112"/>
      <c r="F349" s="113"/>
      <c r="G349" s="113"/>
      <c r="H349" s="113"/>
      <c r="I349" s="113"/>
      <c r="J349" s="115"/>
    </row>
    <row r="350" spans="1:10" x14ac:dyDescent="0.35">
      <c r="A350" s="106"/>
      <c r="B350" s="106"/>
      <c r="C350" s="106"/>
      <c r="D350" s="106"/>
      <c r="E350" s="106"/>
      <c r="F350" s="107"/>
      <c r="G350" s="106"/>
      <c r="H350" s="106"/>
      <c r="I350" s="107"/>
      <c r="J350" s="115"/>
    </row>
    <row r="351" spans="1:10" x14ac:dyDescent="0.35">
      <c r="A351" s="106"/>
      <c r="B351" s="106"/>
      <c r="C351" s="106"/>
      <c r="D351" s="106" t="s">
        <v>6</v>
      </c>
      <c r="E351" s="162"/>
      <c r="F351" s="174" t="str">
        <f>IF(B349="Incluir",IF(OR(E351="",E351=0),"Rellene el presupuesto",IF(OR(NOT(ISNUMBER(E351)),E351&lt;=0),"Rellene con un valor positivo","")),
    IF(OR(E351="",E351=0),"",
        "No rellene el presupuesto sin seleccionar que quiere incluir el subtipo de acción"))</f>
        <v/>
      </c>
      <c r="G351" s="175"/>
      <c r="H351" s="175"/>
      <c r="I351" s="107"/>
      <c r="J351" s="115"/>
    </row>
    <row r="352" spans="1:10" x14ac:dyDescent="0.35">
      <c r="A352" s="106"/>
      <c r="B352" s="106"/>
      <c r="C352" s="106"/>
      <c r="D352" s="106"/>
      <c r="E352" s="106"/>
      <c r="F352" s="107"/>
      <c r="G352" s="106"/>
      <c r="H352" s="106"/>
      <c r="I352" s="107"/>
      <c r="J352" s="115"/>
    </row>
    <row r="353" spans="1:10" x14ac:dyDescent="0.35">
      <c r="A353" s="106"/>
      <c r="B353" s="106"/>
      <c r="C353" s="106"/>
      <c r="D353" s="106" t="s">
        <v>270</v>
      </c>
      <c r="E353" s="106"/>
      <c r="F353" s="107"/>
      <c r="G353" s="106"/>
      <c r="H353" s="106"/>
      <c r="I353" s="107"/>
      <c r="J353" s="115"/>
    </row>
    <row r="354" spans="1:10" x14ac:dyDescent="0.35">
      <c r="A354" s="106"/>
      <c r="B354" s="106"/>
      <c r="C354" s="106"/>
      <c r="D354" s="7" t="s">
        <v>271</v>
      </c>
      <c r="E354" s="7" t="s">
        <v>272</v>
      </c>
      <c r="F354" s="11" t="s">
        <v>156</v>
      </c>
      <c r="G354" s="11" t="s">
        <v>159</v>
      </c>
      <c r="H354" s="8" t="s">
        <v>273</v>
      </c>
      <c r="I354" s="11" t="s">
        <v>274</v>
      </c>
      <c r="J354" s="115"/>
    </row>
    <row r="355" spans="1:10" ht="72.5" x14ac:dyDescent="0.35">
      <c r="A355" s="106"/>
      <c r="B355" s="106"/>
      <c r="C355" s="106"/>
      <c r="D355" s="155" t="s">
        <v>160</v>
      </c>
      <c r="E355" s="156" t="s">
        <v>196</v>
      </c>
      <c r="F355" s="153" t="str">
        <f>IFERROR(VLOOKUP(E355,TablaIndicadores[[Código]:[Unidad de medida]],2,0),"")</f>
        <v>RCO 113: Población cubierta por proyectos
en el marco de la inclusión socioeconómica
de las comunidades marginadas, las familias
con bajos ingresos y los colectivos menos
favorecidos*</v>
      </c>
      <c r="G355" s="153" t="str">
        <f>IFERROR(VLOOKUP(E355,TablaIndicadores[[Código]:[Unidad de medida]],3,0),"")</f>
        <v>RCO 113:Personas</v>
      </c>
      <c r="H355" s="116"/>
      <c r="I355" s="153" t="str">
        <f>IF(B349="Incluir",IF(OR(H355="",E355="",NOT(ISNUMBER(H355)),H355&lt;=0,H355&lt;=0.0000001,H355&gt;1000000000),"Rellene con un valor positivo","SI"),"")</f>
        <v/>
      </c>
      <c r="J355" s="115"/>
    </row>
    <row r="356" spans="1:10" ht="46.5" customHeight="1" x14ac:dyDescent="0.35">
      <c r="A356" s="106"/>
      <c r="B356" s="106"/>
      <c r="C356" s="106"/>
      <c r="D356" s="153" t="s">
        <v>162</v>
      </c>
      <c r="E356" s="154" t="s">
        <v>197</v>
      </c>
      <c r="F356" s="153" t="str">
        <f>IFERROR(VLOOKUP(E356,TablaIndicadores[[Código]:[Unidad de medida]],2,0),"")</f>
        <v xml:space="preserve">ESR113: Número de personas beneficiarias de actuaciones de inclusión social </v>
      </c>
      <c r="G356" s="153" t="str">
        <f>IFERROR(VLOOKUP(E356,TablaIndicadores[[Código]:[Unidad de medida]],3,0),"")</f>
        <v>ESR113:Personas</v>
      </c>
      <c r="H356" s="157"/>
      <c r="I356" s="153" t="str">
        <f>IF(B349="Incluir",IF(OR(H356="",E356="",NOT(ISNUMBER(H356)),H356&lt;=0,H356&lt;=0.0000001,H356&gt;1000000000),"Rellene con un valor positivo","SI"),"")</f>
        <v/>
      </c>
      <c r="J356" s="115"/>
    </row>
    <row r="357" spans="1:10" x14ac:dyDescent="0.35">
      <c r="A357" s="106"/>
      <c r="B357" s="106"/>
      <c r="C357" s="106"/>
      <c r="D357" s="106"/>
      <c r="E357" s="106"/>
      <c r="F357" s="107"/>
      <c r="G357" s="106"/>
      <c r="H357" s="106"/>
      <c r="I357" s="107"/>
      <c r="J357" s="115"/>
    </row>
    <row r="358" spans="1:10" ht="29.25" customHeight="1" x14ac:dyDescent="0.35">
      <c r="A358" s="106"/>
      <c r="B358" s="116" t="s">
        <v>400</v>
      </c>
      <c r="C358" s="106"/>
      <c r="D358" s="176" t="s">
        <v>314</v>
      </c>
      <c r="E358" s="176"/>
      <c r="F358" s="176"/>
      <c r="G358" s="176"/>
      <c r="H358" s="176"/>
      <c r="I358" s="176"/>
      <c r="J358" s="150"/>
    </row>
    <row r="359" spans="1:10" x14ac:dyDescent="0.35">
      <c r="A359" s="106"/>
      <c r="B359" s="106"/>
      <c r="C359" s="106"/>
      <c r="D359" s="106"/>
      <c r="E359" s="106"/>
      <c r="F359" s="107"/>
      <c r="G359" s="106"/>
      <c r="H359" s="106"/>
      <c r="I359" s="107"/>
      <c r="J359" s="115"/>
    </row>
    <row r="360" spans="1:10" x14ac:dyDescent="0.35">
      <c r="A360" s="106"/>
      <c r="B360" s="106"/>
      <c r="C360" s="106"/>
      <c r="D360" s="106" t="s">
        <v>6</v>
      </c>
      <c r="E360" s="162"/>
      <c r="F360" s="174" t="str">
        <f>IF(B358="Incluir",IF(OR(E360="",E360=0),"Rellene el presupuesto",IF(OR(NOT(ISNUMBER(E360)),E360&lt;=0),"Rellene con un valor positivo","")),
    IF(OR(E360="",E360=0),"",
        "No rellene el presupuesto sin seleccionar que quiere incluir el subtipo de acción"))</f>
        <v/>
      </c>
      <c r="G360" s="175"/>
      <c r="H360" s="175"/>
      <c r="I360" s="107"/>
      <c r="J360" s="115"/>
    </row>
    <row r="361" spans="1:10" x14ac:dyDescent="0.35">
      <c r="A361" s="106"/>
      <c r="B361" s="106"/>
      <c r="C361" s="106"/>
      <c r="D361" s="106"/>
      <c r="E361" s="106"/>
      <c r="F361" s="107"/>
      <c r="G361" s="106"/>
      <c r="H361" s="106"/>
      <c r="I361" s="107"/>
      <c r="J361" s="115"/>
    </row>
    <row r="362" spans="1:10" x14ac:dyDescent="0.35">
      <c r="A362" s="106"/>
      <c r="B362" s="106"/>
      <c r="C362" s="106"/>
      <c r="D362" s="106" t="s">
        <v>270</v>
      </c>
      <c r="E362" s="106"/>
      <c r="F362" s="107"/>
      <c r="G362" s="106"/>
      <c r="H362" s="106"/>
      <c r="I362" s="107"/>
      <c r="J362" s="115"/>
    </row>
    <row r="363" spans="1:10" x14ac:dyDescent="0.35">
      <c r="A363" s="106"/>
      <c r="B363" s="106"/>
      <c r="C363" s="106"/>
      <c r="D363" s="7" t="s">
        <v>271</v>
      </c>
      <c r="E363" s="7" t="s">
        <v>272</v>
      </c>
      <c r="F363" s="11" t="s">
        <v>156</v>
      </c>
      <c r="G363" s="11" t="s">
        <v>159</v>
      </c>
      <c r="H363" s="8" t="s">
        <v>273</v>
      </c>
      <c r="I363" s="11" t="s">
        <v>274</v>
      </c>
      <c r="J363" s="115"/>
    </row>
    <row r="364" spans="1:10" ht="72.5" x14ac:dyDescent="0.35">
      <c r="A364" s="106"/>
      <c r="B364" s="106"/>
      <c r="C364" s="106"/>
      <c r="D364" s="155" t="s">
        <v>160</v>
      </c>
      <c r="E364" s="156" t="s">
        <v>196</v>
      </c>
      <c r="F364" s="153" t="str">
        <f>IFERROR(VLOOKUP(E364,TablaIndicadores[[Código]:[Unidad de medida]],2,0),"")</f>
        <v>RCO 113: Población cubierta por proyectos
en el marco de la inclusión socioeconómica
de las comunidades marginadas, las familias
con bajos ingresos y los colectivos menos
favorecidos*</v>
      </c>
      <c r="G364" s="153" t="str">
        <f>IFERROR(VLOOKUP(E364,TablaIndicadores[[Código]:[Unidad de medida]],3,0),"")</f>
        <v>RCO 113:Personas</v>
      </c>
      <c r="H364" s="116"/>
      <c r="I364" s="153" t="str">
        <f>IF(B358="Incluir",IF(OR(H364="",E364="",NOT(ISNUMBER(H364)),H364&lt;=0,H364&lt;=0.0000001,H364&gt;1000000000),"Rellene con un valor positivo","SI"),"")</f>
        <v/>
      </c>
      <c r="J364" s="115"/>
    </row>
    <row r="365" spans="1:10" ht="45" customHeight="1" x14ac:dyDescent="0.35">
      <c r="A365" s="106"/>
      <c r="B365" s="106"/>
      <c r="C365" s="106"/>
      <c r="D365" s="153" t="s">
        <v>162</v>
      </c>
      <c r="E365" s="154" t="s">
        <v>197</v>
      </c>
      <c r="F365" s="153" t="str">
        <f>IFERROR(VLOOKUP(E365,TablaIndicadores[[Código]:[Unidad de medida]],2,0),"")</f>
        <v xml:space="preserve">ESR113: Número de personas beneficiarias de actuaciones de inclusión social </v>
      </c>
      <c r="G365" s="153" t="str">
        <f>IFERROR(VLOOKUP(E365,TablaIndicadores[[Código]:[Unidad de medida]],3,0),"")</f>
        <v>ESR113:Personas</v>
      </c>
      <c r="H365" s="157"/>
      <c r="I365" s="153" t="str">
        <f>IF(B358="Incluir",IF(OR(H365="",E365="",NOT(ISNUMBER(H365)),H365&lt;=0,H365&lt;=0.0000001,H365&gt;1000000000),"Rellene con un valor positivo","SI"),"")</f>
        <v/>
      </c>
      <c r="J365" s="115"/>
    </row>
    <row r="366" spans="1:10" x14ac:dyDescent="0.35">
      <c r="A366" s="106"/>
      <c r="B366" s="106"/>
      <c r="C366" s="106"/>
      <c r="D366" s="106"/>
      <c r="E366" s="106"/>
      <c r="F366" s="107"/>
      <c r="G366" s="106"/>
      <c r="H366" s="106"/>
      <c r="I366" s="107"/>
      <c r="J366" s="115"/>
    </row>
    <row r="367" spans="1:10" ht="15.5" x14ac:dyDescent="0.35">
      <c r="A367" s="4"/>
      <c r="B367" s="5" t="s">
        <v>315</v>
      </c>
      <c r="C367" s="5"/>
      <c r="D367" s="5"/>
      <c r="E367" s="5"/>
      <c r="F367" s="10"/>
      <c r="G367" s="5"/>
      <c r="H367" s="4"/>
      <c r="I367" s="67"/>
      <c r="J367" s="115"/>
    </row>
    <row r="368" spans="1:10" x14ac:dyDescent="0.35">
      <c r="A368" s="106"/>
      <c r="B368" s="106"/>
      <c r="C368" s="106"/>
      <c r="D368" s="106"/>
      <c r="E368" s="106"/>
      <c r="F368" s="107"/>
      <c r="G368" s="106"/>
      <c r="H368" s="106"/>
      <c r="I368" s="107"/>
      <c r="J368" s="115"/>
    </row>
    <row r="369" spans="1:10" ht="15" thickBot="1" x14ac:dyDescent="0.4">
      <c r="A369" s="106"/>
      <c r="B369" s="160" t="s">
        <v>58</v>
      </c>
      <c r="C369" s="109"/>
      <c r="D369" s="109"/>
      <c r="E369" s="109"/>
      <c r="F369" s="110"/>
      <c r="G369" s="109"/>
      <c r="H369" s="109"/>
      <c r="I369" s="110"/>
      <c r="J369" s="115"/>
    </row>
    <row r="370" spans="1:10" x14ac:dyDescent="0.35">
      <c r="A370" s="106"/>
      <c r="B370" s="106"/>
      <c r="C370" s="106"/>
      <c r="D370" s="106"/>
      <c r="E370" s="106"/>
      <c r="F370" s="107"/>
      <c r="G370" s="106"/>
      <c r="H370" s="106"/>
      <c r="I370" s="107"/>
      <c r="J370" s="115"/>
    </row>
    <row r="371" spans="1:10" x14ac:dyDescent="0.35">
      <c r="A371" s="106"/>
      <c r="B371" s="116" t="s">
        <v>400</v>
      </c>
      <c r="C371" s="106"/>
      <c r="D371" s="112" t="s">
        <v>316</v>
      </c>
      <c r="E371" s="112"/>
      <c r="F371" s="113"/>
      <c r="G371" s="113"/>
      <c r="H371" s="113"/>
      <c r="I371" s="113"/>
      <c r="J371" s="115"/>
    </row>
    <row r="372" spans="1:10" x14ac:dyDescent="0.35">
      <c r="A372" s="106"/>
      <c r="B372" s="106"/>
      <c r="C372" s="106"/>
      <c r="D372" s="106"/>
      <c r="E372" s="106"/>
      <c r="F372" s="107"/>
      <c r="G372" s="106"/>
      <c r="H372" s="106"/>
      <c r="I372" s="107"/>
      <c r="J372" s="115"/>
    </row>
    <row r="373" spans="1:10" x14ac:dyDescent="0.35">
      <c r="A373" s="106"/>
      <c r="B373" s="106"/>
      <c r="C373" s="106"/>
      <c r="D373" s="106" t="s">
        <v>6</v>
      </c>
      <c r="E373" s="162"/>
      <c r="F373" s="174" t="str">
        <f>IF(B371="Incluir",IF(OR(E373="",E373=0),"Rellene el presupuesto",IF(OR(NOT(ISNUMBER(E373)),E373&lt;=0),"Rellene con un valor positivo","")),
    IF(OR(E373="",E373=0),"",
        "No rellene el presupuesto sin seleccionar que quiere incluir el subtipo de acción"))</f>
        <v/>
      </c>
      <c r="G373" s="175"/>
      <c r="H373" s="175"/>
      <c r="I373" s="107"/>
      <c r="J373" s="115"/>
    </row>
    <row r="374" spans="1:10" x14ac:dyDescent="0.35">
      <c r="A374" s="106"/>
      <c r="B374" s="106"/>
      <c r="C374" s="106"/>
      <c r="D374" s="106"/>
      <c r="E374" s="106"/>
      <c r="F374" s="107"/>
      <c r="G374" s="106"/>
      <c r="H374" s="106"/>
      <c r="I374" s="107"/>
      <c r="J374" s="115"/>
    </row>
    <row r="375" spans="1:10" x14ac:dyDescent="0.35">
      <c r="A375" s="106"/>
      <c r="B375" s="106"/>
      <c r="C375" s="106"/>
      <c r="D375" s="106" t="s">
        <v>270</v>
      </c>
      <c r="E375" s="106"/>
      <c r="F375" s="107"/>
      <c r="G375" s="106"/>
      <c r="H375" s="106"/>
      <c r="I375" s="107"/>
      <c r="J375" s="115"/>
    </row>
    <row r="376" spans="1:10" x14ac:dyDescent="0.35">
      <c r="A376" s="106"/>
      <c r="B376" s="106"/>
      <c r="C376" s="106"/>
      <c r="D376" s="7" t="s">
        <v>271</v>
      </c>
      <c r="E376" s="7" t="s">
        <v>272</v>
      </c>
      <c r="F376" s="11" t="s">
        <v>156</v>
      </c>
      <c r="G376" s="11" t="s">
        <v>159</v>
      </c>
      <c r="H376" s="8" t="s">
        <v>273</v>
      </c>
      <c r="I376" s="11" t="s">
        <v>274</v>
      </c>
      <c r="J376" s="115"/>
    </row>
    <row r="377" spans="1:10" ht="29" x14ac:dyDescent="0.35">
      <c r="A377" s="106"/>
      <c r="B377" s="106"/>
      <c r="C377" s="106"/>
      <c r="D377" s="155" t="s">
        <v>160</v>
      </c>
      <c r="E377" s="156" t="s">
        <v>198</v>
      </c>
      <c r="F377" s="153" t="str">
        <f>IFERROR(VLOOKUP(E377,TablaIndicadores[[Código]:[Unidad de medida]],2,0),"")</f>
        <v>RCO 77: Número de infraestructuras
culturales y turísticas apoyadas*</v>
      </c>
      <c r="G377" s="153" t="str">
        <f>IFERROR(VLOOKUP(E377,TablaIndicadores[[Código]:[Unidad de medida]],3,0),"")</f>
        <v>RCO 77:Sitios culturales y turísticos</v>
      </c>
      <c r="H377" s="116"/>
      <c r="I377" s="153" t="str">
        <f>IF(B371="Incluir",IF(OR(H377="",E377="",NOT(ISNUMBER(H377)),H377&lt;=0,H377&lt;=0.0000001,H377&gt;1000000000),"Rellene con un valor positivo","SI"),"")</f>
        <v/>
      </c>
      <c r="J377" s="115"/>
    </row>
    <row r="378" spans="1:10" ht="29" x14ac:dyDescent="0.35">
      <c r="A378" s="106"/>
      <c r="B378" s="106"/>
      <c r="C378" s="106"/>
      <c r="D378" s="153" t="s">
        <v>162</v>
      </c>
      <c r="E378" s="154" t="s">
        <v>199</v>
      </c>
      <c r="F378" s="153" t="str">
        <f>IFERROR(VLOOKUP(E378,TablaIndicadores[[Código]:[Unidad de medida]],2,0),"")</f>
        <v>RCR 77: Visitantes de instalaciones culturales
y turísticas apoyadas*</v>
      </c>
      <c r="G378" s="153" t="str">
        <f>IFERROR(VLOOKUP(E378,TablaIndicadores[[Código]:[Unidad de medida]],3,0),"")</f>
        <v>Visitantes / año</v>
      </c>
      <c r="H378" s="157"/>
      <c r="I378" s="153" t="str">
        <f>IF(B371="Incluir",IF(OR(H378="",E378="",NOT(ISNUMBER(H378)),H378&lt;=0,H378&lt;=0.0000001,H378&gt;1000000000),"Rellene con un valor positivo","SI"),"")</f>
        <v/>
      </c>
      <c r="J378" s="115"/>
    </row>
    <row r="379" spans="1:10" x14ac:dyDescent="0.35">
      <c r="A379" s="106"/>
      <c r="B379" s="106"/>
      <c r="C379" s="106"/>
      <c r="D379" s="106"/>
      <c r="E379" s="106"/>
      <c r="F379" s="107"/>
      <c r="G379" s="106"/>
      <c r="H379" s="106"/>
      <c r="I379" s="107"/>
      <c r="J379" s="115"/>
    </row>
    <row r="380" spans="1:10" x14ac:dyDescent="0.35">
      <c r="A380" s="106"/>
      <c r="B380" s="116" t="s">
        <v>400</v>
      </c>
      <c r="C380" s="106"/>
      <c r="D380" s="112" t="s">
        <v>317</v>
      </c>
      <c r="E380" s="112"/>
      <c r="F380" s="113"/>
      <c r="G380" s="113"/>
      <c r="H380" s="113"/>
      <c r="I380" s="113"/>
      <c r="J380" s="115"/>
    </row>
    <row r="381" spans="1:10" x14ac:dyDescent="0.35">
      <c r="A381" s="106"/>
      <c r="B381" s="106"/>
      <c r="C381" s="106"/>
      <c r="D381" s="106"/>
      <c r="E381" s="106"/>
      <c r="F381" s="107"/>
      <c r="G381" s="106"/>
      <c r="H381" s="106"/>
      <c r="I381" s="107"/>
      <c r="J381" s="115"/>
    </row>
    <row r="382" spans="1:10" x14ac:dyDescent="0.35">
      <c r="A382" s="106"/>
      <c r="B382" s="106"/>
      <c r="C382" s="106"/>
      <c r="D382" s="106" t="s">
        <v>6</v>
      </c>
      <c r="E382" s="162"/>
      <c r="F382" s="174" t="str">
        <f>IF(B380="Incluir",IF(OR(E382="",E382=0),"Rellene el presupuesto",IF(OR(NOT(ISNUMBER(E382)),E382&lt;=0),"Rellene con un valor positivo","")),
    IF(OR(E382="",E382=0),"",
        "No rellene el presupuesto sin seleccionar que quiere incluir el subtipo de acción"))</f>
        <v/>
      </c>
      <c r="G382" s="175"/>
      <c r="H382" s="175"/>
      <c r="I382" s="107"/>
      <c r="J382" s="115"/>
    </row>
    <row r="383" spans="1:10" x14ac:dyDescent="0.35">
      <c r="A383" s="106"/>
      <c r="B383" s="106"/>
      <c r="C383" s="106"/>
      <c r="D383" s="106"/>
      <c r="E383" s="106"/>
      <c r="F383" s="107"/>
      <c r="G383" s="106"/>
      <c r="H383" s="106"/>
      <c r="I383" s="107"/>
      <c r="J383" s="115"/>
    </row>
    <row r="384" spans="1:10" x14ac:dyDescent="0.35">
      <c r="A384" s="106"/>
      <c r="B384" s="106"/>
      <c r="C384" s="106"/>
      <c r="D384" s="106" t="s">
        <v>270</v>
      </c>
      <c r="E384" s="106"/>
      <c r="F384" s="107"/>
      <c r="G384" s="106"/>
      <c r="H384" s="106"/>
      <c r="I384" s="107"/>
      <c r="J384" s="115"/>
    </row>
    <row r="385" spans="1:10" x14ac:dyDescent="0.35">
      <c r="A385" s="106"/>
      <c r="B385" s="106"/>
      <c r="C385" s="106"/>
      <c r="D385" s="7" t="s">
        <v>271</v>
      </c>
      <c r="E385" s="7" t="s">
        <v>272</v>
      </c>
      <c r="F385" s="11" t="s">
        <v>156</v>
      </c>
      <c r="G385" s="11" t="s">
        <v>159</v>
      </c>
      <c r="H385" s="8" t="s">
        <v>273</v>
      </c>
      <c r="I385" s="11" t="s">
        <v>274</v>
      </c>
      <c r="J385" s="115"/>
    </row>
    <row r="386" spans="1:10" ht="29" x14ac:dyDescent="0.35">
      <c r="A386" s="106"/>
      <c r="B386" s="106"/>
      <c r="C386" s="106"/>
      <c r="D386" s="155" t="s">
        <v>160</v>
      </c>
      <c r="E386" s="156" t="s">
        <v>198</v>
      </c>
      <c r="F386" s="153" t="str">
        <f>IFERROR(VLOOKUP(E386,TablaIndicadores[[Código]:[Unidad de medida]],2,0),"")</f>
        <v>RCO 77: Número de infraestructuras
culturales y turísticas apoyadas*</v>
      </c>
      <c r="G386" s="153" t="str">
        <f>IFERROR(VLOOKUP(E386,TablaIndicadores[[Código]:[Unidad de medida]],3,0),"")</f>
        <v>RCO 77:Sitios culturales y turísticos</v>
      </c>
      <c r="H386" s="116"/>
      <c r="I386" s="153" t="str">
        <f>IF(B380="Incluir",IF(OR(H386="",E386="",NOT(ISNUMBER(H386)),H386&lt;=0,H386&lt;=0.0000001,H386&gt;1000000000),"Rellene con un valor positivo","SI"),"")</f>
        <v/>
      </c>
      <c r="J386" s="115"/>
    </row>
    <row r="387" spans="1:10" ht="29" x14ac:dyDescent="0.35">
      <c r="A387" s="106"/>
      <c r="B387" s="106"/>
      <c r="C387" s="106"/>
      <c r="D387" s="153" t="s">
        <v>162</v>
      </c>
      <c r="E387" s="154" t="s">
        <v>199</v>
      </c>
      <c r="F387" s="153" t="str">
        <f>IFERROR(VLOOKUP(E387,TablaIndicadores[[Código]:[Unidad de medida]],2,0),"")</f>
        <v>RCR 77: Visitantes de instalaciones culturales
y turísticas apoyadas*</v>
      </c>
      <c r="G387" s="153" t="str">
        <f>IFERROR(VLOOKUP(E387,TablaIndicadores[[Código]:[Unidad de medida]],3,0),"")</f>
        <v>Visitantes / año</v>
      </c>
      <c r="H387" s="157"/>
      <c r="I387" s="153" t="str">
        <f>IF(B380="Incluir",IF(OR(H387="",E387="",NOT(ISNUMBER(H387)),H387&lt;=0,H387&lt;=0.0000001,H387&gt;1000000000),"Rellene con un valor positivo","SI"),"")</f>
        <v/>
      </c>
      <c r="J387" s="115"/>
    </row>
    <row r="388" spans="1:10" x14ac:dyDescent="0.35">
      <c r="A388" s="106"/>
      <c r="B388" s="106"/>
      <c r="C388" s="106"/>
      <c r="D388" s="106"/>
      <c r="E388" s="106"/>
      <c r="F388" s="107"/>
      <c r="G388" s="106"/>
      <c r="H388" s="106"/>
      <c r="I388" s="107"/>
      <c r="J388" s="115"/>
    </row>
    <row r="389" spans="1:10" x14ac:dyDescent="0.35">
      <c r="A389" s="106"/>
      <c r="B389" s="116" t="s">
        <v>400</v>
      </c>
      <c r="C389" s="106"/>
      <c r="D389" s="112" t="s">
        <v>318</v>
      </c>
      <c r="E389" s="112"/>
      <c r="F389" s="113"/>
      <c r="G389" s="151"/>
      <c r="H389" s="151"/>
      <c r="I389" s="151"/>
      <c r="J389" s="115"/>
    </row>
    <row r="390" spans="1:10" x14ac:dyDescent="0.35">
      <c r="A390" s="106"/>
      <c r="B390" s="106"/>
      <c r="C390" s="106"/>
      <c r="D390" s="106"/>
      <c r="E390" s="106"/>
      <c r="F390" s="107"/>
      <c r="G390" s="106"/>
      <c r="H390" s="106"/>
      <c r="I390" s="107"/>
      <c r="J390" s="115"/>
    </row>
    <row r="391" spans="1:10" x14ac:dyDescent="0.35">
      <c r="A391" s="106"/>
      <c r="B391" s="106"/>
      <c r="C391" s="106"/>
      <c r="D391" s="106" t="s">
        <v>6</v>
      </c>
      <c r="E391" s="162"/>
      <c r="F391" s="174" t="str">
        <f>IF(B389="Incluir",IF(OR(E391="",E391=0),"Rellene el presupuesto",IF(OR(NOT(ISNUMBER(E391)),E391&lt;=0),"Rellene con un valor positivo","")),
    IF(OR(E391="",E391=0),"",
        "No rellene el presupuesto sin seleccionar que quiere incluir el subtipo de acción"))</f>
        <v/>
      </c>
      <c r="G391" s="175"/>
      <c r="H391" s="175"/>
      <c r="I391" s="107"/>
      <c r="J391" s="115"/>
    </row>
    <row r="392" spans="1:10" x14ac:dyDescent="0.35">
      <c r="A392" s="106"/>
      <c r="B392" s="106"/>
      <c r="C392" s="106"/>
      <c r="D392" s="106"/>
      <c r="E392" s="106"/>
      <c r="F392" s="107"/>
      <c r="G392" s="106"/>
      <c r="H392" s="106"/>
      <c r="I392" s="107"/>
      <c r="J392" s="115"/>
    </row>
    <row r="393" spans="1:10" x14ac:dyDescent="0.35">
      <c r="A393" s="106"/>
      <c r="B393" s="106"/>
      <c r="C393" s="106"/>
      <c r="D393" s="106" t="s">
        <v>270</v>
      </c>
      <c r="E393" s="106"/>
      <c r="F393" s="107"/>
      <c r="G393" s="106"/>
      <c r="H393" s="106"/>
      <c r="I393" s="107"/>
      <c r="J393" s="115"/>
    </row>
    <row r="394" spans="1:10" x14ac:dyDescent="0.35">
      <c r="A394" s="106"/>
      <c r="B394" s="106"/>
      <c r="C394" s="106"/>
      <c r="D394" s="7" t="s">
        <v>271</v>
      </c>
      <c r="E394" s="7" t="s">
        <v>272</v>
      </c>
      <c r="F394" s="11" t="s">
        <v>156</v>
      </c>
      <c r="G394" s="11" t="s">
        <v>159</v>
      </c>
      <c r="H394" s="8" t="s">
        <v>273</v>
      </c>
      <c r="I394" s="11" t="s">
        <v>274</v>
      </c>
      <c r="J394" s="115"/>
    </row>
    <row r="395" spans="1:10" ht="29" x14ac:dyDescent="0.35">
      <c r="A395" s="106"/>
      <c r="B395" s="106"/>
      <c r="C395" s="106"/>
      <c r="D395" s="155" t="s">
        <v>160</v>
      </c>
      <c r="E395" s="156" t="s">
        <v>200</v>
      </c>
      <c r="F395" s="153" t="str">
        <f>IFERROR(VLOOKUP(E395,TablaIndicadores[[Código]:[Unidad de medida]],2,0),"")</f>
        <v>RCO 114: Espacios abiertos creados o rehabilitados en zonas urbanas</v>
      </c>
      <c r="G395" s="153" t="str">
        <f>IFERROR(VLOOKUP(E395,TablaIndicadores[[Código]:[Unidad de medida]],3,0),"")</f>
        <v>RCO 114: Metros cuadrados</v>
      </c>
      <c r="H395" s="116"/>
      <c r="I395" s="153" t="str">
        <f>IF(B389="Incluir",IF(OR(H395="",E395="",NOT(ISNUMBER(H395)),H395&lt;=0,H395&lt;=0.0000001,H395&gt;1000000000),"Rellene con un valor positivo","SI"),"")</f>
        <v/>
      </c>
      <c r="J395" s="115"/>
    </row>
    <row r="396" spans="1:10" ht="29" x14ac:dyDescent="0.35">
      <c r="A396" s="106"/>
      <c r="B396" s="106"/>
      <c r="C396" s="106"/>
      <c r="D396" s="153" t="s">
        <v>162</v>
      </c>
      <c r="E396" s="154" t="s">
        <v>199</v>
      </c>
      <c r="F396" s="153" t="str">
        <f>IFERROR(VLOOKUP(E396,TablaIndicadores[[Código]:[Unidad de medida]],2,0),"")</f>
        <v>RCR 77: Visitantes de instalaciones culturales
y turísticas apoyadas*</v>
      </c>
      <c r="G396" s="153" t="str">
        <f>IFERROR(VLOOKUP(E396,TablaIndicadores[[Código]:[Unidad de medida]],3,0),"")</f>
        <v>Visitantes / año</v>
      </c>
      <c r="H396" s="157"/>
      <c r="I396" s="153" t="str">
        <f>IF(B389="Incluir",IF(OR(H396="",E396="",NOT(ISNUMBER(H396)),H396&lt;=0,H396&lt;=0.0000001,H396&gt;1000000000),"Rellene con un valor positivo","SI"),"")</f>
        <v/>
      </c>
      <c r="J396" s="115"/>
    </row>
    <row r="397" spans="1:10" x14ac:dyDescent="0.35">
      <c r="A397" s="106"/>
      <c r="B397" s="106"/>
      <c r="C397" s="106"/>
      <c r="D397" s="106"/>
      <c r="E397" s="106"/>
      <c r="F397" s="107"/>
      <c r="G397" s="106"/>
      <c r="H397" s="106"/>
      <c r="I397" s="107"/>
      <c r="J397" s="115"/>
    </row>
    <row r="398" spans="1:10" x14ac:dyDescent="0.35">
      <c r="A398" s="106"/>
      <c r="B398" s="116" t="s">
        <v>400</v>
      </c>
      <c r="C398" s="106"/>
      <c r="D398" s="112" t="s">
        <v>319</v>
      </c>
      <c r="E398" s="112"/>
      <c r="F398" s="113"/>
      <c r="G398" s="113"/>
      <c r="H398" s="113"/>
      <c r="I398" s="113"/>
      <c r="J398" s="115"/>
    </row>
    <row r="399" spans="1:10" x14ac:dyDescent="0.35">
      <c r="A399" s="106"/>
      <c r="B399" s="106"/>
      <c r="C399" s="106"/>
      <c r="D399" s="106"/>
      <c r="E399" s="106"/>
      <c r="F399" s="107"/>
      <c r="G399" s="106"/>
      <c r="H399" s="106"/>
      <c r="I399" s="107"/>
      <c r="J399" s="115"/>
    </row>
    <row r="400" spans="1:10" x14ac:dyDescent="0.35">
      <c r="A400" s="106"/>
      <c r="B400" s="106"/>
      <c r="C400" s="106"/>
      <c r="D400" s="106" t="s">
        <v>6</v>
      </c>
      <c r="E400" s="162"/>
      <c r="F400" s="174" t="str">
        <f>IF(B398="Incluir",IF(OR(E400="",E400=0),"Rellene el presupuesto",IF(OR(NOT(ISNUMBER(E400)),E400&lt;=0),"Rellene con un valor positivo","")),
    IF(OR(E400="",E400=0),"",
        "No rellene el presupuesto sin seleccionar que quiere incluir el subtipo de acción"))</f>
        <v/>
      </c>
      <c r="G400" s="175"/>
      <c r="H400" s="175"/>
      <c r="I400" s="107"/>
      <c r="J400" s="115"/>
    </row>
    <row r="401" spans="1:10" x14ac:dyDescent="0.35">
      <c r="A401" s="106"/>
      <c r="B401" s="106"/>
      <c r="C401" s="106"/>
      <c r="D401" s="106"/>
      <c r="E401" s="106"/>
      <c r="F401" s="107"/>
      <c r="G401" s="106"/>
      <c r="H401" s="106"/>
      <c r="I401" s="107"/>
      <c r="J401" s="115"/>
    </row>
    <row r="402" spans="1:10" x14ac:dyDescent="0.35">
      <c r="A402" s="106"/>
      <c r="B402" s="106"/>
      <c r="C402" s="106"/>
      <c r="D402" s="106" t="s">
        <v>270</v>
      </c>
      <c r="E402" s="106"/>
      <c r="F402" s="107"/>
      <c r="G402" s="106"/>
      <c r="H402" s="106"/>
      <c r="I402" s="107"/>
      <c r="J402" s="115"/>
    </row>
    <row r="403" spans="1:10" x14ac:dyDescent="0.35">
      <c r="A403" s="106"/>
      <c r="B403" s="106"/>
      <c r="C403" s="106"/>
      <c r="D403" s="7" t="s">
        <v>271</v>
      </c>
      <c r="E403" s="7" t="s">
        <v>272</v>
      </c>
      <c r="F403" s="11" t="s">
        <v>156</v>
      </c>
      <c r="G403" s="11" t="s">
        <v>159</v>
      </c>
      <c r="H403" s="8" t="s">
        <v>273</v>
      </c>
      <c r="I403" s="11" t="s">
        <v>274</v>
      </c>
      <c r="J403" s="115"/>
    </row>
    <row r="404" spans="1:10" ht="29" x14ac:dyDescent="0.35">
      <c r="A404" s="106"/>
      <c r="B404" s="106"/>
      <c r="C404" s="106"/>
      <c r="D404" s="155" t="s">
        <v>160</v>
      </c>
      <c r="E404" s="156" t="s">
        <v>198</v>
      </c>
      <c r="F404" s="153" t="str">
        <f>IFERROR(VLOOKUP(E404,TablaIndicadores[[Código]:[Unidad de medida]],2,0),"")</f>
        <v>RCO 77: Número de infraestructuras
culturales y turísticas apoyadas*</v>
      </c>
      <c r="G404" s="153" t="str">
        <f>IFERROR(VLOOKUP(E404,TablaIndicadores[[Código]:[Unidad de medida]],3,0),"")</f>
        <v>RCO 77:Sitios culturales y turísticos</v>
      </c>
      <c r="H404" s="116"/>
      <c r="I404" s="153" t="str">
        <f>IF(B398="Incluir",IF(OR(H404="",E404="",NOT(ISNUMBER(H404)),H404&lt;=0,H404&lt;=0.0000001,H404&gt;1000000000),"Rellene con un valor positivo","SI"),"")</f>
        <v/>
      </c>
      <c r="J404" s="115"/>
    </row>
    <row r="405" spans="1:10" ht="29" x14ac:dyDescent="0.35">
      <c r="A405" s="106"/>
      <c r="B405" s="106"/>
      <c r="C405" s="106"/>
      <c r="D405" s="153" t="s">
        <v>162</v>
      </c>
      <c r="E405" s="154" t="s">
        <v>199</v>
      </c>
      <c r="F405" s="153" t="str">
        <f>IFERROR(VLOOKUP(E405,TablaIndicadores[[Código]:[Unidad de medida]],2,0),"")</f>
        <v>RCR 77: Visitantes de instalaciones culturales
y turísticas apoyadas*</v>
      </c>
      <c r="G405" s="153" t="str">
        <f>IFERROR(VLOOKUP(E405,TablaIndicadores[[Código]:[Unidad de medida]],3,0),"")</f>
        <v>Visitantes / año</v>
      </c>
      <c r="H405" s="157"/>
      <c r="I405" s="153" t="str">
        <f>IF(B398="Incluir",IF(OR(H405="",E405="",NOT(ISNUMBER(H405)),H405&lt;=0,H405&lt;=0.0000001,H405&gt;1000000000),"Rellene con un valor positivo","SI"),"")</f>
        <v/>
      </c>
      <c r="J405" s="115"/>
    </row>
    <row r="406" spans="1:10" x14ac:dyDescent="0.35">
      <c r="A406" s="119"/>
      <c r="B406" s="119"/>
      <c r="C406" s="119"/>
      <c r="D406" s="119"/>
      <c r="E406" s="119"/>
      <c r="F406" s="120"/>
      <c r="G406" s="119"/>
      <c r="H406" s="119"/>
      <c r="I406" s="120"/>
      <c r="J406" s="115"/>
    </row>
    <row r="407" spans="1:10" ht="15.5" x14ac:dyDescent="0.35">
      <c r="A407" s="4"/>
      <c r="B407" s="5" t="s">
        <v>784</v>
      </c>
      <c r="C407" s="5"/>
      <c r="D407" s="5"/>
      <c r="E407" s="5"/>
      <c r="F407" s="10"/>
      <c r="G407" s="5"/>
      <c r="H407" s="4"/>
      <c r="I407" s="67"/>
      <c r="J407" s="115"/>
    </row>
    <row r="408" spans="1:10" x14ac:dyDescent="0.35">
      <c r="A408" s="106"/>
      <c r="B408" s="106"/>
      <c r="C408" s="106"/>
      <c r="D408" s="158"/>
      <c r="E408" s="158"/>
      <c r="F408" s="158"/>
      <c r="G408" s="158"/>
      <c r="H408" s="158"/>
      <c r="I408" s="158"/>
      <c r="J408" s="115"/>
    </row>
    <row r="409" spans="1:10" ht="15.5" x14ac:dyDescent="0.35">
      <c r="A409" s="106"/>
      <c r="B409" s="106"/>
      <c r="C409" s="106"/>
      <c r="D409" s="158"/>
      <c r="E409" s="158"/>
      <c r="F409" s="158"/>
      <c r="G409" s="179" t="s">
        <v>776</v>
      </c>
      <c r="H409" s="180"/>
      <c r="I409" s="159">
        <f ca="1">TablaRPresupuestoAI[[#Totals],[Proyecto3]]</f>
        <v>0</v>
      </c>
      <c r="J409" s="115"/>
    </row>
    <row r="410" spans="1:10" x14ac:dyDescent="0.35">
      <c r="A410" s="121"/>
      <c r="B410" s="121"/>
      <c r="C410" s="121"/>
      <c r="D410" s="121"/>
      <c r="E410" s="121"/>
      <c r="F410" s="122"/>
      <c r="G410" s="121"/>
      <c r="H410" s="121"/>
      <c r="I410" s="122"/>
      <c r="J410" s="123"/>
    </row>
  </sheetData>
  <sheetProtection algorithmName="SHA-512" hashValue="KhFVCPOcB8GDMdkIsRPjE9QNpxX2niOJEY8Sqxzg40nIwFjrP3Spv7UJgkG9HEW2mP/0tH6sFDtPm3EH78BwSw==" saltValue="OrxK4JMYwVDDNus/jauwcA==" spinCount="100000" sheet="1" objects="1" scenarios="1" selectLockedCells="1"/>
  <mergeCells count="57">
    <mergeCell ref="G409:H409"/>
    <mergeCell ref="D215:I215"/>
    <mergeCell ref="D224:I224"/>
    <mergeCell ref="D233:I233"/>
    <mergeCell ref="D327:I327"/>
    <mergeCell ref="D340:I340"/>
    <mergeCell ref="F217:H217"/>
    <mergeCell ref="F311:H311"/>
    <mergeCell ref="F226:H226"/>
    <mergeCell ref="F235:H235"/>
    <mergeCell ref="F244:H244"/>
    <mergeCell ref="F253:H253"/>
    <mergeCell ref="F264:H264"/>
    <mergeCell ref="F273:H273"/>
    <mergeCell ref="F282:H282"/>
    <mergeCell ref="F291:H291"/>
    <mergeCell ref="F300:H300"/>
    <mergeCell ref="F34:H34"/>
    <mergeCell ref="E3:I3"/>
    <mergeCell ref="E4:I5"/>
    <mergeCell ref="F14:H14"/>
    <mergeCell ref="F23:H23"/>
    <mergeCell ref="D32:I32"/>
    <mergeCell ref="F141:H141"/>
    <mergeCell ref="F43:H43"/>
    <mergeCell ref="F56:H56"/>
    <mergeCell ref="F65:H65"/>
    <mergeCell ref="F76:H76"/>
    <mergeCell ref="F85:H85"/>
    <mergeCell ref="F94:H94"/>
    <mergeCell ref="F103:H103"/>
    <mergeCell ref="F112:H112"/>
    <mergeCell ref="F121:H121"/>
    <mergeCell ref="F130:H130"/>
    <mergeCell ref="D54:I54"/>
    <mergeCell ref="D63:I63"/>
    <mergeCell ref="F150:H150"/>
    <mergeCell ref="F159:H159"/>
    <mergeCell ref="F168:H168"/>
    <mergeCell ref="F177:H177"/>
    <mergeCell ref="F188:H188"/>
    <mergeCell ref="F197:H197"/>
    <mergeCell ref="F206:H206"/>
    <mergeCell ref="D175:I175"/>
    <mergeCell ref="D186:I186"/>
    <mergeCell ref="D195:I195"/>
    <mergeCell ref="D204:I204"/>
    <mergeCell ref="F400:H400"/>
    <mergeCell ref="F320:H320"/>
    <mergeCell ref="F329:H329"/>
    <mergeCell ref="F342:H342"/>
    <mergeCell ref="F351:H351"/>
    <mergeCell ref="F360:H360"/>
    <mergeCell ref="F373:H373"/>
    <mergeCell ref="F382:H382"/>
    <mergeCell ref="F391:H391"/>
    <mergeCell ref="D358:I358"/>
  </mergeCells>
  <conditionalFormatting sqref="I18:I19">
    <cfRule type="containsText" dxfId="336" priority="41" operator="containsText" text="Rellene con">
      <formula>NOT(ISERROR(SEARCH("Rellene con",I18)))</formula>
    </cfRule>
  </conditionalFormatting>
  <conditionalFormatting sqref="I27:I28">
    <cfRule type="containsText" dxfId="335" priority="40" operator="containsText" text="Rellene con">
      <formula>NOT(ISERROR(SEARCH("Rellene con",I27)))</formula>
    </cfRule>
  </conditionalFormatting>
  <conditionalFormatting sqref="I38:I39">
    <cfRule type="containsText" dxfId="334" priority="39" operator="containsText" text="Rellene con">
      <formula>NOT(ISERROR(SEARCH("Rellene con",I38)))</formula>
    </cfRule>
  </conditionalFormatting>
  <conditionalFormatting sqref="I47:I48">
    <cfRule type="containsText" dxfId="333" priority="38" operator="containsText" text="Rellene con">
      <formula>NOT(ISERROR(SEARCH("Rellene con",I47)))</formula>
    </cfRule>
  </conditionalFormatting>
  <conditionalFormatting sqref="I60:I61">
    <cfRule type="containsText" dxfId="332" priority="37" operator="containsText" text="Rellene con">
      <formula>NOT(ISERROR(SEARCH("Rellene con",I60)))</formula>
    </cfRule>
  </conditionalFormatting>
  <conditionalFormatting sqref="I69:I70">
    <cfRule type="containsText" dxfId="331" priority="36" operator="containsText" text="Rellene con">
      <formula>NOT(ISERROR(SEARCH("Rellene con",I69)))</formula>
    </cfRule>
  </conditionalFormatting>
  <conditionalFormatting sqref="I80:I81">
    <cfRule type="containsText" dxfId="330" priority="35" operator="containsText" text="Rellene con">
      <formula>NOT(ISERROR(SEARCH("Rellene con",I80)))</formula>
    </cfRule>
  </conditionalFormatting>
  <conditionalFormatting sqref="I89:I90">
    <cfRule type="containsText" dxfId="329" priority="34" operator="containsText" text="Rellene con">
      <formula>NOT(ISERROR(SEARCH("Rellene con",I89)))</formula>
    </cfRule>
  </conditionalFormatting>
  <conditionalFormatting sqref="I98:I99">
    <cfRule type="containsText" dxfId="328" priority="33" operator="containsText" text="Rellene con">
      <formula>NOT(ISERROR(SEARCH("Rellene con",I98)))</formula>
    </cfRule>
  </conditionalFormatting>
  <conditionalFormatting sqref="I107:I108">
    <cfRule type="containsText" dxfId="327" priority="32" operator="containsText" text="Rellene con">
      <formula>NOT(ISERROR(SEARCH("Rellene con",I107)))</formula>
    </cfRule>
  </conditionalFormatting>
  <conditionalFormatting sqref="I116:I117">
    <cfRule type="containsText" dxfId="326" priority="31" operator="containsText" text="Rellene con">
      <formula>NOT(ISERROR(SEARCH("Rellene con",I116)))</formula>
    </cfRule>
  </conditionalFormatting>
  <conditionalFormatting sqref="I125:I126">
    <cfRule type="containsText" dxfId="325" priority="30" operator="containsText" text="Rellene con">
      <formula>NOT(ISERROR(SEARCH("Rellene con",I125)))</formula>
    </cfRule>
  </conditionalFormatting>
  <conditionalFormatting sqref="I134:I135">
    <cfRule type="containsText" dxfId="324" priority="29" operator="containsText" text="Rellene con">
      <formula>NOT(ISERROR(SEARCH("Rellene con",I134)))</formula>
    </cfRule>
  </conditionalFormatting>
  <conditionalFormatting sqref="I145:I146">
    <cfRule type="containsText" dxfId="323" priority="28" operator="containsText" text="Rellene con">
      <formula>NOT(ISERROR(SEARCH("Rellene con",I145)))</formula>
    </cfRule>
  </conditionalFormatting>
  <conditionalFormatting sqref="I154:I155">
    <cfRule type="containsText" dxfId="322" priority="27" operator="containsText" text="Rellene con">
      <formula>NOT(ISERROR(SEARCH("Rellene con",I154)))</formula>
    </cfRule>
  </conditionalFormatting>
  <conditionalFormatting sqref="I163:I164">
    <cfRule type="containsText" dxfId="321" priority="26" operator="containsText" text="Rellene con">
      <formula>NOT(ISERROR(SEARCH("Rellene con",I163)))</formula>
    </cfRule>
  </conditionalFormatting>
  <conditionalFormatting sqref="I172:I173">
    <cfRule type="containsText" dxfId="320" priority="25" operator="containsText" text="Rellene con">
      <formula>NOT(ISERROR(SEARCH("Rellene con",I172)))</formula>
    </cfRule>
  </conditionalFormatting>
  <conditionalFormatting sqref="I181:I182">
    <cfRule type="containsText" dxfId="319" priority="24" operator="containsText" text="Rellene con">
      <formula>NOT(ISERROR(SEARCH("Rellene con",I181)))</formula>
    </cfRule>
  </conditionalFormatting>
  <conditionalFormatting sqref="I192:I193">
    <cfRule type="containsText" dxfId="318" priority="23" operator="containsText" text="Rellene con">
      <formula>NOT(ISERROR(SEARCH("Rellene con",I192)))</formula>
    </cfRule>
  </conditionalFormatting>
  <conditionalFormatting sqref="I201:I202">
    <cfRule type="containsText" dxfId="317" priority="22" operator="containsText" text="Rellene con">
      <formula>NOT(ISERROR(SEARCH("Rellene con",I201)))</formula>
    </cfRule>
  </conditionalFormatting>
  <conditionalFormatting sqref="I210:I211">
    <cfRule type="containsText" dxfId="316" priority="21" operator="containsText" text="Rellene con">
      <formula>NOT(ISERROR(SEARCH("Rellene con",I210)))</formula>
    </cfRule>
  </conditionalFormatting>
  <conditionalFormatting sqref="I221:I222">
    <cfRule type="containsText" dxfId="315" priority="20" operator="containsText" text="Rellene con">
      <formula>NOT(ISERROR(SEARCH("Rellene con",I221)))</formula>
    </cfRule>
  </conditionalFormatting>
  <conditionalFormatting sqref="I230:I231">
    <cfRule type="containsText" dxfId="314" priority="19" operator="containsText" text="Rellene con">
      <formula>NOT(ISERROR(SEARCH("Rellene con",I230)))</formula>
    </cfRule>
  </conditionalFormatting>
  <conditionalFormatting sqref="I239:I240">
    <cfRule type="containsText" dxfId="313" priority="18" operator="containsText" text="Rellene con">
      <formula>NOT(ISERROR(SEARCH("Rellene con",I239)))</formula>
    </cfRule>
  </conditionalFormatting>
  <conditionalFormatting sqref="I248:I249">
    <cfRule type="containsText" dxfId="312" priority="17" operator="containsText" text="Rellene con">
      <formula>NOT(ISERROR(SEARCH("Rellene con",I248)))</formula>
    </cfRule>
  </conditionalFormatting>
  <conditionalFormatting sqref="I257:I258">
    <cfRule type="containsText" dxfId="311" priority="16" operator="containsText" text="Rellene con">
      <formula>NOT(ISERROR(SEARCH("Rellene con",I257)))</formula>
    </cfRule>
  </conditionalFormatting>
  <conditionalFormatting sqref="I268:I269">
    <cfRule type="containsText" dxfId="310" priority="15" operator="containsText" text="Rellene con">
      <formula>NOT(ISERROR(SEARCH("Rellene con",I268)))</formula>
    </cfRule>
  </conditionalFormatting>
  <conditionalFormatting sqref="I277:I278">
    <cfRule type="containsText" dxfId="309" priority="14" operator="containsText" text="Rellene con">
      <formula>NOT(ISERROR(SEARCH("Rellene con",I277)))</formula>
    </cfRule>
  </conditionalFormatting>
  <conditionalFormatting sqref="I286:I287">
    <cfRule type="containsText" dxfId="308" priority="13" operator="containsText" text="Rellene con">
      <formula>NOT(ISERROR(SEARCH("Rellene con",I286)))</formula>
    </cfRule>
  </conditionalFormatting>
  <conditionalFormatting sqref="I295:I296">
    <cfRule type="containsText" dxfId="307" priority="12" operator="containsText" text="Rellene con">
      <formula>NOT(ISERROR(SEARCH("Rellene con",I295)))</formula>
    </cfRule>
  </conditionalFormatting>
  <conditionalFormatting sqref="I304:I305">
    <cfRule type="containsText" dxfId="306" priority="11" operator="containsText" text="Rellene con">
      <formula>NOT(ISERROR(SEARCH("Rellene con",I304)))</formula>
    </cfRule>
  </conditionalFormatting>
  <conditionalFormatting sqref="I315:I316">
    <cfRule type="containsText" dxfId="305" priority="10" operator="containsText" text="Rellene con">
      <formula>NOT(ISERROR(SEARCH("Rellene con",I315)))</formula>
    </cfRule>
  </conditionalFormatting>
  <conditionalFormatting sqref="I324:I325">
    <cfRule type="containsText" dxfId="304" priority="9" operator="containsText" text="Rellene con">
      <formula>NOT(ISERROR(SEARCH("Rellene con",I324)))</formula>
    </cfRule>
  </conditionalFormatting>
  <conditionalFormatting sqref="I333:I334">
    <cfRule type="containsText" dxfId="303" priority="8" operator="containsText" text="Rellene con">
      <formula>NOT(ISERROR(SEARCH("Rellene con",I333)))</formula>
    </cfRule>
  </conditionalFormatting>
  <conditionalFormatting sqref="I346:I347">
    <cfRule type="containsText" dxfId="302" priority="7" operator="containsText" text="Rellene con">
      <formula>NOT(ISERROR(SEARCH("Rellene con",I346)))</formula>
    </cfRule>
  </conditionalFormatting>
  <conditionalFormatting sqref="I355:I356">
    <cfRule type="containsText" dxfId="301" priority="6" operator="containsText" text="Rellene con">
      <formula>NOT(ISERROR(SEARCH("Rellene con",I355)))</formula>
    </cfRule>
  </conditionalFormatting>
  <conditionalFormatting sqref="I364:I365">
    <cfRule type="containsText" dxfId="300" priority="5" operator="containsText" text="Rellene con">
      <formula>NOT(ISERROR(SEARCH("Rellene con",I364)))</formula>
    </cfRule>
  </conditionalFormatting>
  <conditionalFormatting sqref="I377:I378">
    <cfRule type="containsText" dxfId="299" priority="4" operator="containsText" text="Rellene con">
      <formula>NOT(ISERROR(SEARCH("Rellene con",I377)))</formula>
    </cfRule>
  </conditionalFormatting>
  <conditionalFormatting sqref="I386:I387">
    <cfRule type="containsText" dxfId="298" priority="3" operator="containsText" text="Rellene con">
      <formula>NOT(ISERROR(SEARCH("Rellene con",I386)))</formula>
    </cfRule>
  </conditionalFormatting>
  <conditionalFormatting sqref="I395:I396">
    <cfRule type="containsText" dxfId="297" priority="2" operator="containsText" text="Rellene con">
      <formula>NOT(ISERROR(SEARCH("Rellene con",I395)))</formula>
    </cfRule>
  </conditionalFormatting>
  <conditionalFormatting sqref="I404:I405">
    <cfRule type="containsText" dxfId="296" priority="1" operator="containsText" text="Rellene con">
      <formula>NOT(ISERROR(SEARCH("Rellene con",I404)))</formula>
    </cfRule>
  </conditionalFormatting>
  <conditionalFormatting sqref="I408">
    <cfRule type="containsText" dxfId="295" priority="42" operator="containsText" text="Rellene un indicador">
      <formula>NOT(ISERROR(SEARCH("Rellene un indicador",I408)))</formula>
    </cfRule>
  </conditionalFormatting>
  <dataValidations count="52">
    <dataValidation type="list" allowBlank="1" showInputMessage="1" showErrorMessage="1" sqref="E12:E13 E21:E22 E398:E399 E41:E42 E309 E33 E74:E75 E83:E84 E92:E93 E101:E102 E110:E111 E119:E120 E128:E129 E139:E140 E148:E149 E157:E158 E166:E167 E55 E187 E196 E205 E216 E225 E234 E242:E243 E251:E252 E262:E263 E271:E272 E280:E281 E289:E290 E298:E299 E64 E318:E319 E176 E328 E349:E350 E341 E371:E372 E380:E381 E389:E390 E359" xr:uid="{3A7FA243-AE39-484E-A2E7-FDB5167FA1E7}">
      <formula1>INDIRECT($E$8)</formula1>
    </dataValidation>
    <dataValidation type="custom" allowBlank="1" showInputMessage="1" showErrorMessage="1" sqref="G40" xr:uid="{76E932A9-6A09-47DD-A9FC-A7A03C62663D}">
      <formula1>IF(B35="No Incluir",G40="",TRUE)</formula1>
    </dataValidation>
    <dataValidation type="custom" allowBlank="1" showInputMessage="1" showErrorMessage="1" sqref="G109" xr:uid="{E7635E9F-407D-44C0-AC19-31456A7C058F}">
      <formula1>IF(B105="No Incluir",G109="",TRUE)</formula1>
    </dataValidation>
    <dataValidation type="custom" allowBlank="1" showInputMessage="1" showErrorMessage="1" sqref="G165" xr:uid="{6080733F-EAF4-470D-AE05-DF582DAD943E}">
      <formula1>IF(B159="No Incluir",G165="",TRUE)</formula1>
    </dataValidation>
    <dataValidation type="custom" operator="greaterThanOrEqual" showInputMessage="1" showErrorMessage="1" errorTitle="Subtipo no incluido" error="Seleccione a la izquierda del título si que desea incluir este subtipo de acción antes de completar el presupuesto" sqref="E122 E24 E66 E86 E95 E104 E113 E131" xr:uid="{09F0B350-B15D-4796-BEB7-0A432075B7B7}">
      <formula1>IF(B20="Incluir",E24&gt;=0,E24="")</formula1>
    </dataValidation>
    <dataValidation type="custom" allowBlank="1" showInputMessage="1" showErrorMessage="1" sqref="H82 H20 H29 H62 H71" xr:uid="{C5B1AC15-FBFB-47E8-800C-EBF1C7E493C6}">
      <formula1>IF(C12="No Incluir",H20="",TRUE)</formula1>
    </dataValidation>
    <dataValidation type="custom" operator="greaterThanOrEqual" showInputMessage="1" showErrorMessage="1" errorTitle="Subtipo no incluido" error="Seleccione a la izquierda del título si que desea incluir este subtipo de acción antes de completar el presupuesto" sqref="E392 E15 E57 E77 E142 E151 E160 E169 E178 E189 E198 E218 E227 E236 E245 E254 E265 E274 E283 E292 E301 E312 E321 E330 E343 E352 E361 E374 E383 E401" xr:uid="{B0933E05-B1BB-455D-AF52-583068360F3B}">
      <formula1>IF(B22="Incluir",E15&gt;=0,E15="")</formula1>
    </dataValidation>
    <dataValidation type="custom" operator="greaterThanOrEqual" showInputMessage="1" showErrorMessage="1" errorTitle="Subtipo no incluido" error="Seleccione a la izquierda del título si que desea incluir este subtipo de acción antes de completar el presupuesto" sqref="E35 E44" xr:uid="{C65394C3-0BFF-4D61-ADC4-D0381DDB591D}">
      <formula1>IF(B29="Incluir",E35&gt;=0,E35="")</formula1>
    </dataValidation>
    <dataValidation type="custom" operator="greaterThanOrEqual" showInputMessage="1" showErrorMessage="1" errorTitle="Subtipo no incluido" error="Seleccione a la izquierda del título si que desea incluir este subtipo de acción antes de completar el presupuesto" sqref="E207" xr:uid="{DD6DBECC-3650-4583-867F-3AC8F884329D}">
      <formula1>IF(B216="Incluir",E207&gt;=0,E207="")</formula1>
    </dataValidation>
    <dataValidation type="list" allowBlank="1" showInputMessage="1" showErrorMessage="1" sqref="E8 E50 E336 E367" xr:uid="{8E704892-3F36-48FF-A7D5-D629B99FE042}">
      <formula1>#REF!</formula1>
    </dataValidation>
    <dataValidation type="custom" operator="greaterThanOrEqual" showInputMessage="1" showErrorMessage="1" errorTitle="Subtipo no incluido" error="Seleccione a la izquierda del título que SÍ desea incluir este Ámbito de Intervención antes de completar el presupuesto." sqref="E400 E14 E23 E34 E43 E56 E65 E76 E85 E94 E103 E112 E121 E130 E141 E150 E159 E168 E177 E188 E197 E206 E217 E226 E235 E244 E253 E264 E273 E282 E291 E300 E311 E320 E329 E342 E351 E360 E373 E382 E391" xr:uid="{CAA2826F-B43E-4EDE-8F67-99BE42199ABC}">
      <formula1>IF(B12="Incluir",E14&gt;=0,OR(E14="",E14=0))</formula1>
    </dataValidation>
    <dataValidation type="list" showInputMessage="1" showErrorMessage="1" sqref="E18 E27" xr:uid="{D8ABEDFA-F4D1-4A80-94A2-E586F5FBA0F2}">
      <formula1>"RCO14"</formula1>
    </dataValidation>
    <dataValidation type="list" showInputMessage="1" showErrorMessage="1" sqref="E19 E28" xr:uid="{02BACF6D-BF58-4205-AAF6-F3D3DE5F65E7}">
      <formula1>"RCR11"</formula1>
    </dataValidation>
    <dataValidation type="list" showInputMessage="1" showErrorMessage="1" sqref="E38 E47" xr:uid="{88556550-6531-4B94-9F6C-B37D9819F8DA}">
      <formula1>"RCO01"</formula1>
    </dataValidation>
    <dataValidation type="list" showInputMessage="1" showErrorMessage="1" sqref="E39 E48" xr:uid="{B161C0E0-86C3-4B70-B6B4-42890C06D804}">
      <formula1>"RCR19"</formula1>
    </dataValidation>
    <dataValidation type="list" showInputMessage="1" showErrorMessage="1" sqref="E60 E69" xr:uid="{A6008DD9-32EB-4973-B6FA-81A7A8A46584}">
      <formula1>"RCO19"</formula1>
    </dataValidation>
    <dataValidation type="list" showInputMessage="1" showErrorMessage="1" sqref="E61 E70" xr:uid="{352794D3-F6C3-4249-BB01-B1ED858797CB}">
      <formula1>"RCR26"</formula1>
    </dataValidation>
    <dataValidation type="list" showInputMessage="1" showErrorMessage="1" sqref="E80 E89 E98 E107 E116 E125 E134" xr:uid="{4DA75BC1-3201-4057-B462-02C5516930E2}">
      <formula1>"RCO22"</formula1>
    </dataValidation>
    <dataValidation type="list" showInputMessage="1" showErrorMessage="1" sqref="E81 E90 E99 E108 E117 E126 E135" xr:uid="{D1A33C45-E0C3-4149-81EF-41FA5B517E8A}">
      <formula1>"RCR32"</formula1>
    </dataValidation>
    <dataValidation type="list" showInputMessage="1" showErrorMessage="1" sqref="E145" xr:uid="{387627F7-488E-4F80-99D8-BE48C79D4AC9}">
      <formula1>"RCO54,RCO57,RCO59"</formula1>
    </dataValidation>
    <dataValidation type="list" showInputMessage="1" showErrorMessage="1" sqref="E146 E155 E173 E182" xr:uid="{81E9E4C0-77E0-4FD1-9747-1A177EC19334}">
      <formula1>"RCR62"</formula1>
    </dataValidation>
    <dataValidation type="list" showInputMessage="1" showErrorMessage="1" sqref="E154" xr:uid="{F086C6A3-37E8-417F-8CA0-7EA111CD45FE}">
      <formula1>"RCO57"</formula1>
    </dataValidation>
    <dataValidation type="list" showInputMessage="1" showErrorMessage="1" sqref="E163" xr:uid="{F3AF4024-A963-49A6-918C-8AB6DEAF239C}">
      <formula1>"RCO58"</formula1>
    </dataValidation>
    <dataValidation type="list" showInputMessage="1" showErrorMessage="1" sqref="E164" xr:uid="{DA64F5B4-C29E-4D54-ADA8-1E78FC6CF70B}">
      <formula1>"RCR64"</formula1>
    </dataValidation>
    <dataValidation type="list" showInputMessage="1" showErrorMessage="1" sqref="E172 E181" xr:uid="{2EAC5CC2-40E7-4B81-9BC2-781209601A88}">
      <formula1>"RCO54,RCO57"</formula1>
    </dataValidation>
    <dataValidation type="list" showInputMessage="1" showErrorMessage="1" sqref="E192 E201 E210" xr:uid="{508651CF-0DAA-4115-A8BE-D7404C4FF8A0}">
      <formula1>"RCO24,RCO26"</formula1>
    </dataValidation>
    <dataValidation type="list" showInputMessage="1" showErrorMessage="1" sqref="E193" xr:uid="{9BF4C799-BD9B-483F-A908-8219367BAFC0}">
      <formula1>"RCR35"</formula1>
    </dataValidation>
    <dataValidation type="list" showInputMessage="1" showErrorMessage="1" sqref="E202" xr:uid="{11DDA5D6-0A52-4A8D-8EBF-ADD83A811D19}">
      <formula1>"RCR36"</formula1>
    </dataValidation>
    <dataValidation type="list" showInputMessage="1" showErrorMessage="1" sqref="E211" xr:uid="{6A1D9658-3FE7-41A3-95BD-B386DFB9A0B2}">
      <formula1>"RCR37"</formula1>
    </dataValidation>
    <dataValidation type="list" showInputMessage="1" showErrorMessage="1" sqref="E221 E230" xr:uid="{0060B68D-1EA4-409A-B557-37E921DCA3D2}">
      <formula1>"RCO30"</formula1>
    </dataValidation>
    <dataValidation type="list" showInputMessage="1" showErrorMessage="1" sqref="E222 E231" xr:uid="{1D6B3C9A-D49D-4BCC-9D24-55E3CAB52DDB}">
      <formula1>"RCR41"</formula1>
    </dataValidation>
    <dataValidation type="list" showInputMessage="1" showErrorMessage="1" sqref="E239" xr:uid="{2C7FAA8E-284D-42C3-B3B0-790229A3D0D3}">
      <formula1>"RCO30,RCO31,RCO32"</formula1>
    </dataValidation>
    <dataValidation type="list" showInputMessage="1" showErrorMessage="1" sqref="E240" xr:uid="{12DE9D6F-80B4-4BA0-8947-708382CD7403}">
      <formula1>"RCR41,RCR42"</formula1>
    </dataValidation>
    <dataValidation type="list" showInputMessage="1" showErrorMessage="1" sqref="E248 E257" xr:uid="{C9D50AFE-2809-4197-A0E8-82EBAD85157F}">
      <formula1>"RCO31,RCO32"</formula1>
    </dataValidation>
    <dataValidation type="list" showInputMessage="1" showErrorMessage="1" sqref="E249 E258" xr:uid="{D1D8158F-0E9D-48C8-884C-FC672F423942}">
      <formula1>"RCR42"</formula1>
    </dataValidation>
    <dataValidation type="list" showInputMessage="1" showErrorMessage="1" sqref="E268 E277 E286" xr:uid="{6594AF2C-3991-4C11-867F-33329CBADE6C}">
      <formula1>"RCO34,RCO107"</formula1>
    </dataValidation>
    <dataValidation type="list" showInputMessage="1" showErrorMessage="1" sqref="E269 E278 E287" xr:uid="{2380D224-D6DE-40E7-BC27-6558B288BDD9}">
      <formula1>"RCR47,RCR103"</formula1>
    </dataValidation>
    <dataValidation type="list" showInputMessage="1" showErrorMessage="1" sqref="E295 E304 E315 E324" xr:uid="{5BFEC229-FFCB-4913-A836-483459A9B174}">
      <formula1>"RCO38"</formula1>
    </dataValidation>
    <dataValidation type="list" showInputMessage="1" showErrorMessage="1" sqref="E296 E305" xr:uid="{715CBEB1-3A06-40C4-8ECC-BCECC5108CE1}">
      <formula1>"RCR52"</formula1>
    </dataValidation>
    <dataValidation type="list" showInputMessage="1" showErrorMessage="1" sqref="E316" xr:uid="{2F255695-AC40-4DF4-B627-679434AD2E01}">
      <formula1>"RCR50"</formula1>
    </dataValidation>
    <dataValidation type="list" showInputMessage="1" showErrorMessage="1" sqref="E325" xr:uid="{9B4D9B90-808C-45E8-AA49-D53965667B74}">
      <formula1>"RCR95"</formula1>
    </dataValidation>
    <dataValidation type="list" allowBlank="1" showInputMessage="1" showErrorMessage="1" sqref="E333" xr:uid="{189D9985-B3E2-40B5-8632-0DB799580305}">
      <formula1>"RCO38"</formula1>
    </dataValidation>
    <dataValidation type="list" showInputMessage="1" showErrorMessage="1" sqref="E334" xr:uid="{DD417873-630B-489E-B0B9-3148CFEC8C5D}">
      <formula1>"RCR50,RCR95"</formula1>
    </dataValidation>
    <dataValidation type="list" showInputMessage="1" showErrorMessage="1" sqref="E364 E355" xr:uid="{173B22A3-5B24-47EA-AF15-9862EC82D0C3}">
      <formula1>"RCO113"</formula1>
    </dataValidation>
    <dataValidation type="list" showInputMessage="1" showErrorMessage="1" sqref="E365 E356" xr:uid="{E71537E6-8A78-4AA8-A978-982DB8B31A53}">
      <formula1>"ESR113"</formula1>
    </dataValidation>
    <dataValidation type="list" showInputMessage="1" showErrorMessage="1" sqref="E377 E386" xr:uid="{D9C6D592-D4AF-4738-93E8-B1338314F5D9}">
      <formula1>"RCO77"</formula1>
    </dataValidation>
    <dataValidation type="list" showInputMessage="1" showErrorMessage="1" sqref="E378 E387 E396 E405" xr:uid="{B853FBA3-F41E-464B-BE30-5EB8AC9DCCC4}">
      <formula1>"RCR77"</formula1>
    </dataValidation>
    <dataValidation type="list" showInputMessage="1" showErrorMessage="1" sqref="E395 E404" xr:uid="{5BC7D1DC-8CAE-456C-B78F-14362BA09161}">
      <formula1>"RCO77,RCO114"</formula1>
    </dataValidation>
    <dataValidation type="list" showInputMessage="1" showErrorMessage="1" sqref="E346" xr:uid="{18E28C84-85CE-4D7C-8DE0-3EB29228E775}">
      <formula1>"RCO65"</formula1>
    </dataValidation>
    <dataValidation type="list" showInputMessage="1" showErrorMessage="1" sqref="E347" xr:uid="{DAA62BC2-FDA1-4045-8C27-B112352BA55C}">
      <formula1>"RCR67"</formula1>
    </dataValidation>
    <dataValidation type="list" allowBlank="1" showInputMessage="1" showErrorMessage="1" sqref="E407" xr:uid="{C14242BA-7AAD-4396-B6FC-BA30265627D5}">
      <formula1>#REF!</formula1>
    </dataValidation>
    <dataValidation type="decimal" allowBlank="1" showInputMessage="1" showErrorMessage="1" errorTitle="Cantidad" error="Rellene con un valor positivo." sqref="H18:H19 H27:H28 H38:H39 H47:H48 H60:H61 H69:H70 H80:H81 H89:H90 H98:H99 H107:H108 H116:H117 H125:H126 H134:H135 H145:H146 H154:H155 H163:H164 H172:H173 H181:H182 H192:H193 H201:H202 H210:H211 H221:H222 H230:H231 H239:H240 H248:H249 H257:H258 H268:H269 H277:H278 H286:H287 H295:H296 H304:H305 H315:H316 H324:H325 H333:H334 H346:H347 H355:H356 H364:H365 H377:H378 H386:H387 H395:H396 H404:H405" xr:uid="{375D66D3-3451-4A75-8B98-41751A7BD96B}">
      <formula1>0.0000001</formula1>
      <formula2>1000000000</formula2>
    </dataValidation>
  </dataValidations>
  <printOptions headings="1"/>
  <pageMargins left="0.7" right="0.7" top="0.75" bottom="0.75" header="0.3" footer="0.3"/>
  <pageSetup paperSize="9" scale="31" fitToHeight="0" orientation="portrait" r:id="rId1"/>
  <drawing r:id="rId2"/>
  <tableParts count="41">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 r:id="rId23"/>
    <tablePart r:id="rId24"/>
    <tablePart r:id="rId25"/>
    <tablePart r:id="rId26"/>
    <tablePart r:id="rId27"/>
    <tablePart r:id="rId28"/>
    <tablePart r:id="rId29"/>
    <tablePart r:id="rId30"/>
    <tablePart r:id="rId31"/>
    <tablePart r:id="rId32"/>
    <tablePart r:id="rId33"/>
    <tablePart r:id="rId34"/>
    <tablePart r:id="rId35"/>
    <tablePart r:id="rId36"/>
    <tablePart r:id="rId37"/>
    <tablePart r:id="rId38"/>
    <tablePart r:id="rId39"/>
    <tablePart r:id="rId40"/>
    <tablePart r:id="rId41"/>
    <tablePart r:id="rId42"/>
    <tablePart r:id="rId43"/>
  </tableParts>
  <extLst>
    <ext xmlns:x14="http://schemas.microsoft.com/office/spreadsheetml/2009/9/main" uri="{CCE6A557-97BC-4b89-ADB6-D9C93CAAB3DF}">
      <x14:dataValidations xmlns:xm="http://schemas.microsoft.com/office/excel/2006/main" count="1">
        <x14:dataValidation type="list" allowBlank="1" showInputMessage="1" showErrorMessage="1" xr:uid="{C5CF5125-3FC2-41A1-A5F2-AB0A255F2509}">
          <x14:formula1>
            <xm:f>'Listas de valores2'!$B$2:$B$3</xm:f>
          </x14:formula1>
          <xm:sqref>B12 B21 B32 B41 B54 B63 B74 B83 B92 B101 B110 B119 B128 B139 B148 B157 B166 B175 B186 B195 B204 B215 B224 B233 B242 B251 B262 B271 B280 B289 B298 B309 B318 B327 B340 B349 B358 B371 B380 B389 B398</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D6BD6B-B108-4495-B133-984774404C72}">
  <sheetPr>
    <pageSetUpPr fitToPage="1"/>
  </sheetPr>
  <dimension ref="A1:J410"/>
  <sheetViews>
    <sheetView zoomScale="85" zoomScaleNormal="85" workbookViewId="0">
      <selection activeCell="E3" sqref="E3:I3"/>
    </sheetView>
  </sheetViews>
  <sheetFormatPr baseColWidth="10" defaultColWidth="10.7265625" defaultRowHeight="14.5" x14ac:dyDescent="0.35"/>
  <cols>
    <col min="1" max="1" width="4" customWidth="1"/>
    <col min="2" max="2" width="9.54296875" customWidth="1"/>
    <col min="3" max="3" width="3" customWidth="1"/>
    <col min="4" max="4" width="19.26953125" customWidth="1"/>
    <col min="5" max="5" width="18.54296875" customWidth="1"/>
    <col min="6" max="6" width="49.7265625" style="1" customWidth="1"/>
    <col min="7" max="7" width="26.26953125" customWidth="1"/>
    <col min="8" max="8" width="17.81640625" customWidth="1"/>
    <col min="9" max="9" width="17.81640625" style="1" customWidth="1"/>
  </cols>
  <sheetData>
    <row r="1" spans="1:10" ht="55.5" customHeight="1" x14ac:dyDescent="0.35">
      <c r="A1" s="106"/>
      <c r="B1" s="106"/>
      <c r="C1" s="106"/>
      <c r="D1" s="106"/>
      <c r="E1" s="106"/>
      <c r="F1" s="107"/>
      <c r="G1" s="106"/>
      <c r="H1" s="106"/>
      <c r="I1" s="107"/>
      <c r="J1" s="115"/>
    </row>
    <row r="2" spans="1:10" x14ac:dyDescent="0.35">
      <c r="A2" s="106"/>
      <c r="B2" s="106"/>
      <c r="C2" s="106"/>
      <c r="D2" s="106"/>
      <c r="E2" s="106"/>
      <c r="F2" s="107"/>
      <c r="G2" s="106"/>
      <c r="H2" s="106"/>
      <c r="I2" s="107"/>
      <c r="J2" s="115"/>
    </row>
    <row r="3" spans="1:10" ht="34.15" customHeight="1" x14ac:dyDescent="0.35">
      <c r="A3" s="106"/>
      <c r="B3" s="106"/>
      <c r="C3" s="106"/>
      <c r="D3" s="108" t="s">
        <v>267</v>
      </c>
      <c r="E3" s="181"/>
      <c r="F3" s="182"/>
      <c r="G3" s="182"/>
      <c r="H3" s="182"/>
      <c r="I3" s="183"/>
      <c r="J3" s="115"/>
    </row>
    <row r="4" spans="1:10" x14ac:dyDescent="0.35">
      <c r="A4" s="106"/>
      <c r="B4" s="106"/>
      <c r="C4" s="106"/>
      <c r="D4" s="106"/>
      <c r="E4" s="184" t="str">
        <f>IF(OR(E3="",E3=0),"Este proyecto no se incluirá en la estrategia. Rellene la casilla título para que sea tenido en cuenta. Verifique en el resumen los proyectos si la información se ha incluido correctamente","Proyecto incluido en la estrategia. Borre todos los datos, incluido el título si no desea que sea tenido en cuenta")</f>
        <v>Este proyecto no se incluirá en la estrategia. Rellene la casilla título para que sea tenido en cuenta. Verifique en el resumen los proyectos si la información se ha incluido correctamente</v>
      </c>
      <c r="F4" s="184"/>
      <c r="G4" s="184"/>
      <c r="H4" s="184"/>
      <c r="I4" s="184"/>
      <c r="J4" s="115"/>
    </row>
    <row r="5" spans="1:10" x14ac:dyDescent="0.35">
      <c r="A5" s="106"/>
      <c r="B5" s="106"/>
      <c r="C5" s="106"/>
      <c r="D5" s="106"/>
      <c r="E5" s="185"/>
      <c r="F5" s="185"/>
      <c r="G5" s="185"/>
      <c r="H5" s="185"/>
      <c r="I5" s="185"/>
      <c r="J5" s="115"/>
    </row>
    <row r="6" spans="1:10" x14ac:dyDescent="0.35">
      <c r="A6" s="106"/>
      <c r="B6" s="106"/>
      <c r="C6" s="106"/>
      <c r="D6" s="106"/>
      <c r="E6" s="106"/>
      <c r="F6" s="107"/>
      <c r="G6" s="106"/>
      <c r="H6" s="106"/>
      <c r="I6" s="107"/>
      <c r="J6" s="115"/>
    </row>
    <row r="7" spans="1:10" x14ac:dyDescent="0.35">
      <c r="A7" s="106"/>
      <c r="B7" s="106"/>
      <c r="C7" s="106"/>
      <c r="D7" s="106"/>
      <c r="E7" s="106"/>
      <c r="F7" s="107"/>
      <c r="G7" s="106"/>
      <c r="H7" s="106"/>
      <c r="I7" s="107"/>
      <c r="J7" s="115"/>
    </row>
    <row r="8" spans="1:10" ht="15.5" x14ac:dyDescent="0.35">
      <c r="A8" s="4"/>
      <c r="B8" s="5" t="s">
        <v>28</v>
      </c>
      <c r="C8" s="5"/>
      <c r="D8" s="5"/>
      <c r="E8" s="5"/>
      <c r="F8" s="10"/>
      <c r="G8" s="5"/>
      <c r="H8" s="4"/>
      <c r="I8" s="67"/>
      <c r="J8" s="115"/>
    </row>
    <row r="9" spans="1:10" x14ac:dyDescent="0.35">
      <c r="A9" s="106"/>
      <c r="B9" s="106"/>
      <c r="C9" s="106"/>
      <c r="D9" s="106"/>
      <c r="E9" s="106"/>
      <c r="F9" s="107"/>
      <c r="G9" s="106"/>
      <c r="H9" s="106"/>
      <c r="I9" s="107"/>
      <c r="J9" s="115"/>
    </row>
    <row r="10" spans="1:10" ht="15" thickBot="1" x14ac:dyDescent="0.4">
      <c r="A10" s="106"/>
      <c r="B10" s="160" t="s">
        <v>38</v>
      </c>
      <c r="C10" s="109"/>
      <c r="D10" s="109"/>
      <c r="E10" s="109"/>
      <c r="F10" s="110"/>
      <c r="G10" s="109"/>
      <c r="H10" s="109"/>
      <c r="I10" s="110"/>
      <c r="J10" s="115"/>
    </row>
    <row r="11" spans="1:10" x14ac:dyDescent="0.35">
      <c r="A11" s="106"/>
      <c r="B11" s="106"/>
      <c r="C11" s="106"/>
      <c r="D11" s="106"/>
      <c r="E11" s="106"/>
      <c r="F11" s="107"/>
      <c r="G11" s="106"/>
      <c r="H11" s="106"/>
      <c r="I11" s="107"/>
      <c r="J11" s="115"/>
    </row>
    <row r="12" spans="1:10" x14ac:dyDescent="0.35">
      <c r="A12" s="106"/>
      <c r="B12" s="116" t="s">
        <v>400</v>
      </c>
      <c r="C12" s="106"/>
      <c r="D12" s="112" t="s">
        <v>269</v>
      </c>
      <c r="E12" s="112"/>
      <c r="F12" s="113"/>
      <c r="G12" s="113"/>
      <c r="H12" s="113"/>
      <c r="I12" s="113"/>
      <c r="J12" s="115"/>
    </row>
    <row r="13" spans="1:10" x14ac:dyDescent="0.35">
      <c r="A13" s="106"/>
      <c r="B13" s="106"/>
      <c r="C13" s="106"/>
      <c r="D13" s="106"/>
      <c r="E13" s="106"/>
      <c r="F13" s="107"/>
      <c r="G13" s="106"/>
      <c r="H13" s="106"/>
      <c r="I13" s="107"/>
      <c r="J13" s="115"/>
    </row>
    <row r="14" spans="1:10" x14ac:dyDescent="0.35">
      <c r="A14" s="106"/>
      <c r="B14" s="106"/>
      <c r="C14" s="106"/>
      <c r="D14" s="106" t="s">
        <v>6</v>
      </c>
      <c r="E14" s="162"/>
      <c r="F14" s="174" t="str">
        <f>IF(B12="Incluir",IF(OR(E14="",E14=0),"Rellene el presupuesto",IF(OR(NOT(ISNUMBER(E14)),E14&lt;=0),"Rellene con un valor positivo","")),
    IF(OR(E14="",E14=0),"",
        "No rellene el presupuesto sin seleccionar que quiere incluir el subtipo de acción"))</f>
        <v/>
      </c>
      <c r="G14" s="175"/>
      <c r="H14" s="175"/>
      <c r="I14" s="107"/>
      <c r="J14" s="115"/>
    </row>
    <row r="15" spans="1:10" x14ac:dyDescent="0.35">
      <c r="A15" s="106"/>
      <c r="B15" s="106"/>
      <c r="C15" s="106"/>
      <c r="D15" s="106"/>
      <c r="E15" s="106"/>
      <c r="F15" s="107"/>
      <c r="G15" s="106"/>
      <c r="H15" s="106"/>
      <c r="I15" s="107"/>
      <c r="J15" s="115"/>
    </row>
    <row r="16" spans="1:10" x14ac:dyDescent="0.35">
      <c r="A16" s="106"/>
      <c r="B16" s="106"/>
      <c r="C16" s="106"/>
      <c r="D16" s="106" t="s">
        <v>270</v>
      </c>
      <c r="E16" s="106"/>
      <c r="F16" s="107"/>
      <c r="G16" s="106"/>
      <c r="H16" s="106"/>
      <c r="I16" s="107"/>
      <c r="J16" s="115"/>
    </row>
    <row r="17" spans="1:10" x14ac:dyDescent="0.35">
      <c r="A17" s="106"/>
      <c r="B17" s="106"/>
      <c r="C17" s="106"/>
      <c r="D17" s="7" t="s">
        <v>271</v>
      </c>
      <c r="E17" s="7" t="s">
        <v>272</v>
      </c>
      <c r="F17" s="117" t="s">
        <v>156</v>
      </c>
      <c r="G17" s="11" t="s">
        <v>159</v>
      </c>
      <c r="H17" s="8" t="s">
        <v>273</v>
      </c>
      <c r="I17" s="11" t="s">
        <v>274</v>
      </c>
      <c r="J17" s="115"/>
    </row>
    <row r="18" spans="1:10" ht="29" x14ac:dyDescent="0.35">
      <c r="A18" s="106"/>
      <c r="B18" s="106"/>
      <c r="C18" s="106"/>
      <c r="D18" s="155" t="s">
        <v>160</v>
      </c>
      <c r="E18" s="156" t="s">
        <v>161</v>
      </c>
      <c r="F18" s="153" t="str">
        <f>IFERROR(VLOOKUP(E18,TablaIndicadores[[Código]:[Unidad de medida]],2,0),"")</f>
        <v>Centros públicos apoyados para desarrollar servicios, productos y procesos digitales</v>
      </c>
      <c r="G18" s="153" t="str">
        <f>IFERROR(VLOOKUP(E18,TablaIndicadores[[Código]:[Unidad de medida]],3,0),"")</f>
        <v xml:space="preserve">Centros públicos </v>
      </c>
      <c r="H18" s="116"/>
      <c r="I18" s="153" t="str">
        <f>IF(B12="Incluir",IF(OR(H18="",E18="",NOT(ISNUMBER(H18)),H18&lt;=0,H18&lt;=0.0000001,H18&gt;1000000000),"Rellene con un valor positivo","SI"),"")</f>
        <v/>
      </c>
      <c r="J18" s="115"/>
    </row>
    <row r="19" spans="1:10" ht="43.5" x14ac:dyDescent="0.35">
      <c r="A19" s="106"/>
      <c r="B19" s="106"/>
      <c r="C19" s="106"/>
      <c r="D19" s="153" t="s">
        <v>162</v>
      </c>
      <c r="E19" s="154" t="s">
        <v>163</v>
      </c>
      <c r="F19" s="153" t="str">
        <f>IFERROR(VLOOKUP(E19,TablaIndicadores[[Código]:[Unidad de medida]],2,0),"")</f>
        <v>RCR 11: Usuarios de servicios, productos y
procesos digitales públicos nuevos y
mejorados*</v>
      </c>
      <c r="G19" s="153" t="str">
        <f>IFERROR(VLOOKUP(E19,TablaIndicadores[[Código]:[Unidad de medida]],3,0),"")</f>
        <v>Usuarios / año</v>
      </c>
      <c r="H19" s="157"/>
      <c r="I19" s="153" t="str">
        <f>IF(B12="Incluir",IF(OR(H19="",E19="",NOT(ISNUMBER(H19)),H19&lt;=0,H19&lt;=0.0000001,H19&gt;1000000000),"Rellene con un valor positivo","SI"),"")</f>
        <v/>
      </c>
      <c r="J19" s="115"/>
    </row>
    <row r="20" spans="1:10" x14ac:dyDescent="0.35">
      <c r="A20" s="106"/>
      <c r="B20" s="106"/>
      <c r="C20" s="106"/>
      <c r="D20" s="107"/>
      <c r="E20" s="107"/>
      <c r="F20" s="107"/>
      <c r="G20" s="107"/>
      <c r="H20" s="107"/>
      <c r="I20" s="107"/>
      <c r="J20" s="118"/>
    </row>
    <row r="21" spans="1:10" x14ac:dyDescent="0.35">
      <c r="A21" s="106"/>
      <c r="B21" s="116" t="s">
        <v>400</v>
      </c>
      <c r="C21" s="106"/>
      <c r="D21" s="112" t="s">
        <v>275</v>
      </c>
      <c r="E21" s="112"/>
      <c r="F21" s="113"/>
      <c r="G21" s="113"/>
      <c r="H21" s="113"/>
      <c r="I21" s="113"/>
      <c r="J21" s="115"/>
    </row>
    <row r="22" spans="1:10" x14ac:dyDescent="0.35">
      <c r="A22" s="106"/>
      <c r="B22" s="106"/>
      <c r="C22" s="106"/>
      <c r="D22" s="106"/>
      <c r="E22" s="106"/>
      <c r="F22" s="107"/>
      <c r="G22" s="106"/>
      <c r="H22" s="106"/>
      <c r="I22" s="107"/>
      <c r="J22" s="115"/>
    </row>
    <row r="23" spans="1:10" ht="15" customHeight="1" x14ac:dyDescent="0.35">
      <c r="A23" s="106"/>
      <c r="B23" s="106"/>
      <c r="C23" s="106"/>
      <c r="D23" s="106" t="s">
        <v>6</v>
      </c>
      <c r="E23" s="162"/>
      <c r="F23" s="174" t="str">
        <f>IF(B21="Incluir",IF(OR(E23="",E23=0),"Rellene el presupuesto",IF(OR(NOT(ISNUMBER(E23)),E23&lt;=0),"Rellene con un valor positivo","")),
    IF(OR(E23="",E23=0),"",
        "No rellene el presupuesto sin seleccionar que quiere incluir el subtipo de acción"))</f>
        <v/>
      </c>
      <c r="G23" s="175"/>
      <c r="H23" s="175"/>
      <c r="I23" s="107"/>
      <c r="J23" s="115"/>
    </row>
    <row r="24" spans="1:10" x14ac:dyDescent="0.35">
      <c r="A24" s="106"/>
      <c r="B24" s="106"/>
      <c r="C24" s="106"/>
      <c r="D24" s="106"/>
      <c r="E24" s="106"/>
      <c r="F24" s="107"/>
      <c r="G24" s="106"/>
      <c r="H24" s="106"/>
      <c r="I24" s="107"/>
      <c r="J24" s="115"/>
    </row>
    <row r="25" spans="1:10" x14ac:dyDescent="0.35">
      <c r="A25" s="106"/>
      <c r="B25" s="106"/>
      <c r="C25" s="106"/>
      <c r="D25" s="106" t="s">
        <v>270</v>
      </c>
      <c r="E25" s="106"/>
      <c r="F25" s="107"/>
      <c r="G25" s="106"/>
      <c r="H25" s="106"/>
      <c r="I25" s="107"/>
      <c r="J25" s="115"/>
    </row>
    <row r="26" spans="1:10" x14ac:dyDescent="0.35">
      <c r="A26" s="106"/>
      <c r="B26" s="106"/>
      <c r="C26" s="106"/>
      <c r="D26" s="7" t="s">
        <v>271</v>
      </c>
      <c r="E26" s="7" t="s">
        <v>272</v>
      </c>
      <c r="F26" s="117" t="s">
        <v>156</v>
      </c>
      <c r="G26" s="11" t="s">
        <v>159</v>
      </c>
      <c r="H26" s="8" t="s">
        <v>273</v>
      </c>
      <c r="I26" s="11" t="s">
        <v>274</v>
      </c>
      <c r="J26" s="115"/>
    </row>
    <row r="27" spans="1:10" ht="29" x14ac:dyDescent="0.35">
      <c r="A27" s="106"/>
      <c r="B27" s="106"/>
      <c r="C27" s="106"/>
      <c r="D27" s="155" t="s">
        <v>160</v>
      </c>
      <c r="E27" s="156" t="s">
        <v>161</v>
      </c>
      <c r="F27" s="153" t="str">
        <f>IFERROR(VLOOKUP(E27,TablaIndicadores[[Código]:[Unidad de medida]],2,0),"")</f>
        <v>Centros públicos apoyados para desarrollar servicios, productos y procesos digitales</v>
      </c>
      <c r="G27" s="153" t="str">
        <f>IFERROR(VLOOKUP(E27,TablaIndicadores[[Código]:[Unidad de medida]],3,0),"")</f>
        <v xml:space="preserve">Centros públicos </v>
      </c>
      <c r="H27" s="116"/>
      <c r="I27" s="153" t="str">
        <f>IF(B21="Incluir",IF(OR(H27="",E27="",NOT(ISNUMBER(H27)),H27&lt;=0,H27&lt;=0.0000001,H27&gt;1000000000),"Rellene con un valor positivo","SI"),"")</f>
        <v/>
      </c>
      <c r="J27" s="115"/>
    </row>
    <row r="28" spans="1:10" ht="43.5" x14ac:dyDescent="0.35">
      <c r="A28" s="106"/>
      <c r="B28" s="106"/>
      <c r="C28" s="106"/>
      <c r="D28" s="153" t="s">
        <v>162</v>
      </c>
      <c r="E28" s="154" t="s">
        <v>163</v>
      </c>
      <c r="F28" s="153" t="str">
        <f>IFERROR(VLOOKUP(E28,TablaIndicadores[[Código]:[Unidad de medida]],2,0),"")</f>
        <v>RCR 11: Usuarios de servicios, productos y
procesos digitales públicos nuevos y
mejorados*</v>
      </c>
      <c r="G28" s="153" t="str">
        <f>IFERROR(VLOOKUP(E28,TablaIndicadores[[Código]:[Unidad de medida]],3,0),"")</f>
        <v>Usuarios / año</v>
      </c>
      <c r="H28" s="157"/>
      <c r="I28" s="153" t="str">
        <f>IF(B21="Incluir",IF(OR(H28="",E28="",NOT(ISNUMBER(H28)),H28&lt;=0,H28&lt;=0.0000001,H28&gt;1000000000),"Rellene con un valor positivo","SI"),"")</f>
        <v/>
      </c>
      <c r="J28" s="115"/>
    </row>
    <row r="29" spans="1:10" x14ac:dyDescent="0.35">
      <c r="A29" s="106"/>
      <c r="B29" s="106"/>
      <c r="C29" s="106"/>
      <c r="D29" s="107"/>
      <c r="E29" s="107"/>
      <c r="F29" s="107"/>
      <c r="G29" s="107"/>
      <c r="H29" s="107"/>
      <c r="I29" s="107"/>
      <c r="J29" s="118"/>
    </row>
    <row r="30" spans="1:10" ht="15" thickBot="1" x14ac:dyDescent="0.4">
      <c r="A30" s="106"/>
      <c r="B30" s="160" t="s">
        <v>40</v>
      </c>
      <c r="C30" s="109"/>
      <c r="D30" s="109"/>
      <c r="E30" s="109"/>
      <c r="F30" s="110"/>
      <c r="G30" s="109"/>
      <c r="H30" s="109"/>
      <c r="I30" s="110"/>
      <c r="J30" s="115"/>
    </row>
    <row r="31" spans="1:10" x14ac:dyDescent="0.35">
      <c r="A31" s="106"/>
      <c r="B31" s="106"/>
      <c r="C31" s="106"/>
      <c r="D31" s="119"/>
      <c r="E31" s="119"/>
      <c r="F31" s="120"/>
      <c r="G31" s="119"/>
      <c r="H31" s="119"/>
      <c r="I31" s="120"/>
      <c r="J31" s="115"/>
    </row>
    <row r="32" spans="1:10" ht="28.5" customHeight="1" x14ac:dyDescent="0.35">
      <c r="A32" s="106"/>
      <c r="B32" s="116" t="s">
        <v>400</v>
      </c>
      <c r="C32" s="106"/>
      <c r="D32" s="176" t="s">
        <v>276</v>
      </c>
      <c r="E32" s="176"/>
      <c r="F32" s="176"/>
      <c r="G32" s="176"/>
      <c r="H32" s="176"/>
      <c r="I32" s="176"/>
      <c r="J32" s="150"/>
    </row>
    <row r="33" spans="1:10" x14ac:dyDescent="0.35">
      <c r="A33" s="106"/>
      <c r="B33" s="106"/>
      <c r="C33" s="106"/>
      <c r="D33" s="119"/>
      <c r="E33" s="119"/>
      <c r="F33" s="120"/>
      <c r="G33" s="119"/>
      <c r="H33" s="119"/>
      <c r="I33" s="120"/>
      <c r="J33" s="115"/>
    </row>
    <row r="34" spans="1:10" x14ac:dyDescent="0.35">
      <c r="A34" s="106"/>
      <c r="B34" s="106"/>
      <c r="C34" s="106"/>
      <c r="D34" s="119" t="s">
        <v>6</v>
      </c>
      <c r="E34" s="162"/>
      <c r="F34" s="174" t="str">
        <f>IF(B32="Incluir",IF(OR(E34="",E34=0),"Rellene el presupuesto",IF(OR(NOT(ISNUMBER(E34)),E34&lt;=0),"Rellene con un valor positivo","")),
    IF(OR(E34="",E34=0),"",
        "No rellene el presupuesto sin seleccionar que quiere incluir el subtipo de acción"))</f>
        <v/>
      </c>
      <c r="G34" s="175"/>
      <c r="H34" s="175"/>
      <c r="I34" s="120"/>
      <c r="J34" s="115"/>
    </row>
    <row r="35" spans="1:10" x14ac:dyDescent="0.35">
      <c r="A35" s="106"/>
      <c r="B35" s="106"/>
      <c r="C35" s="106"/>
      <c r="D35" s="119"/>
      <c r="E35" s="119"/>
      <c r="F35" s="120"/>
      <c r="G35" s="119"/>
      <c r="H35" s="119"/>
      <c r="I35" s="120"/>
      <c r="J35" s="115"/>
    </row>
    <row r="36" spans="1:10" x14ac:dyDescent="0.35">
      <c r="A36" s="106"/>
      <c r="B36" s="106"/>
      <c r="C36" s="106"/>
      <c r="D36" s="106" t="s">
        <v>270</v>
      </c>
      <c r="E36" s="106"/>
      <c r="F36" s="107"/>
      <c r="G36" s="106"/>
      <c r="H36" s="106"/>
      <c r="I36" s="107"/>
      <c r="J36" s="115"/>
    </row>
    <row r="37" spans="1:10" x14ac:dyDescent="0.35">
      <c r="A37" s="106"/>
      <c r="B37" s="106"/>
      <c r="C37" s="106"/>
      <c r="D37" s="7" t="s">
        <v>271</v>
      </c>
      <c r="E37" s="7" t="s">
        <v>272</v>
      </c>
      <c r="F37" s="11" t="s">
        <v>156</v>
      </c>
      <c r="G37" s="11" t="s">
        <v>159</v>
      </c>
      <c r="H37" s="8" t="s">
        <v>273</v>
      </c>
      <c r="I37" s="11" t="s">
        <v>274</v>
      </c>
      <c r="J37" s="115"/>
    </row>
    <row r="38" spans="1:10" ht="30" customHeight="1" x14ac:dyDescent="0.35">
      <c r="A38" s="106"/>
      <c r="B38" s="106"/>
      <c r="C38" s="106"/>
      <c r="D38" s="155" t="s">
        <v>160</v>
      </c>
      <c r="E38" s="156" t="s">
        <v>164</v>
      </c>
      <c r="F38" s="153" t="str">
        <f>IFERROR(VLOOKUP(E38,TablaIndicadores[[Código]:[Unidad de medida]],2,0),"")</f>
        <v>Empresas apoyadas (de las cuales: microempresas,pequeñas, medianas, grandes)</v>
      </c>
      <c r="G38" s="153" t="str">
        <f>IFERROR(VLOOKUP(E38,TablaIndicadores[[Código]:[Unidad de medida]],3,0),"")</f>
        <v>Empresas</v>
      </c>
      <c r="H38" s="116"/>
      <c r="I38" s="153" t="str">
        <f>IF(B32="Incluir",IF(OR(H38="",E38="",NOT(ISNUMBER(H38)),H38&lt;=0,H38&lt;=0.0000001,H38&gt;1000000000),"Rellene con un valor positivo","SI"),"")</f>
        <v/>
      </c>
      <c r="J38" s="115"/>
    </row>
    <row r="39" spans="1:10" ht="30" customHeight="1" x14ac:dyDescent="0.35">
      <c r="A39" s="106"/>
      <c r="B39" s="106"/>
      <c r="C39" s="106"/>
      <c r="D39" s="153" t="s">
        <v>162</v>
      </c>
      <c r="E39" s="154" t="s">
        <v>165</v>
      </c>
      <c r="F39" s="153" t="str">
        <f>IFERROR(VLOOKUP(E39,TablaIndicadores[[Código]:[Unidad de medida]],2,0),"")</f>
        <v>RCR 19:Empresas con mayor volumen de negocios</v>
      </c>
      <c r="G39" s="153" t="str">
        <f>IFERROR(VLOOKUP(E39,TablaIndicadores[[Código]:[Unidad de medida]],3,0),"")</f>
        <v>Empresas</v>
      </c>
      <c r="H39" s="157"/>
      <c r="I39" s="153" t="str">
        <f>IF(B32="Incluir",IF(OR(H39="",E39="",NOT(ISNUMBER(H39)),H39&lt;=0,H39&lt;=0.0000001,H39&gt;1000000000),"Rellene con un valor positivo","SI"),"")</f>
        <v/>
      </c>
      <c r="J39" s="115"/>
    </row>
    <row r="40" spans="1:10" x14ac:dyDescent="0.35">
      <c r="A40" s="106"/>
      <c r="B40" s="114"/>
      <c r="C40" s="114"/>
      <c r="D40" s="107"/>
      <c r="E40" s="107"/>
      <c r="F40" s="107"/>
      <c r="G40" s="106"/>
      <c r="H40" s="107"/>
      <c r="I40" s="107"/>
      <c r="J40" s="115"/>
    </row>
    <row r="41" spans="1:10" x14ac:dyDescent="0.35">
      <c r="A41" s="106"/>
      <c r="B41" s="116" t="s">
        <v>400</v>
      </c>
      <c r="C41" s="106"/>
      <c r="D41" s="112" t="s">
        <v>277</v>
      </c>
      <c r="E41" s="112"/>
      <c r="F41" s="113"/>
      <c r="G41" s="151"/>
      <c r="H41" s="151"/>
      <c r="I41" s="151"/>
      <c r="J41" s="115"/>
    </row>
    <row r="42" spans="1:10" x14ac:dyDescent="0.35">
      <c r="A42" s="106"/>
      <c r="B42" s="106"/>
      <c r="C42" s="106"/>
      <c r="D42" s="106"/>
      <c r="E42" s="106"/>
      <c r="F42" s="107"/>
      <c r="G42" s="106"/>
      <c r="H42" s="106"/>
      <c r="I42" s="107"/>
      <c r="J42" s="115"/>
    </row>
    <row r="43" spans="1:10" x14ac:dyDescent="0.35">
      <c r="A43" s="106"/>
      <c r="B43" s="106"/>
      <c r="C43" s="106"/>
      <c r="D43" s="106" t="s">
        <v>6</v>
      </c>
      <c r="E43" s="162"/>
      <c r="F43" s="174" t="str">
        <f>IF(B41="Incluir",IF(OR(E43="",E43=0),"Rellene el presupuesto",IF(OR(NOT(ISNUMBER(E43)),E43&lt;=0),"Rellene con un valor positivo","")),
    IF(OR(E43="",E43=0),"",
        "No rellene el presupuesto sin seleccionar que quiere incluir el subtipo de acción"))</f>
        <v/>
      </c>
      <c r="G43" s="175"/>
      <c r="H43" s="175"/>
      <c r="I43" s="107"/>
      <c r="J43" s="115"/>
    </row>
    <row r="44" spans="1:10" x14ac:dyDescent="0.35">
      <c r="A44" s="106"/>
      <c r="B44" s="106"/>
      <c r="C44" s="106"/>
      <c r="D44" s="106"/>
      <c r="E44" s="106"/>
      <c r="F44" s="107"/>
      <c r="G44" s="106"/>
      <c r="H44" s="106"/>
      <c r="I44" s="107"/>
      <c r="J44" s="115"/>
    </row>
    <row r="45" spans="1:10" x14ac:dyDescent="0.35">
      <c r="A45" s="106"/>
      <c r="B45" s="106"/>
      <c r="C45" s="106"/>
      <c r="D45" s="106" t="s">
        <v>270</v>
      </c>
      <c r="E45" s="106"/>
      <c r="F45" s="107"/>
      <c r="G45" s="106"/>
      <c r="H45" s="106"/>
      <c r="I45" s="107"/>
      <c r="J45" s="115"/>
    </row>
    <row r="46" spans="1:10" x14ac:dyDescent="0.35">
      <c r="A46" s="106"/>
      <c r="B46" s="106"/>
      <c r="C46" s="106"/>
      <c r="D46" s="7" t="s">
        <v>271</v>
      </c>
      <c r="E46" s="7" t="s">
        <v>272</v>
      </c>
      <c r="F46" s="11" t="s">
        <v>156</v>
      </c>
      <c r="G46" s="11" t="s">
        <v>159</v>
      </c>
      <c r="H46" s="8" t="s">
        <v>273</v>
      </c>
      <c r="I46" s="11" t="s">
        <v>274</v>
      </c>
      <c r="J46" s="115"/>
    </row>
    <row r="47" spans="1:10" ht="30" customHeight="1" x14ac:dyDescent="0.35">
      <c r="A47" s="106"/>
      <c r="B47" s="106"/>
      <c r="C47" s="106"/>
      <c r="D47" s="155" t="s">
        <v>160</v>
      </c>
      <c r="E47" s="156" t="s">
        <v>164</v>
      </c>
      <c r="F47" s="153" t="str">
        <f>IFERROR(VLOOKUP(E47,TablaIndicadores[[Código]:[Unidad de medida]],2,0),"")</f>
        <v>Empresas apoyadas (de las cuales: microempresas,pequeñas, medianas, grandes)</v>
      </c>
      <c r="G47" s="153" t="str">
        <f>IFERROR(VLOOKUP(E47,TablaIndicadores[[Código]:[Unidad de medida]],3,0),"")</f>
        <v>Empresas</v>
      </c>
      <c r="H47" s="116"/>
      <c r="I47" s="153" t="str">
        <f>IF(B41="Incluir",IF(OR(H47="",E47="",NOT(ISNUMBER(H47)),H47&lt;=0,H47&lt;=0.0000001,H47&gt;1000000000),"Rellene con un valor positivo","SI"),"")</f>
        <v/>
      </c>
      <c r="J47" s="115"/>
    </row>
    <row r="48" spans="1:10" ht="30" customHeight="1" x14ac:dyDescent="0.35">
      <c r="A48" s="106"/>
      <c r="B48" s="106"/>
      <c r="C48" s="106"/>
      <c r="D48" s="153" t="s">
        <v>162</v>
      </c>
      <c r="E48" s="154" t="s">
        <v>165</v>
      </c>
      <c r="F48" s="153" t="str">
        <f>IFERROR(VLOOKUP(E48,TablaIndicadores[[Código]:[Unidad de medida]],2,0),"")</f>
        <v>RCR 19:Empresas con mayor volumen de negocios</v>
      </c>
      <c r="G48" s="153" t="str">
        <f>IFERROR(VLOOKUP(E48,TablaIndicadores[[Código]:[Unidad de medida]],3,0),"")</f>
        <v>Empresas</v>
      </c>
      <c r="H48" s="157"/>
      <c r="I48" s="153" t="str">
        <f>IF(B41="Incluir",IF(OR(H48="",E48="",NOT(ISNUMBER(H48)),H48&lt;=0,H48&lt;=0.0000001,H48&gt;1000000000),"Rellene con un valor positivo","SI"),"")</f>
        <v/>
      </c>
      <c r="J48" s="115"/>
    </row>
    <row r="49" spans="1:10" x14ac:dyDescent="0.35">
      <c r="A49" s="106"/>
      <c r="B49" s="106"/>
      <c r="C49" s="106"/>
      <c r="D49" s="106"/>
      <c r="E49" s="106"/>
      <c r="F49" s="107"/>
      <c r="G49" s="106"/>
      <c r="H49" s="106"/>
      <c r="I49" s="107"/>
      <c r="J49" s="115"/>
    </row>
    <row r="50" spans="1:10" ht="15.5" x14ac:dyDescent="0.35">
      <c r="A50" s="4"/>
      <c r="B50" s="5" t="s">
        <v>278</v>
      </c>
      <c r="C50" s="5"/>
      <c r="D50" s="5"/>
      <c r="E50" s="5"/>
      <c r="F50" s="10"/>
      <c r="G50" s="5"/>
      <c r="H50" s="4"/>
      <c r="I50" s="67"/>
      <c r="J50" s="115"/>
    </row>
    <row r="51" spans="1:10" x14ac:dyDescent="0.35">
      <c r="A51" s="106"/>
      <c r="B51" s="106"/>
      <c r="C51" s="106"/>
      <c r="D51" s="106"/>
      <c r="E51" s="106"/>
      <c r="F51" s="107"/>
      <c r="G51" s="106"/>
      <c r="H51" s="106"/>
      <c r="I51" s="107"/>
      <c r="J51" s="115"/>
    </row>
    <row r="52" spans="1:10" ht="15" thickBot="1" x14ac:dyDescent="0.4">
      <c r="A52" s="106"/>
      <c r="B52" s="160" t="s">
        <v>42</v>
      </c>
      <c r="C52" s="109"/>
      <c r="D52" s="109"/>
      <c r="E52" s="109"/>
      <c r="F52" s="110"/>
      <c r="G52" s="109"/>
      <c r="H52" s="109"/>
      <c r="I52" s="110"/>
      <c r="J52" s="115"/>
    </row>
    <row r="53" spans="1:10" x14ac:dyDescent="0.35">
      <c r="A53" s="106"/>
      <c r="B53" s="106"/>
      <c r="C53" s="106"/>
      <c r="D53" s="106"/>
      <c r="E53" s="106"/>
      <c r="F53" s="107"/>
      <c r="G53" s="106"/>
      <c r="H53" s="106"/>
      <c r="I53" s="107"/>
      <c r="J53" s="115"/>
    </row>
    <row r="54" spans="1:10" ht="30.75" customHeight="1" x14ac:dyDescent="0.35">
      <c r="A54" s="106"/>
      <c r="B54" s="116" t="s">
        <v>400</v>
      </c>
      <c r="C54" s="106"/>
      <c r="D54" s="177" t="s">
        <v>279</v>
      </c>
      <c r="E54" s="177"/>
      <c r="F54" s="177"/>
      <c r="G54" s="177"/>
      <c r="H54" s="177"/>
      <c r="I54" s="177"/>
      <c r="J54" s="115"/>
    </row>
    <row r="55" spans="1:10" x14ac:dyDescent="0.35">
      <c r="A55" s="106"/>
      <c r="B55" s="106"/>
      <c r="C55" s="106"/>
      <c r="D55" s="106"/>
      <c r="E55" s="106"/>
      <c r="F55" s="107"/>
      <c r="G55" s="106"/>
      <c r="H55" s="106"/>
      <c r="I55" s="107"/>
      <c r="J55" s="115"/>
    </row>
    <row r="56" spans="1:10" x14ac:dyDescent="0.35">
      <c r="A56" s="106"/>
      <c r="B56" s="106"/>
      <c r="C56" s="106"/>
      <c r="D56" s="106" t="s">
        <v>6</v>
      </c>
      <c r="E56" s="162"/>
      <c r="F56" s="174" t="str">
        <f>IF(B54="Incluir",IF(OR(E56="",E56=0),"Rellene el presupuesto",IF(OR(NOT(ISNUMBER(E56)),E56&lt;=0),"Rellene con un valor positivo","")),
    IF(OR(E56="",E56=0),"",
        "No rellene el presupuesto sin seleccionar que quiere incluir el subtipo de acción"))</f>
        <v/>
      </c>
      <c r="G56" s="175"/>
      <c r="H56" s="175"/>
      <c r="I56" s="107"/>
      <c r="J56" s="115"/>
    </row>
    <row r="57" spans="1:10" x14ac:dyDescent="0.35">
      <c r="A57" s="106"/>
      <c r="B57" s="106"/>
      <c r="C57" s="106"/>
      <c r="D57" s="106"/>
      <c r="E57" s="106"/>
      <c r="F57" s="107"/>
      <c r="G57" s="106"/>
      <c r="H57" s="106"/>
      <c r="I57" s="107"/>
      <c r="J57" s="115"/>
    </row>
    <row r="58" spans="1:10" x14ac:dyDescent="0.35">
      <c r="A58" s="106"/>
      <c r="B58" s="106"/>
      <c r="C58" s="106"/>
      <c r="D58" s="106" t="s">
        <v>270</v>
      </c>
      <c r="E58" s="106"/>
      <c r="F58" s="107"/>
      <c r="G58" s="106"/>
      <c r="H58" s="106"/>
      <c r="I58" s="107"/>
      <c r="J58" s="115"/>
    </row>
    <row r="59" spans="1:10" x14ac:dyDescent="0.35">
      <c r="A59" s="106"/>
      <c r="B59" s="106"/>
      <c r="C59" s="106"/>
      <c r="D59" s="7" t="s">
        <v>271</v>
      </c>
      <c r="E59" s="7" t="s">
        <v>272</v>
      </c>
      <c r="F59" s="11" t="s">
        <v>156</v>
      </c>
      <c r="G59" s="11" t="s">
        <v>159</v>
      </c>
      <c r="H59" s="8" t="s">
        <v>273</v>
      </c>
      <c r="I59" s="11" t="s">
        <v>274</v>
      </c>
      <c r="J59" s="115"/>
    </row>
    <row r="60" spans="1:10" ht="29" x14ac:dyDescent="0.35">
      <c r="A60" s="106"/>
      <c r="B60" s="106"/>
      <c r="C60" s="106"/>
      <c r="D60" s="155" t="s">
        <v>160</v>
      </c>
      <c r="E60" s="156" t="s">
        <v>166</v>
      </c>
      <c r="F60" s="153" t="str">
        <f>IFERROR(VLOOKUP(E60,TablaIndicadores[[Código]:[Unidad de medida]],2,0),"")</f>
        <v>Edificios públicos con rendimiento
energético mejorado</v>
      </c>
      <c r="G60" s="153" t="str">
        <f>IFERROR(VLOOKUP(E60,TablaIndicadores[[Código]:[Unidad de medida]],3,0),"")</f>
        <v>Metros cuadrados (m2)</v>
      </c>
      <c r="H60" s="116"/>
      <c r="I60" s="153" t="str">
        <f>IF(B54="Incluir",IF(OR(H60="",E60="",NOT(ISNUMBER(H60)),H60&lt;=0,H60&lt;=0.0000001,H60&gt;1000000000),"Rellene con un valor positivo","SI"),"")</f>
        <v/>
      </c>
      <c r="J60" s="115"/>
    </row>
    <row r="61" spans="1:10" ht="29" x14ac:dyDescent="0.35">
      <c r="A61" s="106"/>
      <c r="B61" s="106"/>
      <c r="C61" s="106"/>
      <c r="D61" s="153" t="s">
        <v>162</v>
      </c>
      <c r="E61" s="154" t="s">
        <v>167</v>
      </c>
      <c r="F61" s="153" t="str">
        <f>IFERROR(VLOOKUP(E61,TablaIndicadores[[Código]:[Unidad de medida]],2,0),"")</f>
        <v>RCR 26: Consumo anual primario de energía
(del cual: viviendas, edificios públicos, empresas, otros)</v>
      </c>
      <c r="G61" s="153" t="str">
        <f>IFERROR(VLOOKUP(E61,TablaIndicadores[[Código]:[Unidad de medida]],3,0),"")</f>
        <v>MWh/año</v>
      </c>
      <c r="H61" s="157"/>
      <c r="I61" s="153" t="str">
        <f>IF(B54="Incluir",IF(OR(H61="",E61="",NOT(ISNUMBER(H61)),H61&lt;=0,H61&lt;=0.0000001,H61&gt;1000000000),"Rellene con un valor positivo","SI"),"")</f>
        <v/>
      </c>
      <c r="J61" s="115"/>
    </row>
    <row r="62" spans="1:10" x14ac:dyDescent="0.35">
      <c r="A62" s="106"/>
      <c r="B62" s="106"/>
      <c r="C62" s="106"/>
      <c r="D62" s="107"/>
      <c r="E62" s="107"/>
      <c r="F62" s="107"/>
      <c r="G62" s="107"/>
      <c r="H62" s="107"/>
      <c r="I62" s="107"/>
      <c r="J62" s="118"/>
    </row>
    <row r="63" spans="1:10" ht="30.75" customHeight="1" x14ac:dyDescent="0.35">
      <c r="A63" s="106"/>
      <c r="B63" s="116" t="s">
        <v>400</v>
      </c>
      <c r="C63" s="106"/>
      <c r="D63" s="178" t="s">
        <v>280</v>
      </c>
      <c r="E63" s="178"/>
      <c r="F63" s="178"/>
      <c r="G63" s="178"/>
      <c r="H63" s="178"/>
      <c r="I63" s="178"/>
      <c r="J63" s="150"/>
    </row>
    <row r="64" spans="1:10" x14ac:dyDescent="0.35">
      <c r="A64" s="106"/>
      <c r="B64" s="106"/>
      <c r="C64" s="106"/>
      <c r="D64" s="106"/>
      <c r="E64" s="106"/>
      <c r="F64" s="107"/>
      <c r="G64" s="106"/>
      <c r="H64" s="106"/>
      <c r="I64" s="107"/>
      <c r="J64" s="115"/>
    </row>
    <row r="65" spans="1:10" x14ac:dyDescent="0.35">
      <c r="A65" s="106"/>
      <c r="B65" s="106"/>
      <c r="C65" s="106"/>
      <c r="D65" s="106" t="s">
        <v>6</v>
      </c>
      <c r="E65" s="162"/>
      <c r="F65" s="174" t="str">
        <f>IF(B63="Incluir",IF(OR(E65="",E65=0),"Rellene el presupuesto",IF(OR(NOT(ISNUMBER(E65)),E65&lt;=0),"Rellene con un valor positivo","")),
    IF(OR(E65="",E65=0),"",
        "No rellene el presupuesto sin seleccionar que quiere incluir el subtipo de acción"))</f>
        <v/>
      </c>
      <c r="G65" s="175"/>
      <c r="H65" s="175"/>
      <c r="I65" s="107"/>
      <c r="J65" s="115"/>
    </row>
    <row r="66" spans="1:10" x14ac:dyDescent="0.35">
      <c r="A66" s="106"/>
      <c r="B66" s="106"/>
      <c r="C66" s="106"/>
      <c r="D66" s="106"/>
      <c r="E66" s="106"/>
      <c r="F66" s="107"/>
      <c r="G66" s="106"/>
      <c r="H66" s="106"/>
      <c r="I66" s="107"/>
      <c r="J66" s="115"/>
    </row>
    <row r="67" spans="1:10" x14ac:dyDescent="0.35">
      <c r="A67" s="106"/>
      <c r="B67" s="106"/>
      <c r="C67" s="106"/>
      <c r="D67" s="106" t="s">
        <v>270</v>
      </c>
      <c r="E67" s="106"/>
      <c r="F67" s="107"/>
      <c r="G67" s="106"/>
      <c r="H67" s="106"/>
      <c r="I67" s="107"/>
      <c r="J67" s="115"/>
    </row>
    <row r="68" spans="1:10" x14ac:dyDescent="0.35">
      <c r="A68" s="106"/>
      <c r="B68" s="106"/>
      <c r="C68" s="106"/>
      <c r="D68" s="7" t="s">
        <v>271</v>
      </c>
      <c r="E68" s="7" t="s">
        <v>272</v>
      </c>
      <c r="F68" s="11" t="s">
        <v>156</v>
      </c>
      <c r="G68" s="11" t="s">
        <v>159</v>
      </c>
      <c r="H68" s="8" t="s">
        <v>273</v>
      </c>
      <c r="I68" s="11" t="s">
        <v>274</v>
      </c>
      <c r="J68" s="115"/>
    </row>
    <row r="69" spans="1:10" ht="29" x14ac:dyDescent="0.35">
      <c r="A69" s="106"/>
      <c r="B69" s="106"/>
      <c r="C69" s="106"/>
      <c r="D69" s="155" t="s">
        <v>160</v>
      </c>
      <c r="E69" s="156" t="s">
        <v>166</v>
      </c>
      <c r="F69" s="153" t="str">
        <f>IFERROR(VLOOKUP(E69,TablaIndicadores[[Código]:[Unidad de medida]],2,0),"")</f>
        <v>Edificios públicos con rendimiento
energético mejorado</v>
      </c>
      <c r="G69" s="153" t="str">
        <f>IFERROR(VLOOKUP(E69,TablaIndicadores[[Código]:[Unidad de medida]],3,0),"")</f>
        <v>Metros cuadrados (m2)</v>
      </c>
      <c r="H69" s="116"/>
      <c r="I69" s="153" t="str">
        <f>IF(B63="Incluir",IF(OR(H69="",E69="",NOT(ISNUMBER(H69)),H69&lt;=0,H69&lt;=0.0000001,H69&gt;1000000000),"Rellene con un valor positivo","SI"),"")</f>
        <v/>
      </c>
      <c r="J69" s="115"/>
    </row>
    <row r="70" spans="1:10" ht="29" x14ac:dyDescent="0.35">
      <c r="A70" s="106"/>
      <c r="B70" s="106"/>
      <c r="C70" s="106"/>
      <c r="D70" s="153" t="s">
        <v>162</v>
      </c>
      <c r="E70" s="154" t="s">
        <v>167</v>
      </c>
      <c r="F70" s="153" t="str">
        <f>IFERROR(VLOOKUP(E70,TablaIndicadores[[Código]:[Unidad de medida]],2,0),"")</f>
        <v>RCR 26: Consumo anual primario de energía
(del cual: viviendas, edificios públicos, empresas, otros)</v>
      </c>
      <c r="G70" s="153" t="str">
        <f>IFERROR(VLOOKUP(E70,TablaIndicadores[[Código]:[Unidad de medida]],3,0),"")</f>
        <v>MWh/año</v>
      </c>
      <c r="H70" s="157"/>
      <c r="I70" s="153" t="str">
        <f>IF(B63="Incluir",IF(OR(H70="",E70="",NOT(ISNUMBER(H70)),H70&lt;=0,H70&lt;=0.0000001,H70&gt;1000000000),"Rellene con un valor positivo","SI"),"")</f>
        <v/>
      </c>
      <c r="J70" s="115"/>
    </row>
    <row r="71" spans="1:10" x14ac:dyDescent="0.35">
      <c r="A71" s="106"/>
      <c r="B71" s="106"/>
      <c r="C71" s="106"/>
      <c r="D71" s="107"/>
      <c r="E71" s="107"/>
      <c r="F71" s="107"/>
      <c r="G71" s="107"/>
      <c r="H71" s="107"/>
      <c r="I71" s="107"/>
      <c r="J71" s="118"/>
    </row>
    <row r="72" spans="1:10" ht="15" thickBot="1" x14ac:dyDescent="0.4">
      <c r="A72" s="106"/>
      <c r="B72" s="160" t="s">
        <v>281</v>
      </c>
      <c r="C72" s="109"/>
      <c r="D72" s="109"/>
      <c r="E72" s="109"/>
      <c r="F72" s="110"/>
      <c r="G72" s="109"/>
      <c r="H72" s="109"/>
      <c r="I72" s="110"/>
      <c r="J72" s="115"/>
    </row>
    <row r="73" spans="1:10" x14ac:dyDescent="0.35">
      <c r="A73" s="106"/>
      <c r="B73" s="106"/>
      <c r="C73" s="106"/>
      <c r="D73" s="106"/>
      <c r="E73" s="106"/>
      <c r="F73" s="107"/>
      <c r="G73" s="106"/>
      <c r="H73" s="106"/>
      <c r="I73" s="107"/>
      <c r="J73" s="115"/>
    </row>
    <row r="74" spans="1:10" x14ac:dyDescent="0.35">
      <c r="A74" s="106"/>
      <c r="B74" s="116" t="s">
        <v>400</v>
      </c>
      <c r="C74" s="106"/>
      <c r="D74" s="112" t="s">
        <v>282</v>
      </c>
      <c r="E74" s="112"/>
      <c r="F74" s="113"/>
      <c r="G74" s="113"/>
      <c r="H74" s="113"/>
      <c r="I74" s="113"/>
      <c r="J74" s="115"/>
    </row>
    <row r="75" spans="1:10" x14ac:dyDescent="0.35">
      <c r="A75" s="106"/>
      <c r="B75" s="106"/>
      <c r="C75" s="106"/>
      <c r="D75" s="106"/>
      <c r="E75" s="106"/>
      <c r="F75" s="107"/>
      <c r="G75" s="106"/>
      <c r="H75" s="106"/>
      <c r="I75" s="107"/>
      <c r="J75" s="115"/>
    </row>
    <row r="76" spans="1:10" x14ac:dyDescent="0.35">
      <c r="A76" s="106"/>
      <c r="B76" s="106"/>
      <c r="C76" s="106"/>
      <c r="D76" s="106" t="s">
        <v>6</v>
      </c>
      <c r="E76" s="162"/>
      <c r="F76" s="174" t="str">
        <f>IF(B74="Incluir",IF(OR(E76="",E76=0),"Rellene el presupuesto",IF(OR(NOT(ISNUMBER(E76)),E76&lt;=0),"Rellene con un valor positivo","")),
    IF(OR(E76="",E76=0),"",
        "No rellene el presupuesto sin seleccionar que quiere incluir el subtipo de acción"))</f>
        <v/>
      </c>
      <c r="G76" s="175"/>
      <c r="H76" s="175"/>
      <c r="I76" s="107"/>
      <c r="J76" s="115"/>
    </row>
    <row r="77" spans="1:10" x14ac:dyDescent="0.35">
      <c r="A77" s="106"/>
      <c r="B77" s="106"/>
      <c r="C77" s="106"/>
      <c r="D77" s="106"/>
      <c r="E77" s="106"/>
      <c r="F77" s="107"/>
      <c r="G77" s="106"/>
      <c r="H77" s="106"/>
      <c r="I77" s="107"/>
      <c r="J77" s="115"/>
    </row>
    <row r="78" spans="1:10" x14ac:dyDescent="0.35">
      <c r="A78" s="106"/>
      <c r="B78" s="106"/>
      <c r="C78" s="106"/>
      <c r="D78" s="106" t="s">
        <v>270</v>
      </c>
      <c r="E78" s="106"/>
      <c r="F78" s="107"/>
      <c r="G78" s="106"/>
      <c r="H78" s="106"/>
      <c r="I78" s="107"/>
      <c r="J78" s="115"/>
    </row>
    <row r="79" spans="1:10" x14ac:dyDescent="0.35">
      <c r="A79" s="106"/>
      <c r="B79" s="106"/>
      <c r="C79" s="106"/>
      <c r="D79" s="7" t="s">
        <v>271</v>
      </c>
      <c r="E79" s="7" t="s">
        <v>272</v>
      </c>
      <c r="F79" s="11" t="s">
        <v>156</v>
      </c>
      <c r="G79" s="11" t="s">
        <v>159</v>
      </c>
      <c r="H79" s="8" t="s">
        <v>273</v>
      </c>
      <c r="I79" s="11" t="s">
        <v>274</v>
      </c>
      <c r="J79" s="115"/>
    </row>
    <row r="80" spans="1:10" ht="43.5" x14ac:dyDescent="0.35">
      <c r="A80" s="106"/>
      <c r="B80" s="106"/>
      <c r="C80" s="106"/>
      <c r="D80" s="155" t="s">
        <v>160</v>
      </c>
      <c r="E80" s="156" t="s">
        <v>168</v>
      </c>
      <c r="F80" s="153" t="str">
        <f>IFERROR(VLOOKUP(E80,TablaIndicadores[[Código]:[Unidad de medida]],2,0),"")</f>
        <v>Capacidad de producción adicional
de energía renovable (de la cual: electricidad,
térmica)*</v>
      </c>
      <c r="G80" s="153" t="str">
        <f>IFERROR(VLOOKUP(E80,TablaIndicadores[[Código]:[Unidad de medida]],3,0),"")</f>
        <v>KW  </v>
      </c>
      <c r="H80" s="116"/>
      <c r="I80" s="153" t="str">
        <f>IF(B74="Incluir",IF(OR(H80="",E80="",NOT(ISNUMBER(H80)),H80&lt;=0,H80&lt;=0.0000001,H80&gt;1000000000),"Rellene con un valor positivo","SI"),"")</f>
        <v/>
      </c>
      <c r="J80" s="115"/>
    </row>
    <row r="81" spans="1:10" ht="29" x14ac:dyDescent="0.35">
      <c r="A81" s="106"/>
      <c r="B81" s="106"/>
      <c r="C81" s="106"/>
      <c r="D81" s="153" t="s">
        <v>162</v>
      </c>
      <c r="E81" s="154" t="s">
        <v>169</v>
      </c>
      <c r="F81" s="153" t="str">
        <f>IFERROR(VLOOKUP(E81,TablaIndicadores[[Código]:[Unidad de medida]],2,0),"")</f>
        <v>RCR 32: Capacidad operativa adicional instalada para energía renovable*</v>
      </c>
      <c r="G81" s="153" t="str">
        <f>IFERROR(VLOOKUP(E81,TablaIndicadores[[Código]:[Unidad de medida]],3,0),"")</f>
        <v>MW</v>
      </c>
      <c r="H81" s="157"/>
      <c r="I81" s="153" t="str">
        <f>IF(B74="Incluir",IF(OR(H81="",E81="",NOT(ISNUMBER(H81)),H81&lt;=0,H81&lt;=0.0000001,H81&gt;1000000000),"Rellene con un valor positivo","SI"),"")</f>
        <v/>
      </c>
      <c r="J81" s="115"/>
    </row>
    <row r="82" spans="1:10" x14ac:dyDescent="0.35">
      <c r="A82" s="106"/>
      <c r="B82" s="106"/>
      <c r="C82" s="106"/>
      <c r="D82" s="107"/>
      <c r="E82" s="107"/>
      <c r="F82" s="107"/>
      <c r="G82" s="107"/>
      <c r="H82" s="107"/>
      <c r="I82" s="107"/>
      <c r="J82" s="118"/>
    </row>
    <row r="83" spans="1:10" x14ac:dyDescent="0.35">
      <c r="A83" s="106"/>
      <c r="B83" s="116" t="s">
        <v>400</v>
      </c>
      <c r="C83" s="106"/>
      <c r="D83" s="112" t="s">
        <v>283</v>
      </c>
      <c r="E83" s="112"/>
      <c r="F83" s="113"/>
      <c r="G83" s="113"/>
      <c r="H83" s="113"/>
      <c r="I83" s="113"/>
      <c r="J83" s="115"/>
    </row>
    <row r="84" spans="1:10" x14ac:dyDescent="0.35">
      <c r="A84" s="106"/>
      <c r="B84" s="106"/>
      <c r="C84" s="106"/>
      <c r="D84" s="106"/>
      <c r="E84" s="106"/>
      <c r="F84" s="107"/>
      <c r="G84" s="106"/>
      <c r="H84" s="106"/>
      <c r="I84" s="107"/>
      <c r="J84" s="115"/>
    </row>
    <row r="85" spans="1:10" x14ac:dyDescent="0.35">
      <c r="A85" s="106"/>
      <c r="B85" s="106"/>
      <c r="C85" s="106"/>
      <c r="D85" s="106" t="s">
        <v>6</v>
      </c>
      <c r="E85" s="162"/>
      <c r="F85" s="174" t="str">
        <f>IF(B83="Incluir",IF(OR(E85="",E85=0),"Rellene el presupuesto",IF(OR(NOT(ISNUMBER(E85)),E85&lt;=0),"Rellene con un valor positivo","")),
    IF(OR(E85="",E85=0),"",
        "No rellene el presupuesto sin seleccionar que quiere incluir el subtipo de acción"))</f>
        <v/>
      </c>
      <c r="G85" s="175"/>
      <c r="H85" s="175"/>
      <c r="I85" s="107"/>
      <c r="J85" s="115"/>
    </row>
    <row r="86" spans="1:10" x14ac:dyDescent="0.35">
      <c r="A86" s="106"/>
      <c r="B86" s="106"/>
      <c r="C86" s="106"/>
      <c r="D86" s="106"/>
      <c r="E86" s="106"/>
      <c r="F86" s="107"/>
      <c r="G86" s="106"/>
      <c r="H86" s="106"/>
      <c r="I86" s="107"/>
      <c r="J86" s="115"/>
    </row>
    <row r="87" spans="1:10" x14ac:dyDescent="0.35">
      <c r="A87" s="106"/>
      <c r="B87" s="106"/>
      <c r="C87" s="106"/>
      <c r="D87" s="106" t="s">
        <v>270</v>
      </c>
      <c r="E87" s="106"/>
      <c r="F87" s="107"/>
      <c r="G87" s="106"/>
      <c r="H87" s="106"/>
      <c r="I87" s="107"/>
      <c r="J87" s="115"/>
    </row>
    <row r="88" spans="1:10" x14ac:dyDescent="0.35">
      <c r="A88" s="106"/>
      <c r="B88" s="106"/>
      <c r="C88" s="106"/>
      <c r="D88" s="7" t="s">
        <v>271</v>
      </c>
      <c r="E88" s="7" t="s">
        <v>272</v>
      </c>
      <c r="F88" s="11" t="s">
        <v>156</v>
      </c>
      <c r="G88" s="11" t="s">
        <v>159</v>
      </c>
      <c r="H88" s="8" t="s">
        <v>273</v>
      </c>
      <c r="I88" s="11" t="s">
        <v>274</v>
      </c>
      <c r="J88" s="115"/>
    </row>
    <row r="89" spans="1:10" ht="43.5" x14ac:dyDescent="0.35">
      <c r="A89" s="106"/>
      <c r="B89" s="106"/>
      <c r="C89" s="106"/>
      <c r="D89" s="155" t="s">
        <v>160</v>
      </c>
      <c r="E89" s="156" t="s">
        <v>168</v>
      </c>
      <c r="F89" s="153" t="str">
        <f>IFERROR(VLOOKUP(E89,TablaIndicadores[[Código]:[Unidad de medida]],2,0),"")</f>
        <v>Capacidad de producción adicional
de energía renovable (de la cual: electricidad,
térmica)*</v>
      </c>
      <c r="G89" s="153" t="str">
        <f>IFERROR(VLOOKUP(E89,TablaIndicadores[[Código]:[Unidad de medida]],3,0),"")</f>
        <v>KW  </v>
      </c>
      <c r="H89" s="116"/>
      <c r="I89" s="153" t="str">
        <f>IF(B83="Incluir",IF(OR(H89="",E89="",NOT(ISNUMBER(H89)),H89&lt;=0,H89&lt;=0.0000001,H89&gt;1000000000),"Rellene con un valor positivo","SI"),"")</f>
        <v/>
      </c>
      <c r="J89" s="115"/>
    </row>
    <row r="90" spans="1:10" ht="29" x14ac:dyDescent="0.35">
      <c r="A90" s="106"/>
      <c r="B90" s="106"/>
      <c r="C90" s="106"/>
      <c r="D90" s="153" t="s">
        <v>162</v>
      </c>
      <c r="E90" s="154" t="s">
        <v>169</v>
      </c>
      <c r="F90" s="153" t="str">
        <f>IFERROR(VLOOKUP(E90,TablaIndicadores[[Código]:[Unidad de medida]],2,0),"")</f>
        <v>RCR 32: Capacidad operativa adicional instalada para energía renovable*</v>
      </c>
      <c r="G90" s="153" t="str">
        <f>IFERROR(VLOOKUP(E90,TablaIndicadores[[Código]:[Unidad de medida]],3,0),"")</f>
        <v>MW</v>
      </c>
      <c r="H90" s="157"/>
      <c r="I90" s="153" t="str">
        <f>IF(B83="Incluir",IF(OR(H90="",E90="",NOT(ISNUMBER(H90)),H90&lt;=0,H90&lt;=0.0000001,H90&gt;1000000000),"Rellene con un valor positivo","SI"),"")</f>
        <v/>
      </c>
      <c r="J90" s="115"/>
    </row>
    <row r="91" spans="1:10" x14ac:dyDescent="0.35">
      <c r="A91" s="106"/>
      <c r="B91" s="106"/>
      <c r="C91" s="106"/>
      <c r="D91" s="107"/>
      <c r="E91" s="106"/>
      <c r="F91" s="107"/>
      <c r="G91" s="106"/>
      <c r="H91" s="106"/>
      <c r="I91" s="107"/>
      <c r="J91" s="115"/>
    </row>
    <row r="92" spans="1:10" x14ac:dyDescent="0.35">
      <c r="A92" s="106"/>
      <c r="B92" s="116" t="s">
        <v>400</v>
      </c>
      <c r="C92" s="106"/>
      <c r="D92" s="112" t="s">
        <v>284</v>
      </c>
      <c r="E92" s="112"/>
      <c r="F92" s="113"/>
      <c r="G92" s="113"/>
      <c r="H92" s="113"/>
      <c r="I92" s="113"/>
      <c r="J92" s="115"/>
    </row>
    <row r="93" spans="1:10" x14ac:dyDescent="0.35">
      <c r="A93" s="106"/>
      <c r="B93" s="106"/>
      <c r="C93" s="106"/>
      <c r="D93" s="106"/>
      <c r="E93" s="106"/>
      <c r="F93" s="107"/>
      <c r="G93" s="106"/>
      <c r="H93" s="106"/>
      <c r="I93" s="107"/>
      <c r="J93" s="115"/>
    </row>
    <row r="94" spans="1:10" x14ac:dyDescent="0.35">
      <c r="A94" s="106"/>
      <c r="B94" s="106"/>
      <c r="C94" s="106"/>
      <c r="D94" s="106" t="s">
        <v>6</v>
      </c>
      <c r="E94" s="162"/>
      <c r="F94" s="174" t="str">
        <f>IF(B92="Incluir",IF(OR(E94="",E94=0),"Rellene el presupuesto",IF(OR(NOT(ISNUMBER(E94)),E94&lt;=0),"Rellene con un valor positivo","")),
    IF(OR(E94="",E94=0),"",
        "No rellene el presupuesto sin seleccionar que quiere incluir el subtipo de acción"))</f>
        <v/>
      </c>
      <c r="G94" s="175"/>
      <c r="H94" s="175"/>
      <c r="I94" s="107"/>
      <c r="J94" s="115"/>
    </row>
    <row r="95" spans="1:10" x14ac:dyDescent="0.35">
      <c r="A95" s="106"/>
      <c r="B95" s="106"/>
      <c r="C95" s="106"/>
      <c r="D95" s="106"/>
      <c r="E95" s="106"/>
      <c r="F95" s="107"/>
      <c r="G95" s="106"/>
      <c r="H95" s="106"/>
      <c r="I95" s="107"/>
      <c r="J95" s="115"/>
    </row>
    <row r="96" spans="1:10" x14ac:dyDescent="0.35">
      <c r="A96" s="106"/>
      <c r="B96" s="106"/>
      <c r="C96" s="106"/>
      <c r="D96" s="106" t="s">
        <v>270</v>
      </c>
      <c r="E96" s="106"/>
      <c r="F96" s="107"/>
      <c r="G96" s="106"/>
      <c r="H96" s="106"/>
      <c r="I96" s="107"/>
      <c r="J96" s="115"/>
    </row>
    <row r="97" spans="1:10" x14ac:dyDescent="0.35">
      <c r="A97" s="106"/>
      <c r="B97" s="106"/>
      <c r="C97" s="106"/>
      <c r="D97" s="7" t="s">
        <v>271</v>
      </c>
      <c r="E97" s="7" t="s">
        <v>272</v>
      </c>
      <c r="F97" s="11" t="s">
        <v>156</v>
      </c>
      <c r="G97" s="11" t="s">
        <v>159</v>
      </c>
      <c r="H97" s="8" t="s">
        <v>273</v>
      </c>
      <c r="I97" s="11" t="s">
        <v>274</v>
      </c>
      <c r="J97" s="115"/>
    </row>
    <row r="98" spans="1:10" ht="43.5" x14ac:dyDescent="0.35">
      <c r="A98" s="106"/>
      <c r="B98" s="106"/>
      <c r="C98" s="106"/>
      <c r="D98" s="155" t="s">
        <v>160</v>
      </c>
      <c r="E98" s="156" t="s">
        <v>168</v>
      </c>
      <c r="F98" s="153" t="str">
        <f>IFERROR(VLOOKUP(E98,TablaIndicadores[[Código]:[Unidad de medida]],2,0),"")</f>
        <v>Capacidad de producción adicional
de energía renovable (de la cual: electricidad,
térmica)*</v>
      </c>
      <c r="G98" s="153" t="str">
        <f>IFERROR(VLOOKUP(E98,TablaIndicadores[[Código]:[Unidad de medida]],3,0),"")</f>
        <v>KW  </v>
      </c>
      <c r="H98" s="116"/>
      <c r="I98" s="153" t="str">
        <f>IF(B92="Incluir",IF(OR(H98="",E98="",NOT(ISNUMBER(H98)),H98&lt;=0,H98&lt;=0.0000001,H98&gt;1000000000),"Rellene con un valor positivo","SI"),"")</f>
        <v/>
      </c>
      <c r="J98" s="115"/>
    </row>
    <row r="99" spans="1:10" ht="29" x14ac:dyDescent="0.35">
      <c r="A99" s="106"/>
      <c r="B99" s="106"/>
      <c r="C99" s="106"/>
      <c r="D99" s="153" t="s">
        <v>162</v>
      </c>
      <c r="E99" s="154" t="s">
        <v>169</v>
      </c>
      <c r="F99" s="153" t="str">
        <f>IFERROR(VLOOKUP(E99,TablaIndicadores[[Código]:[Unidad de medida]],2,0),"")</f>
        <v>RCR 32: Capacidad operativa adicional instalada para energía renovable*</v>
      </c>
      <c r="G99" s="153" t="str">
        <f>IFERROR(VLOOKUP(E99,TablaIndicadores[[Código]:[Unidad de medida]],3,0),"")</f>
        <v>MW</v>
      </c>
      <c r="H99" s="157"/>
      <c r="I99" s="153" t="str">
        <f>IF(B92="Incluir",IF(OR(H99="",E99="",NOT(ISNUMBER(H99)),H99&lt;=0,H99&lt;=0.0000001,H99&gt;1000000000),"Rellene con un valor positivo","SI"),"")</f>
        <v/>
      </c>
      <c r="J99" s="115"/>
    </row>
    <row r="100" spans="1:10" x14ac:dyDescent="0.35">
      <c r="A100" s="106"/>
      <c r="B100" s="106"/>
      <c r="C100" s="106"/>
      <c r="D100" s="106"/>
      <c r="E100" s="106"/>
      <c r="F100" s="107"/>
      <c r="G100" s="106"/>
      <c r="H100" s="106"/>
      <c r="I100" s="107"/>
      <c r="J100" s="115"/>
    </row>
    <row r="101" spans="1:10" x14ac:dyDescent="0.35">
      <c r="A101" s="106"/>
      <c r="B101" s="116" t="s">
        <v>400</v>
      </c>
      <c r="C101" s="106"/>
      <c r="D101" s="112" t="s">
        <v>285</v>
      </c>
      <c r="E101" s="112"/>
      <c r="F101" s="113"/>
      <c r="G101" s="113"/>
      <c r="H101" s="113"/>
      <c r="I101" s="113"/>
      <c r="J101" s="115"/>
    </row>
    <row r="102" spans="1:10" x14ac:dyDescent="0.35">
      <c r="A102" s="106"/>
      <c r="B102" s="106"/>
      <c r="C102" s="106"/>
      <c r="D102" s="106"/>
      <c r="E102" s="106"/>
      <c r="F102" s="107"/>
      <c r="G102" s="106"/>
      <c r="H102" s="106"/>
      <c r="I102" s="107"/>
      <c r="J102" s="115"/>
    </row>
    <row r="103" spans="1:10" x14ac:dyDescent="0.35">
      <c r="A103" s="106"/>
      <c r="B103" s="106"/>
      <c r="C103" s="106"/>
      <c r="D103" s="106" t="s">
        <v>6</v>
      </c>
      <c r="E103" s="162"/>
      <c r="F103" s="174" t="str">
        <f>IF(B101="Incluir",IF(OR(E103="",E103=0),"Rellene el presupuesto",IF(OR(NOT(ISNUMBER(E103)),E103&lt;=0),"Rellene con un valor positivo","")),
    IF(OR(E103="",E103=0),"",
        "No rellene el presupuesto sin seleccionar que quiere incluir el subtipo de acción"))</f>
        <v/>
      </c>
      <c r="G103" s="175"/>
      <c r="H103" s="175"/>
      <c r="I103" s="107"/>
      <c r="J103" s="115"/>
    </row>
    <row r="104" spans="1:10" x14ac:dyDescent="0.35">
      <c r="A104" s="106"/>
      <c r="B104" s="106"/>
      <c r="C104" s="106"/>
      <c r="D104" s="106"/>
      <c r="E104" s="106"/>
      <c r="F104" s="107"/>
      <c r="G104" s="106"/>
      <c r="H104" s="106"/>
      <c r="I104" s="107"/>
      <c r="J104" s="115"/>
    </row>
    <row r="105" spans="1:10" x14ac:dyDescent="0.35">
      <c r="A105" s="106"/>
      <c r="B105" s="106"/>
      <c r="C105" s="106"/>
      <c r="D105" s="106" t="s">
        <v>270</v>
      </c>
      <c r="E105" s="106"/>
      <c r="F105" s="107"/>
      <c r="G105" s="106"/>
      <c r="H105" s="106"/>
      <c r="I105" s="107"/>
      <c r="J105" s="115"/>
    </row>
    <row r="106" spans="1:10" x14ac:dyDescent="0.35">
      <c r="A106" s="106"/>
      <c r="B106" s="106"/>
      <c r="C106" s="106"/>
      <c r="D106" s="7" t="s">
        <v>271</v>
      </c>
      <c r="E106" s="7" t="s">
        <v>272</v>
      </c>
      <c r="F106" s="11" t="s">
        <v>156</v>
      </c>
      <c r="G106" s="11" t="s">
        <v>159</v>
      </c>
      <c r="H106" s="8" t="s">
        <v>273</v>
      </c>
      <c r="I106" s="11" t="s">
        <v>274</v>
      </c>
      <c r="J106" s="115"/>
    </row>
    <row r="107" spans="1:10" ht="43.5" x14ac:dyDescent="0.35">
      <c r="A107" s="106"/>
      <c r="B107" s="106"/>
      <c r="C107" s="106"/>
      <c r="D107" s="155" t="s">
        <v>160</v>
      </c>
      <c r="E107" s="156" t="s">
        <v>168</v>
      </c>
      <c r="F107" s="153" t="str">
        <f>IFERROR(VLOOKUP(E107,TablaIndicadores[[Código]:[Unidad de medida]],2,0),"")</f>
        <v>Capacidad de producción adicional
de energía renovable (de la cual: electricidad,
térmica)*</v>
      </c>
      <c r="G107" s="153" t="str">
        <f>IFERROR(VLOOKUP(E107,TablaIndicadores[[Código]:[Unidad de medida]],3,0),"")</f>
        <v>KW  </v>
      </c>
      <c r="H107" s="116"/>
      <c r="I107" s="153" t="str">
        <f>IF(B101="Incluir",IF(OR(H107="",E107="",NOT(ISNUMBER(H107)),H107&lt;=0,H107&lt;=0.0000001,H107&gt;1000000000),"Rellene con un valor positivo","SI"),"")</f>
        <v/>
      </c>
      <c r="J107" s="115"/>
    </row>
    <row r="108" spans="1:10" ht="29" x14ac:dyDescent="0.35">
      <c r="A108" s="106"/>
      <c r="B108" s="106"/>
      <c r="C108" s="106"/>
      <c r="D108" s="153" t="s">
        <v>162</v>
      </c>
      <c r="E108" s="154" t="s">
        <v>169</v>
      </c>
      <c r="F108" s="153" t="str">
        <f>IFERROR(VLOOKUP(E108,TablaIndicadores[[Código]:[Unidad de medida]],2,0),"")</f>
        <v>RCR 32: Capacidad operativa adicional instalada para energía renovable*</v>
      </c>
      <c r="G108" s="153" t="str">
        <f>IFERROR(VLOOKUP(E108,TablaIndicadores[[Código]:[Unidad de medida]],3,0),"")</f>
        <v>MW</v>
      </c>
      <c r="H108" s="157"/>
      <c r="I108" s="153" t="str">
        <f>IF(B101="Incluir",IF(OR(H108="",E108="",NOT(ISNUMBER(H108)),H108&lt;=0,H108&lt;=0.0000001,H108&gt;1000000000),"Rellene con un valor positivo","SI"),"")</f>
        <v/>
      </c>
      <c r="J108" s="115"/>
    </row>
    <row r="109" spans="1:10" x14ac:dyDescent="0.35">
      <c r="A109" s="106"/>
      <c r="B109" s="106"/>
      <c r="C109" s="106"/>
      <c r="D109" s="106"/>
      <c r="E109" s="106"/>
      <c r="F109" s="107"/>
      <c r="G109" s="106"/>
      <c r="H109" s="106"/>
      <c r="I109" s="107"/>
      <c r="J109" s="115"/>
    </row>
    <row r="110" spans="1:10" x14ac:dyDescent="0.35">
      <c r="A110" s="106"/>
      <c r="B110" s="116" t="s">
        <v>400</v>
      </c>
      <c r="C110" s="106"/>
      <c r="D110" s="112" t="s">
        <v>286</v>
      </c>
      <c r="E110" s="112"/>
      <c r="F110" s="113"/>
      <c r="G110" s="151"/>
      <c r="H110" s="151"/>
      <c r="I110" s="151"/>
      <c r="J110" s="115"/>
    </row>
    <row r="111" spans="1:10" x14ac:dyDescent="0.35">
      <c r="A111" s="106"/>
      <c r="B111" s="106"/>
      <c r="C111" s="106"/>
      <c r="D111" s="106"/>
      <c r="E111" s="106"/>
      <c r="F111" s="107"/>
      <c r="G111" s="106"/>
      <c r="H111" s="106"/>
      <c r="I111" s="107"/>
      <c r="J111" s="115"/>
    </row>
    <row r="112" spans="1:10" x14ac:dyDescent="0.35">
      <c r="A112" s="106"/>
      <c r="B112" s="106"/>
      <c r="C112" s="106"/>
      <c r="D112" s="106" t="s">
        <v>6</v>
      </c>
      <c r="E112" s="162"/>
      <c r="F112" s="174" t="str">
        <f>IF(B110="Incluir",IF(OR(E112="",E112=0),"Rellene el presupuesto",IF(OR(NOT(ISNUMBER(E112)),E112&lt;=0),"Rellene con un valor positivo","")),
    IF(OR(E112="",E112=0),"",
        "No rellene el presupuesto sin seleccionar que quiere incluir el subtipo de acción"))</f>
        <v/>
      </c>
      <c r="G112" s="175"/>
      <c r="H112" s="175"/>
      <c r="I112" s="107"/>
      <c r="J112" s="115"/>
    </row>
    <row r="113" spans="1:10" x14ac:dyDescent="0.35">
      <c r="A113" s="106"/>
      <c r="B113" s="106"/>
      <c r="C113" s="106"/>
      <c r="D113" s="106"/>
      <c r="E113" s="106"/>
      <c r="F113" s="107"/>
      <c r="G113" s="106"/>
      <c r="H113" s="106"/>
      <c r="I113" s="107"/>
      <c r="J113" s="115"/>
    </row>
    <row r="114" spans="1:10" x14ac:dyDescent="0.35">
      <c r="A114" s="106"/>
      <c r="B114" s="106"/>
      <c r="C114" s="106"/>
      <c r="D114" s="106" t="s">
        <v>270</v>
      </c>
      <c r="E114" s="106"/>
      <c r="F114" s="107"/>
      <c r="G114" s="106"/>
      <c r="H114" s="106"/>
      <c r="I114" s="107"/>
      <c r="J114" s="115"/>
    </row>
    <row r="115" spans="1:10" x14ac:dyDescent="0.35">
      <c r="A115" s="106"/>
      <c r="B115" s="106"/>
      <c r="C115" s="106"/>
      <c r="D115" s="7" t="s">
        <v>271</v>
      </c>
      <c r="E115" s="7" t="s">
        <v>272</v>
      </c>
      <c r="F115" s="11" t="s">
        <v>156</v>
      </c>
      <c r="G115" s="11" t="s">
        <v>159</v>
      </c>
      <c r="H115" s="8" t="s">
        <v>273</v>
      </c>
      <c r="I115" s="11" t="s">
        <v>274</v>
      </c>
      <c r="J115" s="115"/>
    </row>
    <row r="116" spans="1:10" ht="43.5" x14ac:dyDescent="0.35">
      <c r="A116" s="106"/>
      <c r="B116" s="106"/>
      <c r="C116" s="106"/>
      <c r="D116" s="155" t="s">
        <v>160</v>
      </c>
      <c r="E116" s="156" t="s">
        <v>168</v>
      </c>
      <c r="F116" s="153" t="str">
        <f>IFERROR(VLOOKUP(E116,TablaIndicadores[[Código]:[Unidad de medida]],2,0),"")</f>
        <v>Capacidad de producción adicional
de energía renovable (de la cual: electricidad,
térmica)*</v>
      </c>
      <c r="G116" s="153" t="str">
        <f>IFERROR(VLOOKUP(E116,TablaIndicadores[[Código]:[Unidad de medida]],3,0),"")</f>
        <v>KW  </v>
      </c>
      <c r="H116" s="116"/>
      <c r="I116" s="153" t="str">
        <f>IF(B110="Incluir",IF(OR(H116="",E116="",NOT(ISNUMBER(H116)),H116&lt;=0,H116&lt;=0.0000001,H116&gt;1000000000),"Rellene con un valor positivo","SI"),"")</f>
        <v/>
      </c>
      <c r="J116" s="115"/>
    </row>
    <row r="117" spans="1:10" ht="29" x14ac:dyDescent="0.35">
      <c r="A117" s="106"/>
      <c r="B117" s="106"/>
      <c r="C117" s="106"/>
      <c r="D117" s="153" t="s">
        <v>162</v>
      </c>
      <c r="E117" s="154" t="s">
        <v>169</v>
      </c>
      <c r="F117" s="153" t="str">
        <f>IFERROR(VLOOKUP(E117,TablaIndicadores[[Código]:[Unidad de medida]],2,0),"")</f>
        <v>RCR 32: Capacidad operativa adicional instalada para energía renovable*</v>
      </c>
      <c r="G117" s="153" t="str">
        <f>IFERROR(VLOOKUP(E117,TablaIndicadores[[Código]:[Unidad de medida]],3,0),"")</f>
        <v>MW</v>
      </c>
      <c r="H117" s="157"/>
      <c r="I117" s="153" t="str">
        <f>IF(B110="Incluir",IF(OR(H117="",E117="",NOT(ISNUMBER(H117)),H117&lt;=0,H117&lt;=0.0000001,H117&gt;1000000000),"Rellene con un valor positivo","SI"),"")</f>
        <v/>
      </c>
      <c r="J117" s="115"/>
    </row>
    <row r="118" spans="1:10" x14ac:dyDescent="0.35">
      <c r="A118" s="106"/>
      <c r="B118" s="106"/>
      <c r="C118" s="106"/>
      <c r="D118" s="106"/>
      <c r="E118" s="106"/>
      <c r="F118" s="107"/>
      <c r="G118" s="106"/>
      <c r="H118" s="106"/>
      <c r="I118" s="107"/>
      <c r="J118" s="115"/>
    </row>
    <row r="119" spans="1:10" x14ac:dyDescent="0.35">
      <c r="A119" s="106"/>
      <c r="B119" s="116" t="s">
        <v>400</v>
      </c>
      <c r="C119" s="106"/>
      <c r="D119" s="112" t="s">
        <v>287</v>
      </c>
      <c r="E119" s="112"/>
      <c r="F119" s="113"/>
      <c r="G119" s="113"/>
      <c r="H119" s="113"/>
      <c r="I119" s="113"/>
      <c r="J119" s="115"/>
    </row>
    <row r="120" spans="1:10" x14ac:dyDescent="0.35">
      <c r="A120" s="106"/>
      <c r="B120" s="106"/>
      <c r="C120" s="106"/>
      <c r="D120" s="106"/>
      <c r="E120" s="106"/>
      <c r="F120" s="107"/>
      <c r="G120" s="106"/>
      <c r="H120" s="106"/>
      <c r="I120" s="107"/>
      <c r="J120" s="115"/>
    </row>
    <row r="121" spans="1:10" x14ac:dyDescent="0.35">
      <c r="A121" s="106"/>
      <c r="B121" s="106"/>
      <c r="C121" s="106"/>
      <c r="D121" s="106" t="s">
        <v>6</v>
      </c>
      <c r="E121" s="162"/>
      <c r="F121" s="174" t="str">
        <f>IF(B119="Incluir",IF(OR(E121="",E121=0),"Rellene el presupuesto",IF(OR(NOT(ISNUMBER(E121)),E121&lt;=0),"Rellene con un valor positivo","")),
    IF(OR(E121="",E121=0),"",
        "No rellene el presupuesto sin seleccionar que quiere incluir el subtipo de acción"))</f>
        <v/>
      </c>
      <c r="G121" s="175"/>
      <c r="H121" s="175"/>
      <c r="I121" s="107"/>
      <c r="J121" s="115"/>
    </row>
    <row r="122" spans="1:10" x14ac:dyDescent="0.35">
      <c r="A122" s="106"/>
      <c r="B122" s="106"/>
      <c r="C122" s="106"/>
      <c r="D122" s="106"/>
      <c r="E122" s="106"/>
      <c r="F122" s="107"/>
      <c r="G122" s="106"/>
      <c r="H122" s="106"/>
      <c r="I122" s="107"/>
      <c r="J122" s="115"/>
    </row>
    <row r="123" spans="1:10" x14ac:dyDescent="0.35">
      <c r="A123" s="106"/>
      <c r="B123" s="106"/>
      <c r="C123" s="106"/>
      <c r="D123" s="106" t="s">
        <v>270</v>
      </c>
      <c r="E123" s="106"/>
      <c r="F123" s="107"/>
      <c r="G123" s="106"/>
      <c r="H123" s="106"/>
      <c r="I123" s="107"/>
      <c r="J123" s="115"/>
    </row>
    <row r="124" spans="1:10" x14ac:dyDescent="0.35">
      <c r="A124" s="106"/>
      <c r="B124" s="106"/>
      <c r="C124" s="106"/>
      <c r="D124" s="7" t="s">
        <v>271</v>
      </c>
      <c r="E124" s="7" t="s">
        <v>272</v>
      </c>
      <c r="F124" s="11" t="s">
        <v>156</v>
      </c>
      <c r="G124" s="11" t="s">
        <v>159</v>
      </c>
      <c r="H124" s="8" t="s">
        <v>273</v>
      </c>
      <c r="I124" s="11" t="s">
        <v>274</v>
      </c>
      <c r="J124" s="115"/>
    </row>
    <row r="125" spans="1:10" ht="43.5" x14ac:dyDescent="0.35">
      <c r="A125" s="106"/>
      <c r="B125" s="106"/>
      <c r="C125" s="106"/>
      <c r="D125" s="155" t="s">
        <v>160</v>
      </c>
      <c r="E125" s="156" t="s">
        <v>168</v>
      </c>
      <c r="F125" s="153" t="str">
        <f>IFERROR(VLOOKUP(E125,TablaIndicadores[[Código]:[Unidad de medida]],2,0),"")</f>
        <v>Capacidad de producción adicional
de energía renovable (de la cual: electricidad,
térmica)*</v>
      </c>
      <c r="G125" s="153" t="str">
        <f>IFERROR(VLOOKUP(E125,TablaIndicadores[[Código]:[Unidad de medida]],3,0),"")</f>
        <v>KW  </v>
      </c>
      <c r="H125" s="116"/>
      <c r="I125" s="153" t="str">
        <f>IF(B119="Incluir",IF(OR(H125="",E125="",NOT(ISNUMBER(H125)),H125&lt;=0,H125&lt;=0.0000001,H125&gt;1000000000),"Rellene con un valor positivo","SI"),"")</f>
        <v/>
      </c>
      <c r="J125" s="115"/>
    </row>
    <row r="126" spans="1:10" ht="29" x14ac:dyDescent="0.35">
      <c r="A126" s="106"/>
      <c r="B126" s="106"/>
      <c r="C126" s="106"/>
      <c r="D126" s="153" t="s">
        <v>162</v>
      </c>
      <c r="E126" s="154" t="s">
        <v>169</v>
      </c>
      <c r="F126" s="153" t="str">
        <f>IFERROR(VLOOKUP(E126,TablaIndicadores[[Código]:[Unidad de medida]],2,0),"")</f>
        <v>RCR 32: Capacidad operativa adicional instalada para energía renovable*</v>
      </c>
      <c r="G126" s="153" t="str">
        <f>IFERROR(VLOOKUP(E126,TablaIndicadores[[Código]:[Unidad de medida]],3,0),"")</f>
        <v>MW</v>
      </c>
      <c r="H126" s="157"/>
      <c r="I126" s="153" t="str">
        <f>IF(B119="Incluir",IF(OR(H126="",E126="",NOT(ISNUMBER(H126)),H126&lt;=0,H126&lt;=0.0000001,H126&gt;1000000000),"Rellene con un valor positivo","SI"),"")</f>
        <v/>
      </c>
      <c r="J126" s="115"/>
    </row>
    <row r="127" spans="1:10" x14ac:dyDescent="0.35">
      <c r="A127" s="106"/>
      <c r="B127" s="106"/>
      <c r="C127" s="106"/>
      <c r="D127" s="106"/>
      <c r="E127" s="106"/>
      <c r="F127" s="107"/>
      <c r="G127" s="106"/>
      <c r="H127" s="106"/>
      <c r="I127" s="107"/>
      <c r="J127" s="115"/>
    </row>
    <row r="128" spans="1:10" x14ac:dyDescent="0.35">
      <c r="A128" s="106"/>
      <c r="B128" s="116" t="s">
        <v>400</v>
      </c>
      <c r="C128" s="106"/>
      <c r="D128" s="112" t="s">
        <v>288</v>
      </c>
      <c r="E128" s="112"/>
      <c r="F128" s="113"/>
      <c r="G128" s="113"/>
      <c r="H128" s="113"/>
      <c r="I128" s="113"/>
      <c r="J128" s="115"/>
    </row>
    <row r="129" spans="1:10" x14ac:dyDescent="0.35">
      <c r="A129" s="106"/>
      <c r="B129" s="106"/>
      <c r="C129" s="106"/>
      <c r="D129" s="106"/>
      <c r="E129" s="106"/>
      <c r="F129" s="107"/>
      <c r="G129" s="106"/>
      <c r="H129" s="106"/>
      <c r="I129" s="107"/>
      <c r="J129" s="115"/>
    </row>
    <row r="130" spans="1:10" x14ac:dyDescent="0.35">
      <c r="A130" s="106"/>
      <c r="B130" s="106"/>
      <c r="C130" s="106"/>
      <c r="D130" s="106" t="s">
        <v>6</v>
      </c>
      <c r="E130" s="162"/>
      <c r="F130" s="174" t="str">
        <f>IF(B128="Incluir",IF(OR(E130="",E130=0),"Rellene el presupuesto",IF(OR(NOT(ISNUMBER(E130)),E130&lt;=0),"Rellene con un valor positivo","")),
    IF(OR(E130="",E130=0),"",
        "No rellene el presupuesto sin seleccionar que quiere incluir el subtipo de acción"))</f>
        <v/>
      </c>
      <c r="G130" s="175"/>
      <c r="H130" s="175"/>
      <c r="I130" s="107"/>
      <c r="J130" s="115"/>
    </row>
    <row r="131" spans="1:10" x14ac:dyDescent="0.35">
      <c r="A131" s="106"/>
      <c r="B131" s="106"/>
      <c r="C131" s="106"/>
      <c r="D131" s="106"/>
      <c r="E131" s="106"/>
      <c r="F131" s="107"/>
      <c r="G131" s="106"/>
      <c r="H131" s="106"/>
      <c r="I131" s="107"/>
      <c r="J131" s="115"/>
    </row>
    <row r="132" spans="1:10" x14ac:dyDescent="0.35">
      <c r="A132" s="106"/>
      <c r="B132" s="106"/>
      <c r="C132" s="106"/>
      <c r="D132" s="106" t="s">
        <v>270</v>
      </c>
      <c r="E132" s="106"/>
      <c r="F132" s="107"/>
      <c r="G132" s="106"/>
      <c r="H132" s="106"/>
      <c r="I132" s="107"/>
      <c r="J132" s="115"/>
    </row>
    <row r="133" spans="1:10" x14ac:dyDescent="0.35">
      <c r="A133" s="106"/>
      <c r="B133" s="106"/>
      <c r="C133" s="106"/>
      <c r="D133" s="7" t="s">
        <v>271</v>
      </c>
      <c r="E133" s="7" t="s">
        <v>272</v>
      </c>
      <c r="F133" s="11" t="s">
        <v>156</v>
      </c>
      <c r="G133" s="11" t="s">
        <v>159</v>
      </c>
      <c r="H133" s="8" t="s">
        <v>273</v>
      </c>
      <c r="I133" s="11" t="s">
        <v>274</v>
      </c>
      <c r="J133" s="115"/>
    </row>
    <row r="134" spans="1:10" ht="43.5" x14ac:dyDescent="0.35">
      <c r="A134" s="106"/>
      <c r="B134" s="106"/>
      <c r="C134" s="106"/>
      <c r="D134" s="155" t="s">
        <v>160</v>
      </c>
      <c r="E134" s="156" t="s">
        <v>168</v>
      </c>
      <c r="F134" s="153" t="str">
        <f>IFERROR(VLOOKUP(E134,TablaIndicadores[[Código]:[Unidad de medida]],2,0),"")</f>
        <v>Capacidad de producción adicional
de energía renovable (de la cual: electricidad,
térmica)*</v>
      </c>
      <c r="G134" s="153" t="str">
        <f>IFERROR(VLOOKUP(E134,TablaIndicadores[[Código]:[Unidad de medida]],3,0),"")</f>
        <v>KW  </v>
      </c>
      <c r="H134" s="116"/>
      <c r="I134" s="153" t="str">
        <f>IF(B128="Incluir",IF(OR(H134="",E134="",NOT(ISNUMBER(H134)),H134&lt;=0,H134&lt;=0.0000001,H134&gt;1000000000),"Rellene con un valor positivo","SI"),"")</f>
        <v/>
      </c>
      <c r="J134" s="115"/>
    </row>
    <row r="135" spans="1:10" ht="29" x14ac:dyDescent="0.35">
      <c r="A135" s="106"/>
      <c r="B135" s="106"/>
      <c r="C135" s="106"/>
      <c r="D135" s="153" t="s">
        <v>162</v>
      </c>
      <c r="E135" s="154" t="s">
        <v>169</v>
      </c>
      <c r="F135" s="153" t="str">
        <f>IFERROR(VLOOKUP(E135,TablaIndicadores[[Código]:[Unidad de medida]],2,0),"")</f>
        <v>RCR 32: Capacidad operativa adicional instalada para energía renovable*</v>
      </c>
      <c r="G135" s="153" t="str">
        <f>IFERROR(VLOOKUP(E135,TablaIndicadores[[Código]:[Unidad de medida]],3,0),"")</f>
        <v>MW</v>
      </c>
      <c r="H135" s="157"/>
      <c r="I135" s="153" t="str">
        <f>IF(B128="Incluir",IF(OR(H135="",E135="",NOT(ISNUMBER(H135)),H135&lt;=0,H135&lt;=0.0000001,H135&gt;1000000000),"Rellene con un valor positivo","SI"),"")</f>
        <v/>
      </c>
      <c r="J135" s="115"/>
    </row>
    <row r="136" spans="1:10" x14ac:dyDescent="0.35">
      <c r="A136" s="106"/>
      <c r="B136" s="106"/>
      <c r="C136" s="106"/>
      <c r="D136" s="107"/>
      <c r="E136" s="106"/>
      <c r="F136" s="107"/>
      <c r="G136" s="106"/>
      <c r="H136" s="106"/>
      <c r="I136" s="107"/>
      <c r="J136" s="115"/>
    </row>
    <row r="137" spans="1:10" ht="15" thickBot="1" x14ac:dyDescent="0.4">
      <c r="A137" s="106"/>
      <c r="B137" s="160" t="s">
        <v>46</v>
      </c>
      <c r="C137" s="109"/>
      <c r="D137" s="109"/>
      <c r="E137" s="109"/>
      <c r="F137" s="110"/>
      <c r="G137" s="109"/>
      <c r="H137" s="109"/>
      <c r="I137" s="110"/>
      <c r="J137" s="115"/>
    </row>
    <row r="138" spans="1:10" x14ac:dyDescent="0.35">
      <c r="A138" s="106"/>
      <c r="B138" s="106"/>
      <c r="C138" s="106"/>
      <c r="D138" s="106"/>
      <c r="E138" s="106"/>
      <c r="F138" s="107"/>
      <c r="G138" s="106"/>
      <c r="H138" s="106"/>
      <c r="I138" s="107"/>
      <c r="J138" s="115"/>
    </row>
    <row r="139" spans="1:10" x14ac:dyDescent="0.35">
      <c r="A139" s="106"/>
      <c r="B139" s="116" t="s">
        <v>400</v>
      </c>
      <c r="C139" s="106"/>
      <c r="D139" s="112" t="s">
        <v>289</v>
      </c>
      <c r="E139" s="112"/>
      <c r="F139" s="113"/>
      <c r="G139" s="113"/>
      <c r="H139" s="113"/>
      <c r="I139" s="113"/>
      <c r="J139" s="115"/>
    </row>
    <row r="140" spans="1:10" x14ac:dyDescent="0.35">
      <c r="A140" s="106"/>
      <c r="B140" s="106"/>
      <c r="C140" s="106"/>
      <c r="D140" s="106"/>
      <c r="E140" s="106"/>
      <c r="F140" s="107"/>
      <c r="G140" s="106"/>
      <c r="H140" s="106"/>
      <c r="I140" s="107"/>
      <c r="J140" s="115"/>
    </row>
    <row r="141" spans="1:10" x14ac:dyDescent="0.35">
      <c r="A141" s="106"/>
      <c r="B141" s="106"/>
      <c r="C141" s="106"/>
      <c r="D141" s="106" t="s">
        <v>6</v>
      </c>
      <c r="E141" s="162"/>
      <c r="F141" s="174" t="str">
        <f>IF(B139="Incluir",IF(OR(E141="",E141=0),"Rellene el presupuesto",IF(OR(NOT(ISNUMBER(E141)),E141&lt;=0),"Rellene con un valor positivo","")),
    IF(OR(E141="",E141=0),"",
        "No rellene el presupuesto sin seleccionar que quiere incluir el subtipo de acción"))</f>
        <v/>
      </c>
      <c r="G141" s="175"/>
      <c r="H141" s="175"/>
      <c r="I141" s="107"/>
      <c r="J141" s="115"/>
    </row>
    <row r="142" spans="1:10" x14ac:dyDescent="0.35">
      <c r="A142" s="106"/>
      <c r="B142" s="106"/>
      <c r="C142" s="106"/>
      <c r="D142" s="106"/>
      <c r="E142" s="106"/>
      <c r="F142" s="107"/>
      <c r="G142" s="106"/>
      <c r="H142" s="106"/>
      <c r="I142" s="107"/>
      <c r="J142" s="115"/>
    </row>
    <row r="143" spans="1:10" x14ac:dyDescent="0.35">
      <c r="A143" s="106"/>
      <c r="B143" s="106"/>
      <c r="C143" s="106"/>
      <c r="D143" s="106" t="s">
        <v>270</v>
      </c>
      <c r="E143" s="106"/>
      <c r="F143" s="107"/>
      <c r="G143" s="106"/>
      <c r="H143" s="106"/>
      <c r="I143" s="107"/>
      <c r="J143" s="115"/>
    </row>
    <row r="144" spans="1:10" x14ac:dyDescent="0.35">
      <c r="A144" s="106"/>
      <c r="B144" s="106"/>
      <c r="C144" s="106"/>
      <c r="D144" s="7" t="s">
        <v>271</v>
      </c>
      <c r="E144" s="7" t="s">
        <v>272</v>
      </c>
      <c r="F144" s="11" t="s">
        <v>156</v>
      </c>
      <c r="G144" s="11" t="s">
        <v>159</v>
      </c>
      <c r="H144" s="8" t="s">
        <v>273</v>
      </c>
      <c r="I144" s="11" t="s">
        <v>274</v>
      </c>
      <c r="J144" s="115"/>
    </row>
    <row r="145" spans="1:10" ht="29" x14ac:dyDescent="0.35">
      <c r="A145" s="106"/>
      <c r="B145" s="106"/>
      <c r="C145" s="106"/>
      <c r="D145" s="155" t="s">
        <v>160</v>
      </c>
      <c r="E145" s="156" t="s">
        <v>170</v>
      </c>
      <c r="F145" s="153" t="str">
        <f>IFERROR(VLOOKUP(E145,TablaIndicadores[[Código]:[Unidad de medida]],2,0),"")</f>
        <v>RCO54 Intermodal</v>
      </c>
      <c r="G145" s="153" t="str">
        <f>IFERROR(VLOOKUP(E145,TablaIndicadores[[Código]:[Unidad de medida]],3,0),"")</f>
        <v>RCO54:Conexiones intermodales</v>
      </c>
      <c r="H145" s="116"/>
      <c r="I145" s="153" t="str">
        <f>IF(B139="Incluir",IF(OR(H145="",E145="",NOT(ISNUMBER(H145)),H145&lt;=0,H145&lt;=0.0000001,H145&gt;1000000000),"Rellene con un valor positivo","SI"),"")</f>
        <v/>
      </c>
      <c r="J145" s="115"/>
    </row>
    <row r="146" spans="1:10" ht="29" x14ac:dyDescent="0.35">
      <c r="A146" s="106"/>
      <c r="B146" s="106"/>
      <c r="C146" s="106"/>
      <c r="D146" s="153" t="s">
        <v>162</v>
      </c>
      <c r="E146" s="154" t="s">
        <v>173</v>
      </c>
      <c r="F146" s="153" t="str">
        <f>IFERROR(VLOOKUP(E146,TablaIndicadores[[Código]:[Unidad de medida]],2,0),"")</f>
        <v>RCR 62: Pasajeros anuales de transporte
público nuevo o modernizado</v>
      </c>
      <c r="G146" s="153" t="str">
        <f>IFERROR(VLOOKUP(E146,TablaIndicadores[[Código]:[Unidad de medida]],3,0),"")</f>
        <v>RCR 62: Usuarios / año</v>
      </c>
      <c r="H146" s="157"/>
      <c r="I146" s="153" t="str">
        <f>IF(B139="Incluir",IF(OR(H146="",E146="",NOT(ISNUMBER(H146)),H146&lt;=0,H146&lt;=0.0000001,H146&gt;1000000000),"Rellene con un valor positivo","SI"),"")</f>
        <v/>
      </c>
      <c r="J146" s="115"/>
    </row>
    <row r="147" spans="1:10" x14ac:dyDescent="0.35">
      <c r="A147" s="106"/>
      <c r="B147" s="106"/>
      <c r="C147" s="106"/>
      <c r="D147" s="107"/>
      <c r="E147" s="106"/>
      <c r="F147" s="107"/>
      <c r="G147" s="106"/>
      <c r="H147" s="106"/>
      <c r="I147" s="107"/>
      <c r="J147" s="115"/>
    </row>
    <row r="148" spans="1:10" x14ac:dyDescent="0.35">
      <c r="A148" s="106"/>
      <c r="B148" s="116" t="s">
        <v>400</v>
      </c>
      <c r="C148" s="106"/>
      <c r="D148" s="112" t="s">
        <v>290</v>
      </c>
      <c r="E148" s="112"/>
      <c r="F148" s="113"/>
      <c r="G148" s="113"/>
      <c r="H148" s="113"/>
      <c r="I148" s="113"/>
      <c r="J148" s="115"/>
    </row>
    <row r="149" spans="1:10" x14ac:dyDescent="0.35">
      <c r="A149" s="106"/>
      <c r="B149" s="106"/>
      <c r="C149" s="106"/>
      <c r="D149" s="106"/>
      <c r="E149" s="106"/>
      <c r="F149" s="107"/>
      <c r="G149" s="106"/>
      <c r="H149" s="106"/>
      <c r="I149" s="107"/>
      <c r="J149" s="115"/>
    </row>
    <row r="150" spans="1:10" x14ac:dyDescent="0.35">
      <c r="A150" s="106"/>
      <c r="B150" s="106"/>
      <c r="C150" s="106"/>
      <c r="D150" s="106" t="s">
        <v>6</v>
      </c>
      <c r="E150" s="162"/>
      <c r="F150" s="174" t="str">
        <f>IF(B148="Incluir",IF(OR(E150="",E150=0),"Rellene el presupuesto",IF(OR(NOT(ISNUMBER(E150)),E150&lt;=0),"Rellene con un valor positivo","")),
    IF(OR(E150="",E150=0),"",
        "No rellene el presupuesto sin seleccionar que quiere incluir el subtipo de acción"))</f>
        <v/>
      </c>
      <c r="G150" s="175"/>
      <c r="H150" s="175"/>
      <c r="I150" s="107"/>
      <c r="J150" s="115"/>
    </row>
    <row r="151" spans="1:10" x14ac:dyDescent="0.35">
      <c r="A151" s="106"/>
      <c r="B151" s="106"/>
      <c r="C151" s="106"/>
      <c r="D151" s="106"/>
      <c r="E151" s="106"/>
      <c r="F151" s="107"/>
      <c r="G151" s="106"/>
      <c r="H151" s="106"/>
      <c r="I151" s="107"/>
      <c r="J151" s="115"/>
    </row>
    <row r="152" spans="1:10" x14ac:dyDescent="0.35">
      <c r="A152" s="106"/>
      <c r="B152" s="106"/>
      <c r="C152" s="106"/>
      <c r="D152" s="106" t="s">
        <v>270</v>
      </c>
      <c r="E152" s="106"/>
      <c r="F152" s="107"/>
      <c r="G152" s="106"/>
      <c r="H152" s="106"/>
      <c r="I152" s="107"/>
      <c r="J152" s="115"/>
    </row>
    <row r="153" spans="1:10" x14ac:dyDescent="0.35">
      <c r="A153" s="106"/>
      <c r="B153" s="106"/>
      <c r="C153" s="106"/>
      <c r="D153" s="7" t="s">
        <v>271</v>
      </c>
      <c r="E153" s="7" t="s">
        <v>272</v>
      </c>
      <c r="F153" s="11" t="s">
        <v>156</v>
      </c>
      <c r="G153" s="11" t="s">
        <v>159</v>
      </c>
      <c r="H153" s="8" t="s">
        <v>273</v>
      </c>
      <c r="I153" s="11" t="s">
        <v>274</v>
      </c>
      <c r="J153" s="115"/>
    </row>
    <row r="154" spans="1:10" ht="29" x14ac:dyDescent="0.35">
      <c r="A154" s="106"/>
      <c r="B154" s="106"/>
      <c r="C154" s="106"/>
      <c r="D154" s="155" t="s">
        <v>160</v>
      </c>
      <c r="E154" s="156" t="s">
        <v>171</v>
      </c>
      <c r="F154" s="153" t="str">
        <f>IFERROR(VLOOKUP(E154,TablaIndicadores[[Código]:[Unidad de medida]],2,0),"")</f>
        <v>RCO 57: Capacidad del material rodante respetuoso con el medio ambiente para el transporte público colectivo*</v>
      </c>
      <c r="G154" s="153" t="str">
        <f>IFERROR(VLOOKUP(E154,TablaIndicadores[[Código]:[Unidad de medida]],3,0),"")</f>
        <v>RCO 57:Pasajeros</v>
      </c>
      <c r="H154" s="116"/>
      <c r="I154" s="153" t="str">
        <f>IF(B148="Incluir",IF(OR(H154="",E154="",NOT(ISNUMBER(H154)),H154&lt;=0,H154&lt;=0.0000001,H154&gt;1000000000),"Rellene con un valor positivo","SI"),"")</f>
        <v/>
      </c>
      <c r="J154" s="115"/>
    </row>
    <row r="155" spans="1:10" ht="29" x14ac:dyDescent="0.35">
      <c r="A155" s="106"/>
      <c r="B155" s="106"/>
      <c r="C155" s="106"/>
      <c r="D155" s="153" t="s">
        <v>162</v>
      </c>
      <c r="E155" s="154" t="s">
        <v>173</v>
      </c>
      <c r="F155" s="153" t="str">
        <f>IFERROR(VLOOKUP(E155,TablaIndicadores[[Código]:[Unidad de medida]],2,0),"")</f>
        <v>RCR 62: Pasajeros anuales de transporte
público nuevo o modernizado</v>
      </c>
      <c r="G155" s="153" t="str">
        <f>IFERROR(VLOOKUP(E155,TablaIndicadores[[Código]:[Unidad de medida]],3,0),"")</f>
        <v>RCR 62: Usuarios / año</v>
      </c>
      <c r="H155" s="157"/>
      <c r="I155" s="153" t="str">
        <f>IF(B148="Incluir",IF(OR(H155="",E155="",NOT(ISNUMBER(H155)),H155&lt;=0,H155&lt;=0.0000001,H155&gt;1000000000),"Rellene con un valor positivo","SI"),"")</f>
        <v/>
      </c>
      <c r="J155" s="115"/>
    </row>
    <row r="156" spans="1:10" x14ac:dyDescent="0.35">
      <c r="A156" s="106"/>
      <c r="B156" s="106"/>
      <c r="C156" s="106"/>
      <c r="D156" s="106"/>
      <c r="E156" s="106"/>
      <c r="F156" s="107"/>
      <c r="G156" s="106"/>
      <c r="H156" s="106"/>
      <c r="I156" s="107"/>
      <c r="J156" s="115"/>
    </row>
    <row r="157" spans="1:10" x14ac:dyDescent="0.35">
      <c r="A157" s="106"/>
      <c r="B157" s="116" t="s">
        <v>400</v>
      </c>
      <c r="C157" s="106"/>
      <c r="D157" s="112" t="s">
        <v>291</v>
      </c>
      <c r="E157" s="112"/>
      <c r="F157" s="113"/>
      <c r="G157" s="113"/>
      <c r="H157" s="113"/>
      <c r="I157" s="113"/>
      <c r="J157" s="115"/>
    </row>
    <row r="158" spans="1:10" x14ac:dyDescent="0.35">
      <c r="A158" s="106"/>
      <c r="B158" s="106"/>
      <c r="C158" s="106"/>
      <c r="D158" s="106"/>
      <c r="E158" s="106"/>
      <c r="F158" s="107"/>
      <c r="G158" s="106"/>
      <c r="H158" s="106"/>
      <c r="I158" s="107"/>
      <c r="J158" s="115"/>
    </row>
    <row r="159" spans="1:10" x14ac:dyDescent="0.35">
      <c r="A159" s="106"/>
      <c r="B159" s="106"/>
      <c r="C159" s="106"/>
      <c r="D159" s="106" t="s">
        <v>6</v>
      </c>
      <c r="E159" s="162"/>
      <c r="F159" s="174" t="str">
        <f>IF(B157="Incluir",IF(OR(E159="",E159=0),"Rellene el presupuesto",IF(OR(NOT(ISNUMBER(E159)),E159&lt;=0),"Rellene con un valor positivo","")),
    IF(OR(E159="",E159=0),"",
        "No rellene el presupuesto sin seleccionar que quiere incluir el subtipo de acción"))</f>
        <v/>
      </c>
      <c r="G159" s="175"/>
      <c r="H159" s="175"/>
      <c r="I159" s="107"/>
      <c r="J159" s="115"/>
    </row>
    <row r="160" spans="1:10" x14ac:dyDescent="0.35">
      <c r="A160" s="106"/>
      <c r="B160" s="106"/>
      <c r="C160" s="106"/>
      <c r="D160" s="106"/>
      <c r="E160" s="106"/>
      <c r="F160" s="107"/>
      <c r="G160" s="106"/>
      <c r="H160" s="106"/>
      <c r="I160" s="107"/>
      <c r="J160" s="115"/>
    </row>
    <row r="161" spans="1:10" x14ac:dyDescent="0.35">
      <c r="A161" s="106"/>
      <c r="B161" s="106"/>
      <c r="C161" s="106"/>
      <c r="D161" s="106" t="s">
        <v>270</v>
      </c>
      <c r="E161" s="106"/>
      <c r="F161" s="107"/>
      <c r="G161" s="106"/>
      <c r="H161" s="106"/>
      <c r="I161" s="107"/>
      <c r="J161" s="115"/>
    </row>
    <row r="162" spans="1:10" x14ac:dyDescent="0.35">
      <c r="A162" s="106"/>
      <c r="B162" s="106"/>
      <c r="C162" s="106"/>
      <c r="D162" s="7" t="s">
        <v>271</v>
      </c>
      <c r="E162" s="7" t="s">
        <v>272</v>
      </c>
      <c r="F162" s="11" t="s">
        <v>156</v>
      </c>
      <c r="G162" s="11" t="s">
        <v>159</v>
      </c>
      <c r="H162" s="8" t="s">
        <v>273</v>
      </c>
      <c r="I162" s="11" t="s">
        <v>274</v>
      </c>
      <c r="J162" s="115"/>
    </row>
    <row r="163" spans="1:10" ht="29" x14ac:dyDescent="0.35">
      <c r="A163" s="106"/>
      <c r="B163" s="106"/>
      <c r="C163" s="106"/>
      <c r="D163" s="155" t="s">
        <v>160</v>
      </c>
      <c r="E163" s="156" t="s">
        <v>174</v>
      </c>
      <c r="F163" s="153" t="str">
        <f>IFERROR(VLOOKUP(E163,TablaIndicadores[[Código]:[Unidad de medida]],2,0),"")</f>
        <v>RCO 58: Infraestructuras específicamente para ciclistas apoyadas*</v>
      </c>
      <c r="G163" s="153" t="str">
        <f>IFERROR(VLOOKUP(E163,TablaIndicadores[[Código]:[Unidad de medida]],3,0),"")</f>
        <v>RCO 58:  Km</v>
      </c>
      <c r="H163" s="116"/>
      <c r="I163" s="153" t="str">
        <f>IF(B157="Incluir",IF(OR(H163="",E163="",NOT(ISNUMBER(H163)),H163&lt;=0,H163&lt;=0.0000001,H163&gt;1000000000),"Rellene con un valor positivo","SI"),"")</f>
        <v/>
      </c>
      <c r="J163" s="115"/>
    </row>
    <row r="164" spans="1:10" ht="29" x14ac:dyDescent="0.35">
      <c r="A164" s="106"/>
      <c r="B164" s="106"/>
      <c r="C164" s="106"/>
      <c r="D164" s="153" t="s">
        <v>162</v>
      </c>
      <c r="E164" s="154" t="s">
        <v>175</v>
      </c>
      <c r="F164" s="153" t="str">
        <f>IFERROR(VLOOKUP(E164,TablaIndicadores[[Código]:[Unidad de medida]],2,0),"")</f>
        <v>RCR 64: Usuarios anuales de infraestructuras
específicas para ciclistas</v>
      </c>
      <c r="G164" s="153" t="str">
        <f>IFERROR(VLOOKUP(E164,TablaIndicadores[[Código]:[Unidad de medida]],3,0),"")</f>
        <v>RCR 64: Usuarios /año</v>
      </c>
      <c r="H164" s="157"/>
      <c r="I164" s="153" t="str">
        <f>IF(B157="Incluir",IF(OR(H164="",E164="",NOT(ISNUMBER(H164)),H164&lt;=0,H164&lt;=0.0000001,H164&gt;1000000000),"Rellene con un valor positivo","SI"),"")</f>
        <v/>
      </c>
      <c r="J164" s="115"/>
    </row>
    <row r="165" spans="1:10" x14ac:dyDescent="0.35">
      <c r="A165" s="106"/>
      <c r="B165" s="106"/>
      <c r="C165" s="106"/>
      <c r="D165" s="106"/>
      <c r="E165" s="107"/>
      <c r="F165" s="107"/>
      <c r="G165" s="106"/>
      <c r="H165" s="107"/>
      <c r="I165" s="107"/>
      <c r="J165" s="115"/>
    </row>
    <row r="166" spans="1:10" x14ac:dyDescent="0.35">
      <c r="A166" s="106"/>
      <c r="B166" s="116" t="s">
        <v>400</v>
      </c>
      <c r="C166" s="106"/>
      <c r="D166" s="112" t="s">
        <v>292</v>
      </c>
      <c r="E166" s="112"/>
      <c r="F166" s="113"/>
      <c r="G166" s="113"/>
      <c r="H166" s="113"/>
      <c r="I166" s="113"/>
      <c r="J166" s="115"/>
    </row>
    <row r="167" spans="1:10" x14ac:dyDescent="0.35">
      <c r="A167" s="106"/>
      <c r="B167" s="106"/>
      <c r="C167" s="106"/>
      <c r="D167" s="106"/>
      <c r="E167" s="106"/>
      <c r="F167" s="107"/>
      <c r="G167" s="106"/>
      <c r="H167" s="106"/>
      <c r="I167" s="107"/>
      <c r="J167" s="115"/>
    </row>
    <row r="168" spans="1:10" x14ac:dyDescent="0.35">
      <c r="A168" s="106"/>
      <c r="B168" s="106"/>
      <c r="C168" s="106"/>
      <c r="D168" s="106" t="s">
        <v>6</v>
      </c>
      <c r="E168" s="162"/>
      <c r="F168" s="174" t="str">
        <f>IF(B166="Incluir",IF(OR(E168="",E168=0),"Rellene el presupuesto",IF(OR(NOT(ISNUMBER(E168)),E168&lt;=0),"Rellene con un valor positivo","")),
    IF(OR(E168="",E168=0),"",
        "No rellene el presupuesto sin seleccionar que quiere incluir el subtipo de acción"))</f>
        <v/>
      </c>
      <c r="G168" s="175"/>
      <c r="H168" s="175"/>
      <c r="I168" s="107"/>
      <c r="J168" s="115"/>
    </row>
    <row r="169" spans="1:10" x14ac:dyDescent="0.35">
      <c r="A169" s="106"/>
      <c r="B169" s="106"/>
      <c r="C169" s="106"/>
      <c r="D169" s="106"/>
      <c r="E169" s="106"/>
      <c r="F169" s="107"/>
      <c r="G169" s="106"/>
      <c r="H169" s="106"/>
      <c r="I169" s="107"/>
      <c r="J169" s="115"/>
    </row>
    <row r="170" spans="1:10" x14ac:dyDescent="0.35">
      <c r="A170" s="106"/>
      <c r="B170" s="106"/>
      <c r="C170" s="106"/>
      <c r="D170" s="106" t="s">
        <v>270</v>
      </c>
      <c r="E170" s="106"/>
      <c r="F170" s="107"/>
      <c r="G170" s="106"/>
      <c r="H170" s="106"/>
      <c r="I170" s="107"/>
      <c r="J170" s="115"/>
    </row>
    <row r="171" spans="1:10" x14ac:dyDescent="0.35">
      <c r="A171" s="106"/>
      <c r="B171" s="106"/>
      <c r="C171" s="106"/>
      <c r="D171" s="7" t="s">
        <v>271</v>
      </c>
      <c r="E171" s="7" t="s">
        <v>272</v>
      </c>
      <c r="F171" s="11" t="s">
        <v>156</v>
      </c>
      <c r="G171" s="11" t="s">
        <v>159</v>
      </c>
      <c r="H171" s="8" t="s">
        <v>273</v>
      </c>
      <c r="I171" s="11" t="s">
        <v>274</v>
      </c>
      <c r="J171" s="115"/>
    </row>
    <row r="172" spans="1:10" ht="29" x14ac:dyDescent="0.35">
      <c r="A172" s="106"/>
      <c r="B172" s="106"/>
      <c r="C172" s="106"/>
      <c r="D172" s="155" t="s">
        <v>160</v>
      </c>
      <c r="E172" s="156" t="s">
        <v>170</v>
      </c>
      <c r="F172" s="153" t="str">
        <f>IFERROR(VLOOKUP(E172,TablaIndicadores[[Código]:[Unidad de medida]],2,0),"")</f>
        <v>RCO54 Intermodal</v>
      </c>
      <c r="G172" s="153" t="str">
        <f>IFERROR(VLOOKUP(E172,TablaIndicadores[[Código]:[Unidad de medida]],3,0),"")</f>
        <v>RCO54:Conexiones intermodales</v>
      </c>
      <c r="H172" s="116"/>
      <c r="I172" s="153" t="str">
        <f>IF(B166="Incluir",IF(OR(H172="",E172="",NOT(ISNUMBER(H172)),H172&lt;=0,H172&lt;=0.0000001,H172&gt;1000000000),"Rellene con un valor positivo","SI"),"")</f>
        <v/>
      </c>
      <c r="J172" s="115"/>
    </row>
    <row r="173" spans="1:10" ht="29" x14ac:dyDescent="0.35">
      <c r="A173" s="106"/>
      <c r="B173" s="106"/>
      <c r="C173" s="106"/>
      <c r="D173" s="153" t="s">
        <v>162</v>
      </c>
      <c r="E173" s="154" t="s">
        <v>173</v>
      </c>
      <c r="F173" s="153" t="str">
        <f>IFERROR(VLOOKUP(E173,TablaIndicadores[[Código]:[Unidad de medida]],2,0),"")</f>
        <v>RCR 62: Pasajeros anuales de transporte
público nuevo o modernizado</v>
      </c>
      <c r="G173" s="153" t="str">
        <f>IFERROR(VLOOKUP(E173,TablaIndicadores[[Código]:[Unidad de medida]],3,0),"")</f>
        <v>RCR 62: Usuarios / año</v>
      </c>
      <c r="H173" s="157"/>
      <c r="I173" s="153" t="str">
        <f>IF(B166="Incluir",IF(OR(H173="",E173="",NOT(ISNUMBER(H173)),H173&lt;=0,H173&lt;=0.0000001,H173&gt;1000000000),"Rellene con un valor positivo","SI"),"")</f>
        <v/>
      </c>
      <c r="J173" s="115"/>
    </row>
    <row r="174" spans="1:10" x14ac:dyDescent="0.35">
      <c r="A174" s="106"/>
      <c r="B174" s="106"/>
      <c r="C174" s="106"/>
      <c r="D174" s="106"/>
      <c r="E174" s="106"/>
      <c r="F174" s="107"/>
      <c r="G174" s="106"/>
      <c r="H174" s="106"/>
      <c r="I174" s="107"/>
      <c r="J174" s="115"/>
    </row>
    <row r="175" spans="1:10" x14ac:dyDescent="0.35">
      <c r="A175" s="106"/>
      <c r="B175" s="116" t="s">
        <v>400</v>
      </c>
      <c r="C175" s="106"/>
      <c r="D175" s="187" t="s">
        <v>293</v>
      </c>
      <c r="E175" s="187"/>
      <c r="F175" s="187"/>
      <c r="G175" s="187"/>
      <c r="H175" s="187"/>
      <c r="I175" s="187"/>
      <c r="J175" s="118"/>
    </row>
    <row r="176" spans="1:10" x14ac:dyDescent="0.35">
      <c r="A176" s="106"/>
      <c r="B176" s="106"/>
      <c r="C176" s="106"/>
      <c r="D176" s="106"/>
      <c r="E176" s="106"/>
      <c r="F176" s="107"/>
      <c r="G176" s="106"/>
      <c r="H176" s="106"/>
      <c r="I176" s="107"/>
      <c r="J176" s="115"/>
    </row>
    <row r="177" spans="1:10" x14ac:dyDescent="0.35">
      <c r="A177" s="106"/>
      <c r="B177" s="106"/>
      <c r="C177" s="106"/>
      <c r="D177" s="106" t="s">
        <v>6</v>
      </c>
      <c r="E177" s="162"/>
      <c r="F177" s="174" t="str">
        <f>IF(B175="Incluir",IF(OR(E177="",E177=0),"Rellene el presupuesto",IF(OR(NOT(ISNUMBER(E177)),E177&lt;=0),"Rellene con un valor positivo","")),
    IF(OR(E177="",E177=0),"",
        "No rellene el presupuesto sin seleccionar que quiere incluir el subtipo de acción"))</f>
        <v/>
      </c>
      <c r="G177" s="175"/>
      <c r="H177" s="175"/>
      <c r="I177" s="107"/>
      <c r="J177" s="115"/>
    </row>
    <row r="178" spans="1:10" x14ac:dyDescent="0.35">
      <c r="A178" s="106"/>
      <c r="B178" s="106"/>
      <c r="C178" s="106"/>
      <c r="D178" s="106"/>
      <c r="E178" s="106"/>
      <c r="F178" s="107"/>
      <c r="G178" s="106"/>
      <c r="H178" s="106"/>
      <c r="I178" s="107"/>
      <c r="J178" s="115"/>
    </row>
    <row r="179" spans="1:10" x14ac:dyDescent="0.35">
      <c r="A179" s="106"/>
      <c r="B179" s="106"/>
      <c r="C179" s="106"/>
      <c r="D179" s="106" t="s">
        <v>270</v>
      </c>
      <c r="E179" s="106"/>
      <c r="F179" s="107"/>
      <c r="G179" s="106"/>
      <c r="H179" s="106"/>
      <c r="I179" s="107"/>
      <c r="J179" s="115"/>
    </row>
    <row r="180" spans="1:10" x14ac:dyDescent="0.35">
      <c r="A180" s="106"/>
      <c r="B180" s="106"/>
      <c r="C180" s="106"/>
      <c r="D180" s="7" t="s">
        <v>271</v>
      </c>
      <c r="E180" s="7" t="s">
        <v>272</v>
      </c>
      <c r="F180" s="11" t="s">
        <v>156</v>
      </c>
      <c r="G180" s="11" t="s">
        <v>159</v>
      </c>
      <c r="H180" s="8" t="s">
        <v>273</v>
      </c>
      <c r="I180" s="11" t="s">
        <v>274</v>
      </c>
      <c r="J180" s="115"/>
    </row>
    <row r="181" spans="1:10" ht="29" x14ac:dyDescent="0.35">
      <c r="A181" s="106"/>
      <c r="B181" s="106"/>
      <c r="C181" s="106"/>
      <c r="D181" s="155" t="s">
        <v>160</v>
      </c>
      <c r="E181" s="156" t="s">
        <v>171</v>
      </c>
      <c r="F181" s="153" t="str">
        <f>IFERROR(VLOOKUP(E181,TablaIndicadores[[Código]:[Unidad de medida]],2,0),"")</f>
        <v>RCO 57: Capacidad del material rodante respetuoso con el medio ambiente para el transporte público colectivo*</v>
      </c>
      <c r="G181" s="153" t="str">
        <f>IFERROR(VLOOKUP(E181,TablaIndicadores[[Código]:[Unidad de medida]],3,0),"")</f>
        <v>RCO 57:Pasajeros</v>
      </c>
      <c r="H181" s="116"/>
      <c r="I181" s="153" t="str">
        <f>IF(B175="Incluir",IF(OR(H181="",E181="",NOT(ISNUMBER(H181)),H181&lt;=0,H181&lt;=0.0000001,H181&gt;1000000000),"Rellene con un valor positivo","SI"),"")</f>
        <v/>
      </c>
      <c r="J181" s="115"/>
    </row>
    <row r="182" spans="1:10" ht="29" x14ac:dyDescent="0.35">
      <c r="A182" s="106"/>
      <c r="B182" s="106"/>
      <c r="C182" s="106"/>
      <c r="D182" s="153" t="s">
        <v>162</v>
      </c>
      <c r="E182" s="154" t="s">
        <v>173</v>
      </c>
      <c r="F182" s="153" t="str">
        <f>IFERROR(VLOOKUP(E182,TablaIndicadores[[Código]:[Unidad de medida]],2,0),"")</f>
        <v>RCR 62: Pasajeros anuales de transporte
público nuevo o modernizado</v>
      </c>
      <c r="G182" s="153" t="str">
        <f>IFERROR(VLOOKUP(E182,TablaIndicadores[[Código]:[Unidad de medida]],3,0),"")</f>
        <v>RCR 62: Usuarios / año</v>
      </c>
      <c r="H182" s="157"/>
      <c r="I182" s="153" t="str">
        <f>IF(B175="Incluir",IF(OR(H182="",E182="",NOT(ISNUMBER(H182)),H182&lt;=0,H182&lt;=0.0000001,H182&gt;1000000000),"Rellene con un valor positivo","SI"),"")</f>
        <v/>
      </c>
      <c r="J182" s="115"/>
    </row>
    <row r="183" spans="1:10" x14ac:dyDescent="0.35">
      <c r="A183" s="106"/>
      <c r="B183" s="106"/>
      <c r="C183" s="106"/>
      <c r="D183" s="106"/>
      <c r="E183" s="106"/>
      <c r="F183" s="107"/>
      <c r="G183" s="106"/>
      <c r="H183" s="106"/>
      <c r="I183" s="107"/>
      <c r="J183" s="115"/>
    </row>
    <row r="184" spans="1:10" ht="15" thickBot="1" x14ac:dyDescent="0.4">
      <c r="A184" s="106"/>
      <c r="B184" s="160" t="s">
        <v>48</v>
      </c>
      <c r="C184" s="109"/>
      <c r="D184" s="109"/>
      <c r="E184" s="109"/>
      <c r="F184" s="110"/>
      <c r="G184" s="109"/>
      <c r="H184" s="109"/>
      <c r="I184" s="110"/>
      <c r="J184" s="115"/>
    </row>
    <row r="185" spans="1:10" x14ac:dyDescent="0.35">
      <c r="A185" s="106"/>
      <c r="B185" s="106"/>
      <c r="C185" s="106"/>
      <c r="D185" s="106"/>
      <c r="E185" s="106"/>
      <c r="F185" s="107"/>
      <c r="G185" s="106"/>
      <c r="H185" s="106"/>
      <c r="I185" s="107"/>
      <c r="J185" s="115"/>
    </row>
    <row r="186" spans="1:10" ht="29.25" customHeight="1" x14ac:dyDescent="0.35">
      <c r="A186" s="106"/>
      <c r="B186" s="116" t="s">
        <v>400</v>
      </c>
      <c r="C186" s="106"/>
      <c r="D186" s="176" t="s">
        <v>294</v>
      </c>
      <c r="E186" s="176"/>
      <c r="F186" s="176"/>
      <c r="G186" s="176"/>
      <c r="H186" s="176"/>
      <c r="I186" s="176"/>
      <c r="J186" s="150"/>
    </row>
    <row r="187" spans="1:10" x14ac:dyDescent="0.35">
      <c r="A187" s="106"/>
      <c r="B187" s="106"/>
      <c r="C187" s="106"/>
      <c r="D187" s="106"/>
      <c r="E187" s="106"/>
      <c r="F187" s="107"/>
      <c r="G187" s="106"/>
      <c r="H187" s="106"/>
      <c r="I187" s="107"/>
      <c r="J187" s="115"/>
    </row>
    <row r="188" spans="1:10" x14ac:dyDescent="0.35">
      <c r="A188" s="106"/>
      <c r="B188" s="106"/>
      <c r="C188" s="106"/>
      <c r="D188" s="106" t="s">
        <v>6</v>
      </c>
      <c r="E188" s="162"/>
      <c r="F188" s="174" t="str">
        <f>IF(B186="Incluir",IF(OR(E188="",E188=0),"Rellene el presupuesto",IF(OR(NOT(ISNUMBER(E188)),E188&lt;=0),"Rellene con un valor positivo","")),
    IF(OR(E188="",E188=0),"",
        "No rellene el presupuesto sin seleccionar que quiere incluir el subtipo de acción"))</f>
        <v/>
      </c>
      <c r="G188" s="175"/>
      <c r="H188" s="175"/>
      <c r="I188" s="107"/>
      <c r="J188" s="115"/>
    </row>
    <row r="189" spans="1:10" x14ac:dyDescent="0.35">
      <c r="A189" s="106"/>
      <c r="B189" s="106"/>
      <c r="C189" s="106"/>
      <c r="D189" s="106"/>
      <c r="E189" s="106"/>
      <c r="F189" s="107"/>
      <c r="G189" s="106"/>
      <c r="H189" s="106"/>
      <c r="I189" s="107"/>
      <c r="J189" s="115"/>
    </row>
    <row r="190" spans="1:10" x14ac:dyDescent="0.35">
      <c r="A190" s="106"/>
      <c r="B190" s="106"/>
      <c r="C190" s="106"/>
      <c r="D190" s="106" t="s">
        <v>270</v>
      </c>
      <c r="E190" s="106"/>
      <c r="F190" s="107"/>
      <c r="G190" s="106"/>
      <c r="H190" s="106"/>
      <c r="I190" s="107"/>
      <c r="J190" s="115"/>
    </row>
    <row r="191" spans="1:10" x14ac:dyDescent="0.35">
      <c r="A191" s="106"/>
      <c r="B191" s="106"/>
      <c r="C191" s="106"/>
      <c r="D191" s="7" t="s">
        <v>271</v>
      </c>
      <c r="E191" s="7" t="s">
        <v>272</v>
      </c>
      <c r="F191" s="11" t="s">
        <v>156</v>
      </c>
      <c r="G191" s="11" t="s">
        <v>159</v>
      </c>
      <c r="H191" s="8" t="s">
        <v>273</v>
      </c>
      <c r="I191" s="11" t="s">
        <v>274</v>
      </c>
      <c r="J191" s="115"/>
    </row>
    <row r="192" spans="1:10" ht="43.5" x14ac:dyDescent="0.35">
      <c r="A192" s="106"/>
      <c r="B192" s="106"/>
      <c r="C192" s="106"/>
      <c r="D192" s="155" t="s">
        <v>160</v>
      </c>
      <c r="E192" s="156" t="s">
        <v>177</v>
      </c>
      <c r="F192" s="153" t="str">
        <f>IFERROR(VLOOKUP(E192,TablaIndicadores[[Código]:[Unidad de medida]],2,0),"")</f>
        <v>RCO 26: Infraestructuras verdes construidas
o mejoradas para la adaptación al cambio
climático*</v>
      </c>
      <c r="G192" s="153" t="str">
        <f>IFERROR(VLOOKUP(E192,TablaIndicadores[[Código]:[Unidad de medida]],3,0),"")</f>
        <v>RCO 26: Hectáreas</v>
      </c>
      <c r="H192" s="116"/>
      <c r="I192" s="153" t="str">
        <f>IF(B186="Incluir",IF(OR(H192="",E192="",NOT(ISNUMBER(H192)),H192&lt;=0,H192&lt;=0.0000001,H192&gt;1000000000),"Rellene con un valor positivo","SI"),"")</f>
        <v/>
      </c>
      <c r="J192" s="115"/>
    </row>
    <row r="193" spans="1:10" ht="43.5" x14ac:dyDescent="0.35">
      <c r="A193" s="106"/>
      <c r="B193" s="106"/>
      <c r="C193" s="106"/>
      <c r="D193" s="153" t="s">
        <v>162</v>
      </c>
      <c r="E193" s="154" t="s">
        <v>178</v>
      </c>
      <c r="F193" s="153" t="str">
        <f>IFERROR(VLOOKUP(E193,TablaIndicadores[[Código]:[Unidad de medida]],2,0),"")</f>
        <v>RCR 35: Población que se beneficia de las
medidas de protección frente a las
inundaciones</v>
      </c>
      <c r="G193" s="153" t="str">
        <f>IFERROR(VLOOKUP(E193,TablaIndicadores[[Código]:[Unidad de medida]],3,0),"")</f>
        <v>RCR 35:Personas</v>
      </c>
      <c r="H193" s="157"/>
      <c r="I193" s="153" t="str">
        <f>IF(B186="Incluir",IF(OR(H193="",E193="",NOT(ISNUMBER(H193)),H193&lt;=0,H193&lt;=0.0000001,H193&gt;1000000000),"Rellene con un valor positivo","SI"),"")</f>
        <v/>
      </c>
      <c r="J193" s="115"/>
    </row>
    <row r="194" spans="1:10" x14ac:dyDescent="0.35">
      <c r="A194" s="106"/>
      <c r="B194" s="106"/>
      <c r="C194" s="106"/>
      <c r="D194" s="106"/>
      <c r="E194" s="106"/>
      <c r="F194" s="107"/>
      <c r="G194" s="106"/>
      <c r="H194" s="106"/>
      <c r="I194" s="107"/>
      <c r="J194" s="115"/>
    </row>
    <row r="195" spans="1:10" ht="29.25" customHeight="1" x14ac:dyDescent="0.35">
      <c r="A195" s="106"/>
      <c r="B195" s="116" t="s">
        <v>400</v>
      </c>
      <c r="C195" s="106"/>
      <c r="D195" s="176" t="s">
        <v>295</v>
      </c>
      <c r="E195" s="176"/>
      <c r="F195" s="176"/>
      <c r="G195" s="176"/>
      <c r="H195" s="176"/>
      <c r="I195" s="176"/>
      <c r="J195" s="150"/>
    </row>
    <row r="196" spans="1:10" x14ac:dyDescent="0.35">
      <c r="A196" s="106"/>
      <c r="B196" s="106"/>
      <c r="C196" s="106"/>
      <c r="D196" s="106"/>
      <c r="E196" s="106"/>
      <c r="F196" s="107"/>
      <c r="G196" s="106"/>
      <c r="H196" s="106"/>
      <c r="I196" s="107"/>
      <c r="J196" s="115"/>
    </row>
    <row r="197" spans="1:10" x14ac:dyDescent="0.35">
      <c r="A197" s="106"/>
      <c r="B197" s="106"/>
      <c r="C197" s="106"/>
      <c r="D197" s="106" t="s">
        <v>6</v>
      </c>
      <c r="E197" s="162"/>
      <c r="F197" s="174" t="str">
        <f>IF(B195="Incluir",IF(OR(E197="",E197=0),"Rellene el presupuesto",IF(OR(NOT(ISNUMBER(E197)),E197&lt;=0),"Rellene con un valor positivo","")),
    IF(OR(E197="",E197=0),"",
        "No rellene el presupuesto sin seleccionar que quiere incluir el subtipo de acción"))</f>
        <v/>
      </c>
      <c r="G197" s="175"/>
      <c r="H197" s="175"/>
      <c r="I197" s="107"/>
      <c r="J197" s="115"/>
    </row>
    <row r="198" spans="1:10" x14ac:dyDescent="0.35">
      <c r="A198" s="106"/>
      <c r="B198" s="106"/>
      <c r="C198" s="106"/>
      <c r="D198" s="106"/>
      <c r="E198" s="106"/>
      <c r="F198" s="107"/>
      <c r="G198" s="106"/>
      <c r="H198" s="106"/>
      <c r="I198" s="107"/>
      <c r="J198" s="115"/>
    </row>
    <row r="199" spans="1:10" x14ac:dyDescent="0.35">
      <c r="A199" s="106"/>
      <c r="B199" s="106"/>
      <c r="C199" s="106"/>
      <c r="D199" s="106" t="s">
        <v>270</v>
      </c>
      <c r="E199" s="106"/>
      <c r="F199" s="107"/>
      <c r="G199" s="106"/>
      <c r="H199" s="106"/>
      <c r="I199" s="107"/>
      <c r="J199" s="115"/>
    </row>
    <row r="200" spans="1:10" x14ac:dyDescent="0.35">
      <c r="A200" s="106"/>
      <c r="B200" s="106"/>
      <c r="C200" s="106"/>
      <c r="D200" s="7" t="s">
        <v>271</v>
      </c>
      <c r="E200" s="7" t="s">
        <v>272</v>
      </c>
      <c r="F200" s="11" t="s">
        <v>156</v>
      </c>
      <c r="G200" s="11" t="s">
        <v>159</v>
      </c>
      <c r="H200" s="8" t="s">
        <v>273</v>
      </c>
      <c r="I200" s="11" t="s">
        <v>274</v>
      </c>
      <c r="J200" s="115"/>
    </row>
    <row r="201" spans="1:10" ht="43.5" x14ac:dyDescent="0.35">
      <c r="A201" s="106"/>
      <c r="B201" s="106"/>
      <c r="C201" s="106"/>
      <c r="D201" s="155" t="s">
        <v>160</v>
      </c>
      <c r="E201" s="156" t="s">
        <v>176</v>
      </c>
      <c r="F201" s="153" t="str">
        <f>IFERROR(VLOOKUP(E201,TablaIndicadores[[Código]:[Unidad de medida]],2,0),"")</f>
        <v>RCO 24: Inversiones en sistemas nuevos o
mejorados de seguimiento, preparación,
alerta y respuesta ante catástrofes*</v>
      </c>
      <c r="G201" s="153" t="str">
        <f>IFERROR(VLOOKUP(E201,TablaIndicadores[[Código]:[Unidad de medida]],3,0),"")</f>
        <v>RCO 24: Euro</v>
      </c>
      <c r="H201" s="116"/>
      <c r="I201" s="153" t="str">
        <f>IF(B195="Incluir",IF(OR(H201="",E201="",NOT(ISNUMBER(H201)),H201&lt;=0,H201&lt;=0.0000001,H201&gt;1000000000),"Rellene con un valor positivo","SI"),"")</f>
        <v/>
      </c>
      <c r="J201" s="115"/>
    </row>
    <row r="202" spans="1:10" ht="29" x14ac:dyDescent="0.35">
      <c r="A202" s="106"/>
      <c r="B202" s="106"/>
      <c r="C202" s="106"/>
      <c r="D202" s="153" t="s">
        <v>162</v>
      </c>
      <c r="E202" s="154" t="s">
        <v>179</v>
      </c>
      <c r="F202" s="153" t="str">
        <f>IFERROR(VLOOKUP(E202,TablaIndicadores[[Código]:[Unidad de medida]],2,0),"")</f>
        <v>RCR 36: Población que se beneficia de la
protección frente a los incendios forestales</v>
      </c>
      <c r="G202" s="153" t="str">
        <f>IFERROR(VLOOKUP(E202,TablaIndicadores[[Código]:[Unidad de medida]],3,0),"")</f>
        <v>RCR 36: Personas</v>
      </c>
      <c r="H202" s="157"/>
      <c r="I202" s="153" t="str">
        <f>IF(B195="Incluir",IF(OR(H202="",E202="",NOT(ISNUMBER(H202)),H202&lt;=0,H202&lt;=0.0000001,H202&gt;1000000000),"Rellene con un valor positivo","SI"),"")</f>
        <v/>
      </c>
      <c r="J202" s="115"/>
    </row>
    <row r="203" spans="1:10" x14ac:dyDescent="0.35">
      <c r="A203" s="106"/>
      <c r="B203" s="106"/>
      <c r="C203" s="106"/>
      <c r="D203" s="106"/>
      <c r="E203" s="106"/>
      <c r="F203" s="107"/>
      <c r="G203" s="106"/>
      <c r="H203" s="106"/>
      <c r="I203" s="107"/>
      <c r="J203" s="115"/>
    </row>
    <row r="204" spans="1:10" ht="29.25" customHeight="1" x14ac:dyDescent="0.35">
      <c r="A204" s="106"/>
      <c r="B204" s="116" t="s">
        <v>400</v>
      </c>
      <c r="C204" s="106"/>
      <c r="D204" s="176" t="s">
        <v>296</v>
      </c>
      <c r="E204" s="176"/>
      <c r="F204" s="176"/>
      <c r="G204" s="176"/>
      <c r="H204" s="176"/>
      <c r="I204" s="176"/>
      <c r="J204" s="150"/>
    </row>
    <row r="205" spans="1:10" x14ac:dyDescent="0.35">
      <c r="A205" s="106"/>
      <c r="B205" s="106"/>
      <c r="C205" s="106"/>
      <c r="D205" s="106"/>
      <c r="E205" s="106"/>
      <c r="F205" s="107"/>
      <c r="G205" s="106"/>
      <c r="H205" s="106"/>
      <c r="I205" s="107"/>
      <c r="J205" s="115"/>
    </row>
    <row r="206" spans="1:10" x14ac:dyDescent="0.35">
      <c r="A206" s="106"/>
      <c r="B206" s="106"/>
      <c r="C206" s="106"/>
      <c r="D206" s="106" t="s">
        <v>6</v>
      </c>
      <c r="E206" s="162"/>
      <c r="F206" s="174" t="str">
        <f>IF(B204="Incluir",IF(OR(E206="",E206=0),"Rellene el presupuesto",IF(OR(NOT(ISNUMBER(E206)),E206&lt;=0),"Rellene con un valor positivo","")),
    IF(OR(E206="",E206=0),"",
        "No rellene el presupuesto sin seleccionar que quiere incluir el subtipo de acción"))</f>
        <v/>
      </c>
      <c r="G206" s="175"/>
      <c r="H206" s="175"/>
      <c r="I206" s="107"/>
      <c r="J206" s="115"/>
    </row>
    <row r="207" spans="1:10" x14ac:dyDescent="0.35">
      <c r="A207" s="106"/>
      <c r="B207" s="106"/>
      <c r="C207" s="106"/>
      <c r="D207" s="106"/>
      <c r="E207" s="106"/>
      <c r="F207" s="107"/>
      <c r="G207" s="106"/>
      <c r="H207" s="106"/>
      <c r="I207" s="107"/>
      <c r="J207" s="115"/>
    </row>
    <row r="208" spans="1:10" x14ac:dyDescent="0.35">
      <c r="A208" s="106"/>
      <c r="B208" s="106"/>
      <c r="C208" s="106"/>
      <c r="D208" s="106" t="s">
        <v>270</v>
      </c>
      <c r="E208" s="106"/>
      <c r="F208" s="107"/>
      <c r="G208" s="106"/>
      <c r="H208" s="106"/>
      <c r="I208" s="107"/>
      <c r="J208" s="115"/>
    </row>
    <row r="209" spans="1:10" x14ac:dyDescent="0.35">
      <c r="A209" s="106"/>
      <c r="B209" s="106"/>
      <c r="C209" s="106"/>
      <c r="D209" s="7" t="s">
        <v>271</v>
      </c>
      <c r="E209" s="7" t="s">
        <v>272</v>
      </c>
      <c r="F209" s="11" t="s">
        <v>156</v>
      </c>
      <c r="G209" s="11" t="s">
        <v>159</v>
      </c>
      <c r="H209" s="8" t="s">
        <v>273</v>
      </c>
      <c r="I209" s="11" t="s">
        <v>274</v>
      </c>
      <c r="J209" s="115"/>
    </row>
    <row r="210" spans="1:10" ht="43.5" x14ac:dyDescent="0.35">
      <c r="A210" s="106"/>
      <c r="B210" s="106"/>
      <c r="C210" s="106"/>
      <c r="D210" s="155" t="s">
        <v>160</v>
      </c>
      <c r="E210" s="156" t="s">
        <v>176</v>
      </c>
      <c r="F210" s="153" t="str">
        <f>IFERROR(VLOOKUP(E210,TablaIndicadores[[Código]:[Unidad de medida]],2,0),"")</f>
        <v>RCO 24: Inversiones en sistemas nuevos o
mejorados de seguimiento, preparación,
alerta y respuesta ante catástrofes*</v>
      </c>
      <c r="G210" s="153" t="str">
        <f>IFERROR(VLOOKUP(E210,TablaIndicadores[[Código]:[Unidad de medida]],3,0),"")</f>
        <v>RCO 24: Euro</v>
      </c>
      <c r="H210" s="116"/>
      <c r="I210" s="153" t="str">
        <f>IF(B204="Incluir",IF(OR(H210="",E210="",NOT(ISNUMBER(H210)),H210&lt;=0,H210&lt;=0.0000001,H210&gt;1000000000),"Rellene con un valor positivo","SI"),"")</f>
        <v/>
      </c>
      <c r="J210" s="115"/>
    </row>
    <row r="211" spans="1:10" ht="72.5" x14ac:dyDescent="0.35">
      <c r="A211" s="106"/>
      <c r="B211" s="106"/>
      <c r="C211" s="106"/>
      <c r="D211" s="153" t="s">
        <v>162</v>
      </c>
      <c r="E211" s="154" t="s">
        <v>180</v>
      </c>
      <c r="F211" s="153" t="str">
        <f>IFERROR(VLOOKUP(E211,TablaIndicadores[[Código]:[Unidad de medida]],2,0),"")</f>
        <v>RCR 37: Población que se beneficia de
medidas de protección frente a catástrofes
naturales relacionadas con el clima (distintas
de las inundaciones o los incendios
forestales)</v>
      </c>
      <c r="G211" s="153" t="str">
        <f>IFERROR(VLOOKUP(E211,TablaIndicadores[[Código]:[Unidad de medida]],3,0),"")</f>
        <v>RCR 37:Personas</v>
      </c>
      <c r="H211" s="157"/>
      <c r="I211" s="153" t="str">
        <f>IF(B204="Incluir",IF(OR(H211="",E211="",NOT(ISNUMBER(H211)),H211&lt;=0,H211&lt;=0.0000001,H211&gt;1000000000),"Rellene con un valor positivo","SI"),"")</f>
        <v/>
      </c>
      <c r="J211" s="115"/>
    </row>
    <row r="212" spans="1:10" x14ac:dyDescent="0.35">
      <c r="A212" s="106"/>
      <c r="B212" s="106"/>
      <c r="C212" s="106"/>
      <c r="D212" s="106"/>
      <c r="E212" s="106"/>
      <c r="F212" s="107"/>
      <c r="G212" s="106"/>
      <c r="H212" s="106"/>
      <c r="I212" s="107"/>
      <c r="J212" s="115"/>
    </row>
    <row r="213" spans="1:10" ht="15" thickBot="1" x14ac:dyDescent="0.4">
      <c r="A213" s="106"/>
      <c r="B213" s="160" t="s">
        <v>50</v>
      </c>
      <c r="C213" s="109"/>
      <c r="D213" s="109"/>
      <c r="E213" s="109"/>
      <c r="F213" s="110"/>
      <c r="G213" s="109"/>
      <c r="H213" s="109"/>
      <c r="I213" s="110"/>
      <c r="J213" s="115"/>
    </row>
    <row r="214" spans="1:10" x14ac:dyDescent="0.35">
      <c r="A214" s="106"/>
      <c r="B214" s="106"/>
      <c r="C214" s="106"/>
      <c r="D214" s="106"/>
      <c r="E214" s="106"/>
      <c r="F214" s="107"/>
      <c r="G214" s="106"/>
      <c r="H214" s="106"/>
      <c r="I214" s="107"/>
      <c r="J214" s="115"/>
    </row>
    <row r="215" spans="1:10" ht="29.25" customHeight="1" x14ac:dyDescent="0.35">
      <c r="A215" s="106"/>
      <c r="B215" s="116" t="s">
        <v>400</v>
      </c>
      <c r="C215" s="106"/>
      <c r="D215" s="176" t="s">
        <v>297</v>
      </c>
      <c r="E215" s="176"/>
      <c r="F215" s="176"/>
      <c r="G215" s="176"/>
      <c r="H215" s="176"/>
      <c r="I215" s="176"/>
      <c r="J215" s="150"/>
    </row>
    <row r="216" spans="1:10" x14ac:dyDescent="0.35">
      <c r="A216" s="106"/>
      <c r="B216" s="106"/>
      <c r="C216" s="106"/>
      <c r="D216" s="106"/>
      <c r="E216" s="106"/>
      <c r="F216" s="107"/>
      <c r="G216" s="106"/>
      <c r="H216" s="106"/>
      <c r="I216" s="107"/>
      <c r="J216" s="115"/>
    </row>
    <row r="217" spans="1:10" x14ac:dyDescent="0.35">
      <c r="A217" s="106"/>
      <c r="B217" s="106"/>
      <c r="C217" s="106"/>
      <c r="D217" s="106" t="s">
        <v>6</v>
      </c>
      <c r="E217" s="162"/>
      <c r="F217" s="174" t="str">
        <f>IF(B215="Incluir",IF(OR(E217="",E217=0),"Rellene el presupuesto",IF(OR(NOT(ISNUMBER(E217)),E217&lt;=0),"Rellene con un valor positivo","")),
    IF(OR(E217="",E217=0),"",
        "No rellene el presupuesto sin seleccionar que quiere incluir el subtipo de acción"))</f>
        <v/>
      </c>
      <c r="G217" s="175"/>
      <c r="H217" s="175"/>
      <c r="I217" s="107"/>
      <c r="J217" s="115"/>
    </row>
    <row r="218" spans="1:10" x14ac:dyDescent="0.35">
      <c r="A218" s="106"/>
      <c r="B218" s="106"/>
      <c r="C218" s="106"/>
      <c r="D218" s="106"/>
      <c r="E218" s="106"/>
      <c r="F218" s="107"/>
      <c r="G218" s="106"/>
      <c r="H218" s="106"/>
      <c r="I218" s="107"/>
      <c r="J218" s="115"/>
    </row>
    <row r="219" spans="1:10" x14ac:dyDescent="0.35">
      <c r="A219" s="106"/>
      <c r="B219" s="106"/>
      <c r="C219" s="106"/>
      <c r="D219" s="106" t="s">
        <v>270</v>
      </c>
      <c r="E219" s="106"/>
      <c r="F219" s="107"/>
      <c r="G219" s="106"/>
      <c r="H219" s="106"/>
      <c r="I219" s="107"/>
      <c r="J219" s="115"/>
    </row>
    <row r="220" spans="1:10" x14ac:dyDescent="0.35">
      <c r="A220" s="106"/>
      <c r="B220" s="106"/>
      <c r="C220" s="106"/>
      <c r="D220" s="7" t="s">
        <v>271</v>
      </c>
      <c r="E220" s="7" t="s">
        <v>272</v>
      </c>
      <c r="F220" s="11" t="s">
        <v>156</v>
      </c>
      <c r="G220" s="11" t="s">
        <v>159</v>
      </c>
      <c r="H220" s="8" t="s">
        <v>273</v>
      </c>
      <c r="I220" s="11" t="s">
        <v>274</v>
      </c>
      <c r="J220" s="115"/>
    </row>
    <row r="221" spans="1:10" ht="43.5" x14ac:dyDescent="0.35">
      <c r="A221" s="106"/>
      <c r="B221" s="106"/>
      <c r="C221" s="106"/>
      <c r="D221" s="155" t="s">
        <v>160</v>
      </c>
      <c r="E221" s="156" t="s">
        <v>181</v>
      </c>
      <c r="F221" s="153" t="str">
        <f>IFERROR(VLOOKUP(E221,TablaIndicadores[[Código]:[Unidad de medida]],2,0),"")</f>
        <v>RCO 30: Longitud de las tuberías nuevas o
mejoradas para los sistemas de distribución
para el abastecimiento público de agua</v>
      </c>
      <c r="G221" s="153" t="str">
        <f>IFERROR(VLOOKUP(E221,TablaIndicadores[[Código]:[Unidad de medida]],3,0),"")</f>
        <v>RCO 30: Km</v>
      </c>
      <c r="H221" s="116"/>
      <c r="I221" s="153" t="str">
        <f>IF(B215="Incluir",IF(OR(H221="",E221="",NOT(ISNUMBER(H221)),H221&lt;=0,H221&lt;=0.0000001,H221&gt;1000000000),"Rellene con un valor positivo","SI"),"")</f>
        <v/>
      </c>
      <c r="J221" s="115"/>
    </row>
    <row r="222" spans="1:10" ht="29" x14ac:dyDescent="0.35">
      <c r="A222" s="106"/>
      <c r="B222" s="106"/>
      <c r="C222" s="106"/>
      <c r="D222" s="153" t="s">
        <v>162</v>
      </c>
      <c r="E222" s="154" t="s">
        <v>182</v>
      </c>
      <c r="F222" s="153" t="str">
        <f>IFERROR(VLOOKUP(E222,TablaIndicadores[[Código]:[Unidad de medida]],2,0),"")</f>
        <v>RCR 41: Población conectada a un
abastecimiento de agua mejorado</v>
      </c>
      <c r="G222" s="153" t="str">
        <f>IFERROR(VLOOKUP(E222,TablaIndicadores[[Código]:[Unidad de medida]],3,0),"")</f>
        <v>RCR 41: Personas</v>
      </c>
      <c r="H222" s="157"/>
      <c r="I222" s="153" t="str">
        <f>IF(B215="Incluir",IF(OR(H222="",E222="",NOT(ISNUMBER(H222)),H222&lt;=0,H222&lt;=0.0000001,H222&gt;1000000000),"Rellene con un valor positivo","SI"),"")</f>
        <v/>
      </c>
      <c r="J222" s="115"/>
    </row>
    <row r="223" spans="1:10" x14ac:dyDescent="0.35">
      <c r="A223" s="106"/>
      <c r="B223" s="106"/>
      <c r="C223" s="106"/>
      <c r="D223" s="106"/>
      <c r="E223" s="106"/>
      <c r="F223" s="107"/>
      <c r="G223" s="106"/>
      <c r="H223" s="106"/>
      <c r="I223" s="107"/>
      <c r="J223" s="115"/>
    </row>
    <row r="224" spans="1:10" ht="29.25" customHeight="1" x14ac:dyDescent="0.35">
      <c r="A224" s="106"/>
      <c r="B224" s="116" t="s">
        <v>400</v>
      </c>
      <c r="C224" s="106"/>
      <c r="D224" s="176" t="s">
        <v>298</v>
      </c>
      <c r="E224" s="176"/>
      <c r="F224" s="176"/>
      <c r="G224" s="176"/>
      <c r="H224" s="176"/>
      <c r="I224" s="176"/>
      <c r="J224" s="150"/>
    </row>
    <row r="225" spans="1:10" x14ac:dyDescent="0.35">
      <c r="A225" s="106"/>
      <c r="B225" s="106"/>
      <c r="C225" s="106"/>
      <c r="D225" s="106"/>
      <c r="E225" s="106"/>
      <c r="F225" s="107"/>
      <c r="G225" s="106"/>
      <c r="H225" s="106"/>
      <c r="I225" s="107"/>
      <c r="J225" s="115"/>
    </row>
    <row r="226" spans="1:10" x14ac:dyDescent="0.35">
      <c r="A226" s="106"/>
      <c r="B226" s="106"/>
      <c r="C226" s="106"/>
      <c r="D226" s="106" t="s">
        <v>6</v>
      </c>
      <c r="E226" s="162"/>
      <c r="F226" s="174" t="str">
        <f>IF(B224="Incluir",IF(OR(E226="",E226=0),"Rellene el presupuesto",IF(OR(NOT(ISNUMBER(E226)),E226&lt;=0),"Rellene con un valor positivo","")),
    IF(OR(E226="",E226=0),"",
        "No rellene el presupuesto sin seleccionar que quiere incluir el subtipo de acción"))</f>
        <v/>
      </c>
      <c r="G226" s="175"/>
      <c r="H226" s="175"/>
      <c r="I226" s="107"/>
      <c r="J226" s="115"/>
    </row>
    <row r="227" spans="1:10" x14ac:dyDescent="0.35">
      <c r="A227" s="106"/>
      <c r="B227" s="106"/>
      <c r="C227" s="106"/>
      <c r="D227" s="106"/>
      <c r="E227" s="106"/>
      <c r="F227" s="107"/>
      <c r="G227" s="106"/>
      <c r="H227" s="106"/>
      <c r="I227" s="107"/>
      <c r="J227" s="115"/>
    </row>
    <row r="228" spans="1:10" x14ac:dyDescent="0.35">
      <c r="A228" s="106"/>
      <c r="B228" s="106"/>
      <c r="C228" s="106"/>
      <c r="D228" s="106" t="s">
        <v>270</v>
      </c>
      <c r="E228" s="106"/>
      <c r="F228" s="107"/>
      <c r="G228" s="106"/>
      <c r="H228" s="106"/>
      <c r="I228" s="107"/>
      <c r="J228" s="115"/>
    </row>
    <row r="229" spans="1:10" x14ac:dyDescent="0.35">
      <c r="A229" s="106"/>
      <c r="B229" s="106"/>
      <c r="C229" s="106"/>
      <c r="D229" s="7" t="s">
        <v>271</v>
      </c>
      <c r="E229" s="7" t="s">
        <v>272</v>
      </c>
      <c r="F229" s="11" t="s">
        <v>156</v>
      </c>
      <c r="G229" s="11" t="s">
        <v>159</v>
      </c>
      <c r="H229" s="8" t="s">
        <v>273</v>
      </c>
      <c r="I229" s="11" t="s">
        <v>274</v>
      </c>
      <c r="J229" s="115"/>
    </row>
    <row r="230" spans="1:10" ht="43.5" x14ac:dyDescent="0.35">
      <c r="A230" s="106"/>
      <c r="B230" s="106"/>
      <c r="C230" s="106"/>
      <c r="D230" s="155" t="s">
        <v>160</v>
      </c>
      <c r="E230" s="156" t="s">
        <v>181</v>
      </c>
      <c r="F230" s="153" t="str">
        <f>IFERROR(VLOOKUP(E230,TablaIndicadores[[Código]:[Unidad de medida]],2,0),"")</f>
        <v>RCO 30: Longitud de las tuberías nuevas o
mejoradas para los sistemas de distribución
para el abastecimiento público de agua</v>
      </c>
      <c r="G230" s="153" t="str">
        <f>IFERROR(VLOOKUP(E230,TablaIndicadores[[Código]:[Unidad de medida]],3,0),"")</f>
        <v>RCO 30: Km</v>
      </c>
      <c r="H230" s="116"/>
      <c r="I230" s="153" t="str">
        <f>IF(B224="Incluir",IF(OR(H230="",E230="",NOT(ISNUMBER(H230)),H230&lt;=0,H230&lt;=0.0000001,H230&gt;1000000000),"Rellene con un valor positivo","SI"),"")</f>
        <v/>
      </c>
      <c r="J230" s="115"/>
    </row>
    <row r="231" spans="1:10" ht="29" x14ac:dyDescent="0.35">
      <c r="A231" s="106"/>
      <c r="B231" s="106"/>
      <c r="C231" s="106"/>
      <c r="D231" s="153" t="s">
        <v>162</v>
      </c>
      <c r="E231" s="154" t="s">
        <v>182</v>
      </c>
      <c r="F231" s="153" t="str">
        <f>IFERROR(VLOOKUP(E231,TablaIndicadores[[Código]:[Unidad de medida]],2,0),"")</f>
        <v>RCR 41: Población conectada a un
abastecimiento de agua mejorado</v>
      </c>
      <c r="G231" s="153" t="str">
        <f>IFERROR(VLOOKUP(E231,TablaIndicadores[[Código]:[Unidad de medida]],3,0),"")</f>
        <v>RCR 41: Personas</v>
      </c>
      <c r="H231" s="157"/>
      <c r="I231" s="153" t="str">
        <f>IF(B224="Incluir",IF(OR(H231="",E231="",NOT(ISNUMBER(H231)),H231&lt;=0,H231&lt;=0.0000001,H231&gt;1000000000),"Rellene con un valor positivo","SI"),"")</f>
        <v/>
      </c>
      <c r="J231" s="115"/>
    </row>
    <row r="232" spans="1:10" x14ac:dyDescent="0.35">
      <c r="A232" s="106"/>
      <c r="B232" s="106"/>
      <c r="C232" s="106"/>
      <c r="D232" s="106"/>
      <c r="E232" s="106"/>
      <c r="F232" s="107"/>
      <c r="G232" s="106"/>
      <c r="H232" s="106"/>
      <c r="I232" s="107"/>
      <c r="J232" s="115"/>
    </row>
    <row r="233" spans="1:10" ht="29.25" customHeight="1" x14ac:dyDescent="0.35">
      <c r="A233" s="106"/>
      <c r="B233" s="116" t="s">
        <v>400</v>
      </c>
      <c r="C233" s="106"/>
      <c r="D233" s="176" t="s">
        <v>299</v>
      </c>
      <c r="E233" s="176"/>
      <c r="F233" s="176"/>
      <c r="G233" s="176"/>
      <c r="H233" s="176"/>
      <c r="I233" s="176"/>
      <c r="J233" s="150"/>
    </row>
    <row r="234" spans="1:10" x14ac:dyDescent="0.35">
      <c r="A234" s="106"/>
      <c r="B234" s="106"/>
      <c r="C234" s="106"/>
      <c r="D234" s="106"/>
      <c r="E234" s="106"/>
      <c r="F234" s="107"/>
      <c r="G234" s="106"/>
      <c r="H234" s="106"/>
      <c r="I234" s="107"/>
      <c r="J234" s="115"/>
    </row>
    <row r="235" spans="1:10" x14ac:dyDescent="0.35">
      <c r="A235" s="106"/>
      <c r="B235" s="106"/>
      <c r="C235" s="106"/>
      <c r="D235" s="106" t="s">
        <v>6</v>
      </c>
      <c r="E235" s="162"/>
      <c r="F235" s="174" t="str">
        <f>IF(B233="Incluir",IF(OR(E235="",E235=0),"Rellene el presupuesto",IF(OR(NOT(ISNUMBER(E235)),E235&lt;=0),"Rellene con un valor positivo","")),
    IF(OR(E235="",E235=0),"",
        "No rellene el presupuesto sin seleccionar que quiere incluir el subtipo de acción"))</f>
        <v/>
      </c>
      <c r="G235" s="175"/>
      <c r="H235" s="175"/>
      <c r="I235" s="107"/>
      <c r="J235" s="115"/>
    </row>
    <row r="236" spans="1:10" x14ac:dyDescent="0.35">
      <c r="A236" s="106"/>
      <c r="B236" s="106"/>
      <c r="C236" s="106"/>
      <c r="D236" s="106"/>
      <c r="E236" s="106"/>
      <c r="F236" s="107"/>
      <c r="G236" s="106"/>
      <c r="H236" s="106"/>
      <c r="I236" s="107"/>
      <c r="J236" s="115"/>
    </row>
    <row r="237" spans="1:10" x14ac:dyDescent="0.35">
      <c r="A237" s="106"/>
      <c r="B237" s="106"/>
      <c r="C237" s="106"/>
      <c r="D237" s="106" t="s">
        <v>270</v>
      </c>
      <c r="E237" s="106"/>
      <c r="F237" s="107"/>
      <c r="G237" s="106"/>
      <c r="H237" s="106"/>
      <c r="I237" s="107"/>
      <c r="J237" s="115"/>
    </row>
    <row r="238" spans="1:10" x14ac:dyDescent="0.35">
      <c r="A238" s="106"/>
      <c r="B238" s="106"/>
      <c r="C238" s="106"/>
      <c r="D238" s="7" t="s">
        <v>271</v>
      </c>
      <c r="E238" s="7" t="s">
        <v>272</v>
      </c>
      <c r="F238" s="11" t="s">
        <v>156</v>
      </c>
      <c r="G238" s="11" t="s">
        <v>159</v>
      </c>
      <c r="H238" s="8" t="s">
        <v>273</v>
      </c>
      <c r="I238" s="11" t="s">
        <v>274</v>
      </c>
      <c r="J238" s="115"/>
    </row>
    <row r="239" spans="1:10" ht="29" x14ac:dyDescent="0.35">
      <c r="A239" s="106"/>
      <c r="B239" s="106"/>
      <c r="C239" s="106"/>
      <c r="D239" s="155" t="s">
        <v>160</v>
      </c>
      <c r="E239" s="156" t="s">
        <v>183</v>
      </c>
      <c r="F239" s="153" t="str">
        <f>IFERROR(VLOOKUP(E239,TablaIndicadores[[Código]:[Unidad de medida]],2,0),"")</f>
        <v>RCO31 Longitud de tuberías nuevas o mejoradas para la red pública de recogida de aguas residuales</v>
      </c>
      <c r="G239" s="153" t="str">
        <f>IFERROR(VLOOKUP(E239,TablaIndicadores[[Código]:[Unidad de medida]],3,0),"")</f>
        <v>RCO31: Km</v>
      </c>
      <c r="H239" s="116"/>
      <c r="I239" s="153" t="str">
        <f>IF(B233="Incluir",IF(OR(H239="",E239="",NOT(ISNUMBER(H239)),H239&lt;=0,H239&lt;=0.0000001,H239&gt;1000000000),"Rellene con un valor positivo","SI"),"")</f>
        <v/>
      </c>
      <c r="J239" s="115"/>
    </row>
    <row r="240" spans="1:10" ht="43.5" x14ac:dyDescent="0.35">
      <c r="A240" s="106"/>
      <c r="B240" s="106"/>
      <c r="C240" s="106"/>
      <c r="D240" s="153" t="s">
        <v>162</v>
      </c>
      <c r="E240" s="154" t="s">
        <v>185</v>
      </c>
      <c r="F240" s="153" t="str">
        <f>IFERROR(VLOOKUP(E240,TablaIndicadores[[Código]:[Unidad de medida]],2,0),"")</f>
        <v>RCR 42: Población conectada, como mínimo,
a una planta secundaria de tratamiento de
aguas residuales</v>
      </c>
      <c r="G240" s="153" t="str">
        <f>IFERROR(VLOOKUP(E240,TablaIndicadores[[Código]:[Unidad de medida]],3,0),"")</f>
        <v>RCR 42:  Personas</v>
      </c>
      <c r="H240" s="157"/>
      <c r="I240" s="153" t="str">
        <f>IF(B233="Incluir",IF(OR(H240="",E240="",NOT(ISNUMBER(H240)),H240&lt;=0,H240&lt;=0.0000001,H240&gt;1000000000),"Rellene con un valor positivo","SI"),"")</f>
        <v/>
      </c>
      <c r="J240" s="115"/>
    </row>
    <row r="241" spans="1:10" x14ac:dyDescent="0.35">
      <c r="A241" s="106"/>
      <c r="B241" s="106"/>
      <c r="C241" s="106"/>
      <c r="D241" s="106"/>
      <c r="E241" s="106"/>
      <c r="F241" s="107"/>
      <c r="G241" s="106"/>
      <c r="H241" s="106"/>
      <c r="I241" s="107"/>
      <c r="J241" s="115"/>
    </row>
    <row r="242" spans="1:10" x14ac:dyDescent="0.35">
      <c r="A242" s="106"/>
      <c r="B242" s="116" t="s">
        <v>400</v>
      </c>
      <c r="C242" s="106"/>
      <c r="D242" s="112" t="s">
        <v>300</v>
      </c>
      <c r="E242" s="112"/>
      <c r="F242" s="113"/>
      <c r="G242" s="113"/>
      <c r="H242" s="113"/>
      <c r="I242" s="113"/>
      <c r="J242" s="115"/>
    </row>
    <row r="243" spans="1:10" x14ac:dyDescent="0.35">
      <c r="A243" s="106"/>
      <c r="B243" s="106"/>
      <c r="C243" s="106"/>
      <c r="D243" s="106"/>
      <c r="E243" s="106"/>
      <c r="F243" s="107"/>
      <c r="G243" s="106"/>
      <c r="H243" s="106"/>
      <c r="I243" s="107"/>
      <c r="J243" s="115"/>
    </row>
    <row r="244" spans="1:10" x14ac:dyDescent="0.35">
      <c r="A244" s="106"/>
      <c r="B244" s="106"/>
      <c r="C244" s="106"/>
      <c r="D244" s="106" t="s">
        <v>6</v>
      </c>
      <c r="E244" s="162"/>
      <c r="F244" s="174" t="str">
        <f>IF(B242="Incluir",IF(OR(E244="",E244=0),"Rellene el presupuesto",IF(OR(NOT(ISNUMBER(E244)),E244&lt;=0),"Rellene con un valor positivo","")),
    IF(OR(E244="",E244=0),"",
        "No rellene el presupuesto sin seleccionar que quiere incluir el subtipo de acción"))</f>
        <v/>
      </c>
      <c r="G244" s="175"/>
      <c r="H244" s="175"/>
      <c r="I244" s="107"/>
      <c r="J244" s="115"/>
    </row>
    <row r="245" spans="1:10" x14ac:dyDescent="0.35">
      <c r="A245" s="106"/>
      <c r="B245" s="106"/>
      <c r="C245" s="106"/>
      <c r="D245" s="106"/>
      <c r="E245" s="106"/>
      <c r="F245" s="107"/>
      <c r="G245" s="106"/>
      <c r="H245" s="106"/>
      <c r="I245" s="107"/>
      <c r="J245" s="115"/>
    </row>
    <row r="246" spans="1:10" x14ac:dyDescent="0.35">
      <c r="A246" s="106"/>
      <c r="B246" s="106"/>
      <c r="C246" s="106"/>
      <c r="D246" s="106" t="s">
        <v>270</v>
      </c>
      <c r="E246" s="106"/>
      <c r="F246" s="107"/>
      <c r="G246" s="106"/>
      <c r="H246" s="106"/>
      <c r="I246" s="107"/>
      <c r="J246" s="115"/>
    </row>
    <row r="247" spans="1:10" x14ac:dyDescent="0.35">
      <c r="A247" s="106"/>
      <c r="B247" s="106"/>
      <c r="C247" s="106"/>
      <c r="D247" s="7" t="s">
        <v>271</v>
      </c>
      <c r="E247" s="7" t="s">
        <v>272</v>
      </c>
      <c r="F247" s="11" t="s">
        <v>156</v>
      </c>
      <c r="G247" s="11" t="s">
        <v>159</v>
      </c>
      <c r="H247" s="8" t="s">
        <v>273</v>
      </c>
      <c r="I247" s="11" t="s">
        <v>274</v>
      </c>
      <c r="J247" s="115"/>
    </row>
    <row r="248" spans="1:10" ht="29" x14ac:dyDescent="0.35">
      <c r="A248" s="106"/>
      <c r="B248" s="106"/>
      <c r="C248" s="106"/>
      <c r="D248" s="155" t="s">
        <v>160</v>
      </c>
      <c r="E248" s="156" t="s">
        <v>184</v>
      </c>
      <c r="F248" s="153" t="str">
        <f>IFERROR(VLOOKUP(E248,TablaIndicadores[[Código]:[Unidad de medida]],2,0),"")</f>
        <v>RCO 32: Capacidad nueva o mejorada para el
tratamiento de aguas residuales</v>
      </c>
      <c r="G248" s="153" t="str">
        <f>IFERROR(VLOOKUP(E248,TablaIndicadores[[Código]:[Unidad de medida]],3,0),"")</f>
        <v>RCO32: Equivalente de población</v>
      </c>
      <c r="H248" s="116"/>
      <c r="I248" s="153" t="str">
        <f>IF(B242="Incluir",IF(OR(H248="",E248="",NOT(ISNUMBER(H248)),H248&lt;=0,H248&lt;=0.0000001,H248&gt;1000000000),"Rellene con un valor positivo","SI"),"")</f>
        <v/>
      </c>
      <c r="J248" s="115"/>
    </row>
    <row r="249" spans="1:10" ht="43.5" x14ac:dyDescent="0.35">
      <c r="A249" s="106"/>
      <c r="B249" s="106"/>
      <c r="C249" s="106"/>
      <c r="D249" s="153" t="s">
        <v>162</v>
      </c>
      <c r="E249" s="154" t="s">
        <v>185</v>
      </c>
      <c r="F249" s="153" t="str">
        <f>IFERROR(VLOOKUP(E249,TablaIndicadores[[Código]:[Unidad de medida]],2,0),"")</f>
        <v>RCR 42: Población conectada, como mínimo,
a una planta secundaria de tratamiento de
aguas residuales</v>
      </c>
      <c r="G249" s="153" t="str">
        <f>IFERROR(VLOOKUP(E249,TablaIndicadores[[Código]:[Unidad de medida]],3,0),"")</f>
        <v>RCR 42:  Personas</v>
      </c>
      <c r="H249" s="157"/>
      <c r="I249" s="153" t="str">
        <f>IF(B242="Incluir",IF(OR(H249="",E249="",NOT(ISNUMBER(H249)),H249&lt;=0,H249&lt;=0.0000001,H249&gt;1000000000),"Rellene con un valor positivo","SI"),"")</f>
        <v/>
      </c>
      <c r="J249" s="115"/>
    </row>
    <row r="250" spans="1:10" x14ac:dyDescent="0.35">
      <c r="A250" s="106"/>
      <c r="B250" s="106"/>
      <c r="C250" s="106"/>
      <c r="D250" s="106"/>
      <c r="E250" s="106"/>
      <c r="F250" s="107"/>
      <c r="G250" s="106"/>
      <c r="H250" s="106"/>
      <c r="I250" s="107"/>
      <c r="J250" s="115"/>
    </row>
    <row r="251" spans="1:10" x14ac:dyDescent="0.35">
      <c r="A251" s="106"/>
      <c r="B251" s="116" t="s">
        <v>400</v>
      </c>
      <c r="C251" s="106"/>
      <c r="D251" s="112" t="s">
        <v>301</v>
      </c>
      <c r="E251" s="112"/>
      <c r="F251" s="113"/>
      <c r="G251" s="151"/>
      <c r="H251" s="151"/>
      <c r="I251" s="151"/>
      <c r="J251" s="115"/>
    </row>
    <row r="252" spans="1:10" x14ac:dyDescent="0.35">
      <c r="A252" s="106"/>
      <c r="B252" s="106"/>
      <c r="C252" s="106"/>
      <c r="D252" s="106"/>
      <c r="E252" s="106"/>
      <c r="F252" s="107"/>
      <c r="G252" s="106"/>
      <c r="H252" s="106"/>
      <c r="I252" s="107"/>
      <c r="J252" s="115"/>
    </row>
    <row r="253" spans="1:10" x14ac:dyDescent="0.35">
      <c r="A253" s="106"/>
      <c r="B253" s="106"/>
      <c r="C253" s="106"/>
      <c r="D253" s="106" t="s">
        <v>6</v>
      </c>
      <c r="E253" s="162"/>
      <c r="F253" s="174" t="str">
        <f>IF(B251="Incluir",IF(OR(E253="",E253=0),"Rellene el presupuesto",IF(OR(NOT(ISNUMBER(E253)),E253&lt;=0),"Rellene con un valor positivo","")),
    IF(OR(E253="",E253=0),"",
        "No rellene el presupuesto sin seleccionar que quiere incluir el subtipo de acción"))</f>
        <v/>
      </c>
      <c r="G253" s="175"/>
      <c r="H253" s="175"/>
      <c r="I253" s="107"/>
      <c r="J253" s="115"/>
    </row>
    <row r="254" spans="1:10" x14ac:dyDescent="0.35">
      <c r="A254" s="106"/>
      <c r="B254" s="106"/>
      <c r="C254" s="106"/>
      <c r="D254" s="106"/>
      <c r="E254" s="106"/>
      <c r="F254" s="107"/>
      <c r="G254" s="106"/>
      <c r="H254" s="106"/>
      <c r="I254" s="107"/>
      <c r="J254" s="115"/>
    </row>
    <row r="255" spans="1:10" x14ac:dyDescent="0.35">
      <c r="A255" s="106"/>
      <c r="B255" s="106"/>
      <c r="C255" s="106"/>
      <c r="D255" s="106" t="s">
        <v>270</v>
      </c>
      <c r="E255" s="106"/>
      <c r="F255" s="107"/>
      <c r="G255" s="106"/>
      <c r="H255" s="106"/>
      <c r="I255" s="107"/>
      <c r="J255" s="115"/>
    </row>
    <row r="256" spans="1:10" x14ac:dyDescent="0.35">
      <c r="A256" s="106"/>
      <c r="B256" s="106"/>
      <c r="C256" s="106"/>
      <c r="D256" s="7" t="s">
        <v>271</v>
      </c>
      <c r="E256" s="7" t="s">
        <v>272</v>
      </c>
      <c r="F256" s="11" t="s">
        <v>156</v>
      </c>
      <c r="G256" s="11" t="s">
        <v>159</v>
      </c>
      <c r="H256" s="8" t="s">
        <v>273</v>
      </c>
      <c r="I256" s="11" t="s">
        <v>274</v>
      </c>
      <c r="J256" s="115"/>
    </row>
    <row r="257" spans="1:10" ht="29" x14ac:dyDescent="0.35">
      <c r="A257" s="106"/>
      <c r="B257" s="106"/>
      <c r="C257" s="106"/>
      <c r="D257" s="155" t="s">
        <v>160</v>
      </c>
      <c r="E257" s="156" t="s">
        <v>183</v>
      </c>
      <c r="F257" s="153" t="str">
        <f>IFERROR(VLOOKUP(E257,TablaIndicadores[[Código]:[Unidad de medida]],2,0),"")</f>
        <v>RCO31 Longitud de tuberías nuevas o mejoradas para la red pública de recogida de aguas residuales</v>
      </c>
      <c r="G257" s="153" t="str">
        <f>IFERROR(VLOOKUP(E257,TablaIndicadores[[Código]:[Unidad de medida]],3,0),"")</f>
        <v>RCO31: Km</v>
      </c>
      <c r="H257" s="116"/>
      <c r="I257" s="153" t="str">
        <f>IF(B251="Incluir",IF(OR(H257="",E257="",NOT(ISNUMBER(H257)),H257&lt;=0,H257&lt;=0.0000001,H257&gt;1000000000),"Rellene con un valor positivo","SI"),"")</f>
        <v/>
      </c>
      <c r="J257" s="115"/>
    </row>
    <row r="258" spans="1:10" ht="43.5" x14ac:dyDescent="0.35">
      <c r="A258" s="106"/>
      <c r="B258" s="106"/>
      <c r="C258" s="106"/>
      <c r="D258" s="153" t="s">
        <v>162</v>
      </c>
      <c r="E258" s="154" t="s">
        <v>185</v>
      </c>
      <c r="F258" s="153" t="str">
        <f>IFERROR(VLOOKUP(E258,TablaIndicadores[[Código]:[Unidad de medida]],2,0),"")</f>
        <v>RCR 42: Población conectada, como mínimo,
a una planta secundaria de tratamiento de
aguas residuales</v>
      </c>
      <c r="G258" s="153" t="str">
        <f>IFERROR(VLOOKUP(E258,TablaIndicadores[[Código]:[Unidad de medida]],3,0),"")</f>
        <v>RCR 42:  Personas</v>
      </c>
      <c r="H258" s="157"/>
      <c r="I258" s="153" t="str">
        <f>IF(B251="Incluir",IF(OR(H258="",E258="",NOT(ISNUMBER(H258)),H258&lt;=0,H258&lt;=0.0000001,H258&gt;1000000000),"Rellene con un valor positivo","SI"),"")</f>
        <v/>
      </c>
      <c r="J258" s="115"/>
    </row>
    <row r="259" spans="1:10" x14ac:dyDescent="0.35">
      <c r="A259" s="106"/>
      <c r="B259" s="106"/>
      <c r="C259" s="106"/>
      <c r="D259" s="106"/>
      <c r="E259" s="106"/>
      <c r="F259" s="107"/>
      <c r="G259" s="106"/>
      <c r="H259" s="106"/>
      <c r="I259" s="107"/>
      <c r="J259" s="115"/>
    </row>
    <row r="260" spans="1:10" ht="15" thickBot="1" x14ac:dyDescent="0.4">
      <c r="A260" s="106"/>
      <c r="B260" s="160" t="s">
        <v>52</v>
      </c>
      <c r="C260" s="109"/>
      <c r="D260" s="109"/>
      <c r="E260" s="109"/>
      <c r="F260" s="110"/>
      <c r="G260" s="109"/>
      <c r="H260" s="109"/>
      <c r="I260" s="110"/>
      <c r="J260" s="115"/>
    </row>
    <row r="261" spans="1:10" x14ac:dyDescent="0.35">
      <c r="A261" s="106"/>
      <c r="B261" s="106"/>
      <c r="C261" s="106"/>
      <c r="D261" s="106"/>
      <c r="E261" s="106"/>
      <c r="F261" s="107"/>
      <c r="G261" s="106"/>
      <c r="H261" s="106"/>
      <c r="I261" s="107"/>
      <c r="J261" s="115"/>
    </row>
    <row r="262" spans="1:10" x14ac:dyDescent="0.35">
      <c r="A262" s="106"/>
      <c r="B262" s="116" t="s">
        <v>400</v>
      </c>
      <c r="C262" s="106"/>
      <c r="D262" s="112" t="s">
        <v>302</v>
      </c>
      <c r="E262" s="112"/>
      <c r="F262" s="113"/>
      <c r="G262" s="151"/>
      <c r="H262" s="151"/>
      <c r="I262" s="151"/>
      <c r="J262" s="115"/>
    </row>
    <row r="263" spans="1:10" x14ac:dyDescent="0.35">
      <c r="A263" s="106"/>
      <c r="B263" s="106"/>
      <c r="C263" s="106"/>
      <c r="D263" s="106"/>
      <c r="E263" s="106"/>
      <c r="F263" s="107"/>
      <c r="G263" s="106"/>
      <c r="H263" s="106"/>
      <c r="I263" s="107"/>
      <c r="J263" s="115"/>
    </row>
    <row r="264" spans="1:10" x14ac:dyDescent="0.35">
      <c r="A264" s="106"/>
      <c r="B264" s="106"/>
      <c r="C264" s="106"/>
      <c r="D264" s="106" t="s">
        <v>6</v>
      </c>
      <c r="E264" s="162"/>
      <c r="F264" s="174" t="str">
        <f>IF(B262="Incluir",IF(OR(E264="",E264=0),"Rellene el presupuesto",IF(OR(NOT(ISNUMBER(E264)),E264&lt;=0),"Rellene con un valor positivo","")),
    IF(OR(E264="",E264=0),"",
        "No rellene el presupuesto sin seleccionar que quiere incluir el subtipo de acción"))</f>
        <v/>
      </c>
      <c r="G264" s="175"/>
      <c r="H264" s="175"/>
      <c r="I264" s="107"/>
      <c r="J264" s="115"/>
    </row>
    <row r="265" spans="1:10" x14ac:dyDescent="0.35">
      <c r="A265" s="106"/>
      <c r="B265" s="106"/>
      <c r="C265" s="106"/>
      <c r="D265" s="106"/>
      <c r="E265" s="106"/>
      <c r="F265" s="107"/>
      <c r="G265" s="106"/>
      <c r="H265" s="106"/>
      <c r="I265" s="107"/>
      <c r="J265" s="115"/>
    </row>
    <row r="266" spans="1:10" x14ac:dyDescent="0.35">
      <c r="A266" s="106"/>
      <c r="B266" s="106"/>
      <c r="C266" s="106"/>
      <c r="D266" s="106" t="s">
        <v>270</v>
      </c>
      <c r="E266" s="106"/>
      <c r="F266" s="107"/>
      <c r="G266" s="106"/>
      <c r="H266" s="106"/>
      <c r="I266" s="107"/>
      <c r="J266" s="115"/>
    </row>
    <row r="267" spans="1:10" x14ac:dyDescent="0.35">
      <c r="A267" s="106"/>
      <c r="B267" s="106"/>
      <c r="C267" s="106"/>
      <c r="D267" s="7" t="s">
        <v>271</v>
      </c>
      <c r="E267" s="7" t="s">
        <v>272</v>
      </c>
      <c r="F267" s="11" t="s">
        <v>156</v>
      </c>
      <c r="G267" s="11" t="s">
        <v>159</v>
      </c>
      <c r="H267" s="8" t="s">
        <v>273</v>
      </c>
      <c r="I267" s="11" t="s">
        <v>274</v>
      </c>
      <c r="J267" s="115"/>
    </row>
    <row r="268" spans="1:10" ht="30" customHeight="1" x14ac:dyDescent="0.35">
      <c r="A268" s="106"/>
      <c r="B268" s="106"/>
      <c r="C268" s="106"/>
      <c r="D268" s="155" t="s">
        <v>160</v>
      </c>
      <c r="E268" s="156" t="s">
        <v>186</v>
      </c>
      <c r="F268" s="153" t="str">
        <f>IFERROR(VLOOKUP(E268,TablaIndicadores[[Código]:[Unidad de medida]],2,0),"")</f>
        <v>RCO 34: Capacidad adicional para el reciclaje
de residuos</v>
      </c>
      <c r="G268" s="153" t="str">
        <f>IFERROR(VLOOKUP(E268,TablaIndicadores[[Código]:[Unidad de medida]],3,0),"")</f>
        <v>RCO 34: Toneladas/año</v>
      </c>
      <c r="H268" s="116"/>
      <c r="I268" s="153" t="str">
        <f>IF(B262="Incluir",IF(OR(H268="",E268="",NOT(ISNUMBER(H268)),H268&lt;=0,H268&lt;=0.0000001,H268&gt;1000000000),"Rellene con un valor positivo","SI"),"")</f>
        <v/>
      </c>
      <c r="J268" s="115"/>
    </row>
    <row r="269" spans="1:10" ht="30" customHeight="1" x14ac:dyDescent="0.35">
      <c r="A269" s="106"/>
      <c r="B269" s="106"/>
      <c r="C269" s="106"/>
      <c r="D269" s="153" t="s">
        <v>162</v>
      </c>
      <c r="E269" s="154" t="s">
        <v>189</v>
      </c>
      <c r="F269" s="153" t="str">
        <f>IFERROR(VLOOKUP(E269,TablaIndicadores[[Código]:[Unidad de medida]],2,0),"")</f>
        <v>RCR103 Residuos recogidos de manera selectiva</v>
      </c>
      <c r="G269" s="153" t="str">
        <f>IFERROR(VLOOKUP(E269,TablaIndicadores[[Código]:[Unidad de medida]],3,0),"")</f>
        <v>RCR 103: Toneladas/ año</v>
      </c>
      <c r="H269" s="157"/>
      <c r="I269" s="153" t="str">
        <f>IF(B262="Incluir",IF(OR(H269="",E269="",NOT(ISNUMBER(H269)),H269&lt;=0,H269&lt;=0.0000001,H269&gt;1000000000),"Rellene con un valor positivo","SI"),"")</f>
        <v/>
      </c>
      <c r="J269" s="115"/>
    </row>
    <row r="270" spans="1:10" x14ac:dyDescent="0.35">
      <c r="A270" s="106"/>
      <c r="B270" s="106"/>
      <c r="C270" s="106"/>
      <c r="D270" s="106"/>
      <c r="E270" s="106"/>
      <c r="F270" s="107"/>
      <c r="G270" s="106"/>
      <c r="H270" s="106"/>
      <c r="I270" s="107"/>
      <c r="J270" s="115"/>
    </row>
    <row r="271" spans="1:10" x14ac:dyDescent="0.35">
      <c r="A271" s="106"/>
      <c r="B271" s="116" t="s">
        <v>400</v>
      </c>
      <c r="C271" s="106"/>
      <c r="D271" s="112" t="s">
        <v>303</v>
      </c>
      <c r="E271" s="112"/>
      <c r="F271" s="113"/>
      <c r="G271" s="113"/>
      <c r="H271" s="113"/>
      <c r="I271" s="113"/>
      <c r="J271" s="115"/>
    </row>
    <row r="272" spans="1:10" x14ac:dyDescent="0.35">
      <c r="A272" s="106"/>
      <c r="B272" s="106"/>
      <c r="C272" s="106"/>
      <c r="D272" s="106"/>
      <c r="E272" s="106"/>
      <c r="F272" s="107"/>
      <c r="G272" s="106"/>
      <c r="H272" s="106"/>
      <c r="I272" s="107"/>
      <c r="J272" s="115"/>
    </row>
    <row r="273" spans="1:10" x14ac:dyDescent="0.35">
      <c r="A273" s="106"/>
      <c r="B273" s="106"/>
      <c r="C273" s="106"/>
      <c r="D273" s="106" t="s">
        <v>6</v>
      </c>
      <c r="E273" s="162"/>
      <c r="F273" s="174" t="str">
        <f>IF(B271="Incluir",IF(OR(E273="",E273=0),"Rellene el presupuesto",IF(OR(NOT(ISNUMBER(E273)),E273&lt;=0),"Rellene con un valor positivo","")),
    IF(OR(E273="",E273=0),"",
        "No rellene el presupuesto sin seleccionar que quiere incluir el subtipo de acción"))</f>
        <v/>
      </c>
      <c r="G273" s="175"/>
      <c r="H273" s="175"/>
      <c r="I273" s="107"/>
      <c r="J273" s="115"/>
    </row>
    <row r="274" spans="1:10" x14ac:dyDescent="0.35">
      <c r="A274" s="106"/>
      <c r="B274" s="106"/>
      <c r="C274" s="106"/>
      <c r="D274" s="106"/>
      <c r="E274" s="106"/>
      <c r="F274" s="107"/>
      <c r="G274" s="106"/>
      <c r="H274" s="106"/>
      <c r="I274" s="107"/>
      <c r="J274" s="115"/>
    </row>
    <row r="275" spans="1:10" x14ac:dyDescent="0.35">
      <c r="A275" s="106"/>
      <c r="B275" s="106"/>
      <c r="C275" s="106"/>
      <c r="D275" s="106" t="s">
        <v>270</v>
      </c>
      <c r="E275" s="106"/>
      <c r="F275" s="107"/>
      <c r="G275" s="106"/>
      <c r="H275" s="106"/>
      <c r="I275" s="107"/>
      <c r="J275" s="115"/>
    </row>
    <row r="276" spans="1:10" x14ac:dyDescent="0.35">
      <c r="A276" s="106"/>
      <c r="B276" s="106"/>
      <c r="C276" s="106"/>
      <c r="D276" s="7" t="s">
        <v>271</v>
      </c>
      <c r="E276" s="7" t="s">
        <v>272</v>
      </c>
      <c r="F276" s="11" t="s">
        <v>156</v>
      </c>
      <c r="G276" s="11" t="s">
        <v>159</v>
      </c>
      <c r="H276" s="8" t="s">
        <v>273</v>
      </c>
      <c r="I276" s="11" t="s">
        <v>274</v>
      </c>
      <c r="J276" s="115"/>
    </row>
    <row r="277" spans="1:10" ht="30" customHeight="1" x14ac:dyDescent="0.35">
      <c r="A277" s="106"/>
      <c r="B277" s="106"/>
      <c r="C277" s="106"/>
      <c r="D277" s="155" t="s">
        <v>160</v>
      </c>
      <c r="E277" s="156" t="s">
        <v>186</v>
      </c>
      <c r="F277" s="153" t="str">
        <f>IFERROR(VLOOKUP(E277,TablaIndicadores[[Código]:[Unidad de medida]],2,0),"")</f>
        <v>RCO 34: Capacidad adicional para el reciclaje
de residuos</v>
      </c>
      <c r="G277" s="153" t="str">
        <f>IFERROR(VLOOKUP(E277,TablaIndicadores[[Código]:[Unidad de medida]],3,0),"")</f>
        <v>RCO 34: Toneladas/año</v>
      </c>
      <c r="H277" s="116"/>
      <c r="I277" s="153" t="str">
        <f>IF(B271="Incluir",IF(OR(H277="",E277="",NOT(ISNUMBER(H277)),H277&lt;=0,H277&lt;=0.0000001,H277&gt;1000000000),"Rellene con un valor positivo","SI"),"")</f>
        <v/>
      </c>
      <c r="J277" s="115"/>
    </row>
    <row r="278" spans="1:10" ht="30" customHeight="1" x14ac:dyDescent="0.35">
      <c r="A278" s="106"/>
      <c r="B278" s="106"/>
      <c r="C278" s="106"/>
      <c r="D278" s="153" t="s">
        <v>162</v>
      </c>
      <c r="E278" s="154" t="s">
        <v>189</v>
      </c>
      <c r="F278" s="153" t="str">
        <f>IFERROR(VLOOKUP(E278,TablaIndicadores[[Código]:[Unidad de medida]],2,0),"")</f>
        <v>RCR103 Residuos recogidos de manera selectiva</v>
      </c>
      <c r="G278" s="153" t="str">
        <f>IFERROR(VLOOKUP(E278,TablaIndicadores[[Código]:[Unidad de medida]],3,0),"")</f>
        <v>RCR 103: Toneladas/ año</v>
      </c>
      <c r="H278" s="157"/>
      <c r="I278" s="153" t="str">
        <f>IF(B271="Incluir",IF(OR(H278="",E278="",NOT(ISNUMBER(H278)),H278&lt;=0,H278&lt;=0.0000001,H278&gt;1000000000),"Rellene con un valor positivo","SI"),"")</f>
        <v/>
      </c>
      <c r="J278" s="115"/>
    </row>
    <row r="279" spans="1:10" x14ac:dyDescent="0.35">
      <c r="A279" s="106"/>
      <c r="B279" s="106"/>
      <c r="C279" s="106"/>
      <c r="D279" s="106"/>
      <c r="E279" s="106"/>
      <c r="F279" s="107"/>
      <c r="G279" s="106"/>
      <c r="H279" s="106"/>
      <c r="I279" s="107"/>
      <c r="J279" s="115"/>
    </row>
    <row r="280" spans="1:10" x14ac:dyDescent="0.35">
      <c r="A280" s="106"/>
      <c r="B280" s="116" t="s">
        <v>400</v>
      </c>
      <c r="C280" s="106"/>
      <c r="D280" s="112" t="s">
        <v>304</v>
      </c>
      <c r="E280" s="112"/>
      <c r="F280" s="113"/>
      <c r="G280" s="151"/>
      <c r="H280" s="151"/>
      <c r="I280" s="151"/>
      <c r="J280" s="115"/>
    </row>
    <row r="281" spans="1:10" x14ac:dyDescent="0.35">
      <c r="A281" s="106"/>
      <c r="B281" s="106"/>
      <c r="C281" s="106"/>
      <c r="D281" s="106"/>
      <c r="E281" s="106"/>
      <c r="F281" s="107"/>
      <c r="G281" s="106"/>
      <c r="H281" s="106"/>
      <c r="I281" s="107"/>
      <c r="J281" s="115"/>
    </row>
    <row r="282" spans="1:10" x14ac:dyDescent="0.35">
      <c r="A282" s="106"/>
      <c r="B282" s="106"/>
      <c r="C282" s="106"/>
      <c r="D282" s="106" t="s">
        <v>6</v>
      </c>
      <c r="E282" s="162"/>
      <c r="F282" s="174" t="str">
        <f>IF(B280="Incluir",IF(OR(E282="",E282=0),"Rellene el presupuesto",IF(OR(NOT(ISNUMBER(E282)),E282&lt;=0),"Rellene con un valor positivo","")),
    IF(OR(E282="",E282=0),"",
        "No rellene el presupuesto sin seleccionar que quiere incluir el subtipo de acción"))</f>
        <v/>
      </c>
      <c r="G282" s="175"/>
      <c r="H282" s="175"/>
      <c r="I282" s="107"/>
      <c r="J282" s="115"/>
    </row>
    <row r="283" spans="1:10" x14ac:dyDescent="0.35">
      <c r="A283" s="106"/>
      <c r="B283" s="106"/>
      <c r="C283" s="106"/>
      <c r="D283" s="106"/>
      <c r="E283" s="106"/>
      <c r="F283" s="107"/>
      <c r="G283" s="106"/>
      <c r="H283" s="106"/>
      <c r="I283" s="107"/>
      <c r="J283" s="115"/>
    </row>
    <row r="284" spans="1:10" x14ac:dyDescent="0.35">
      <c r="A284" s="106"/>
      <c r="B284" s="106"/>
      <c r="C284" s="106"/>
      <c r="D284" s="106" t="s">
        <v>270</v>
      </c>
      <c r="E284" s="106"/>
      <c r="F284" s="107"/>
      <c r="G284" s="106"/>
      <c r="H284" s="106"/>
      <c r="I284" s="107"/>
      <c r="J284" s="115"/>
    </row>
    <row r="285" spans="1:10" x14ac:dyDescent="0.35">
      <c r="A285" s="106"/>
      <c r="B285" s="106"/>
      <c r="C285" s="106"/>
      <c r="D285" s="7" t="s">
        <v>271</v>
      </c>
      <c r="E285" s="7" t="s">
        <v>272</v>
      </c>
      <c r="F285" s="11" t="s">
        <v>156</v>
      </c>
      <c r="G285" s="11" t="s">
        <v>159</v>
      </c>
      <c r="H285" s="8" t="s">
        <v>273</v>
      </c>
      <c r="I285" s="11" t="s">
        <v>274</v>
      </c>
      <c r="J285" s="115"/>
    </row>
    <row r="286" spans="1:10" ht="30" customHeight="1" x14ac:dyDescent="0.35">
      <c r="A286" s="106"/>
      <c r="B286" s="106"/>
      <c r="C286" s="106"/>
      <c r="D286" s="155" t="s">
        <v>160</v>
      </c>
      <c r="E286" s="156" t="s">
        <v>186</v>
      </c>
      <c r="F286" s="153" t="str">
        <f>IFERROR(VLOOKUP(E286,TablaIndicadores[[Código]:[Unidad de medida]],2,0),"")</f>
        <v>RCO 34: Capacidad adicional para el reciclaje
de residuos</v>
      </c>
      <c r="G286" s="153" t="str">
        <f>IFERROR(VLOOKUP(E286,TablaIndicadores[[Código]:[Unidad de medida]],3,0),"")</f>
        <v>RCO 34: Toneladas/año</v>
      </c>
      <c r="H286" s="116"/>
      <c r="I286" s="153" t="str">
        <f>IF(B280="Incluir",IF(OR(H286="",E286="",NOT(ISNUMBER(H286)),H286&lt;=0,H286&lt;=0.0000001,H286&gt;1000000000),"Rellene con un valor positivo","SI"),"")</f>
        <v/>
      </c>
      <c r="J286" s="115"/>
    </row>
    <row r="287" spans="1:10" ht="30" customHeight="1" x14ac:dyDescent="0.35">
      <c r="A287" s="106"/>
      <c r="B287" s="106"/>
      <c r="C287" s="106"/>
      <c r="D287" s="153" t="s">
        <v>162</v>
      </c>
      <c r="E287" s="154" t="s">
        <v>189</v>
      </c>
      <c r="F287" s="153" t="str">
        <f>IFERROR(VLOOKUP(E287,TablaIndicadores[[Código]:[Unidad de medida]],2,0),"")</f>
        <v>RCR103 Residuos recogidos de manera selectiva</v>
      </c>
      <c r="G287" s="153" t="str">
        <f>IFERROR(VLOOKUP(E287,TablaIndicadores[[Código]:[Unidad de medida]],3,0),"")</f>
        <v>RCR 103: Toneladas/ año</v>
      </c>
      <c r="H287" s="157"/>
      <c r="I287" s="153" t="str">
        <f>IF(B280="Incluir",IF(OR(H287="",E287="",NOT(ISNUMBER(H287)),H287&lt;=0,H287&lt;=0.0000001,H287&gt;1000000000),"Rellene con un valor positivo","SI"),"")</f>
        <v/>
      </c>
      <c r="J287" s="115"/>
    </row>
    <row r="288" spans="1:10" x14ac:dyDescent="0.35">
      <c r="A288" s="106"/>
      <c r="B288" s="106"/>
      <c r="C288" s="106"/>
      <c r="D288" s="106"/>
      <c r="E288" s="106"/>
      <c r="F288" s="107"/>
      <c r="G288" s="106"/>
      <c r="H288" s="106"/>
      <c r="I288" s="107"/>
      <c r="J288" s="115"/>
    </row>
    <row r="289" spans="1:10" x14ac:dyDescent="0.35">
      <c r="A289" s="106"/>
      <c r="B289" s="116" t="s">
        <v>400</v>
      </c>
      <c r="C289" s="106"/>
      <c r="D289" s="112" t="s">
        <v>305</v>
      </c>
      <c r="E289" s="112"/>
      <c r="F289" s="113"/>
      <c r="G289" s="113"/>
      <c r="H289" s="113"/>
      <c r="I289" s="113"/>
      <c r="J289" s="115"/>
    </row>
    <row r="290" spans="1:10" x14ac:dyDescent="0.35">
      <c r="A290" s="106"/>
      <c r="B290" s="106"/>
      <c r="C290" s="106"/>
      <c r="D290" s="106"/>
      <c r="E290" s="106"/>
      <c r="F290" s="107"/>
      <c r="G290" s="106"/>
      <c r="H290" s="106"/>
      <c r="I290" s="107"/>
      <c r="J290" s="115"/>
    </row>
    <row r="291" spans="1:10" x14ac:dyDescent="0.35">
      <c r="A291" s="106"/>
      <c r="B291" s="106"/>
      <c r="C291" s="106"/>
      <c r="D291" s="106" t="s">
        <v>6</v>
      </c>
      <c r="E291" s="162"/>
      <c r="F291" s="174" t="str">
        <f>IF(B289="Incluir",IF(OR(E291="",E291=0),"Rellene el presupuesto",IF(OR(NOT(ISNUMBER(E291)),E291&lt;=0),"Rellene con un valor positivo","")),
    IF(OR(E291="",E291=0),"",
        "No rellene el presupuesto sin seleccionar que quiere incluir el subtipo de acción"))</f>
        <v/>
      </c>
      <c r="G291" s="175"/>
      <c r="H291" s="175"/>
      <c r="I291" s="107"/>
      <c r="J291" s="115"/>
    </row>
    <row r="292" spans="1:10" x14ac:dyDescent="0.35">
      <c r="A292" s="106"/>
      <c r="B292" s="106"/>
      <c r="C292" s="106"/>
      <c r="D292" s="106"/>
      <c r="E292" s="106"/>
      <c r="F292" s="107"/>
      <c r="G292" s="106"/>
      <c r="H292" s="106"/>
      <c r="I292" s="107"/>
      <c r="J292" s="115"/>
    </row>
    <row r="293" spans="1:10" x14ac:dyDescent="0.35">
      <c r="A293" s="106"/>
      <c r="B293" s="106"/>
      <c r="C293" s="106"/>
      <c r="D293" s="106" t="s">
        <v>270</v>
      </c>
      <c r="E293" s="106"/>
      <c r="F293" s="107"/>
      <c r="G293" s="106"/>
      <c r="H293" s="106"/>
      <c r="I293" s="107"/>
      <c r="J293" s="115"/>
    </row>
    <row r="294" spans="1:10" x14ac:dyDescent="0.35">
      <c r="A294" s="106"/>
      <c r="B294" s="106"/>
      <c r="C294" s="106"/>
      <c r="D294" s="7" t="s">
        <v>271</v>
      </c>
      <c r="E294" s="7" t="s">
        <v>272</v>
      </c>
      <c r="F294" s="11" t="s">
        <v>156</v>
      </c>
      <c r="G294" s="11" t="s">
        <v>159</v>
      </c>
      <c r="H294" s="8" t="s">
        <v>273</v>
      </c>
      <c r="I294" s="11" t="s">
        <v>274</v>
      </c>
      <c r="J294" s="115"/>
    </row>
    <row r="295" spans="1:10" ht="29" x14ac:dyDescent="0.35">
      <c r="A295" s="106"/>
      <c r="B295" s="106"/>
      <c r="C295" s="106"/>
      <c r="D295" s="155" t="s">
        <v>160</v>
      </c>
      <c r="E295" s="156" t="s">
        <v>190</v>
      </c>
      <c r="F295" s="153" t="str">
        <f>IFERROR(VLOOKUP(E295,TablaIndicadores[[Código]:[Unidad de medida]],2,0),"")</f>
        <v>Superficie de los suelos rehabilitados
apoyados</v>
      </c>
      <c r="G295" s="153" t="str">
        <f>IFERROR(VLOOKUP(E295,TablaIndicadores[[Código]:[Unidad de medida]],3,0),"")</f>
        <v>RCO 38: Hectáreas</v>
      </c>
      <c r="H295" s="116"/>
      <c r="I295" s="153" t="str">
        <f>IF(B289="Incluir",IF(OR(H295="",E295="",NOT(ISNUMBER(H295)),H295&lt;=0,H295&lt;=0.0000001,H295&gt;1000000000),"Rellene con un valor positivo","SI"),"")</f>
        <v/>
      </c>
      <c r="J295" s="115"/>
    </row>
    <row r="296" spans="1:10" ht="29" x14ac:dyDescent="0.35">
      <c r="A296" s="106"/>
      <c r="B296" s="106"/>
      <c r="C296" s="106"/>
      <c r="D296" s="153" t="s">
        <v>162</v>
      </c>
      <c r="E296" s="154" t="s">
        <v>191</v>
      </c>
      <c r="F296" s="153" t="str">
        <f>IFERROR(VLOOKUP(E296,TablaIndicadores[[Código]:[Unidad de medida]],2,0),"")</f>
        <v>RCR 52: Suelos rehabilitados utilizados para zonas verdes, vivienda social, actividades económicas u otros usos</v>
      </c>
      <c r="G296" s="153" t="str">
        <f>IFERROR(VLOOKUP(E296,TablaIndicadores[[Código]:[Unidad de medida]],3,0),"")</f>
        <v>RCR 52: Hectáreas</v>
      </c>
      <c r="H296" s="157"/>
      <c r="I296" s="153" t="str">
        <f>IF(B289="Incluir",IF(OR(H296="",E296="",NOT(ISNUMBER(H296)),H296&lt;=0,H296&lt;=0.0000001,H296&gt;1000000000),"Rellene con un valor positivo","SI"),"")</f>
        <v/>
      </c>
      <c r="J296" s="115"/>
    </row>
    <row r="297" spans="1:10" x14ac:dyDescent="0.35">
      <c r="A297" s="106"/>
      <c r="B297" s="106"/>
      <c r="C297" s="106"/>
      <c r="D297" s="106"/>
      <c r="E297" s="106"/>
      <c r="F297" s="107"/>
      <c r="G297" s="106"/>
      <c r="H297" s="106"/>
      <c r="I297" s="107"/>
      <c r="J297" s="115"/>
    </row>
    <row r="298" spans="1:10" x14ac:dyDescent="0.35">
      <c r="A298" s="106"/>
      <c r="B298" s="116" t="s">
        <v>400</v>
      </c>
      <c r="C298" s="106"/>
      <c r="D298" s="112" t="s">
        <v>306</v>
      </c>
      <c r="E298" s="112"/>
      <c r="F298" s="113"/>
      <c r="G298" s="151"/>
      <c r="H298" s="151"/>
      <c r="I298" s="151"/>
      <c r="J298" s="115"/>
    </row>
    <row r="299" spans="1:10" x14ac:dyDescent="0.35">
      <c r="A299" s="106"/>
      <c r="B299" s="106"/>
      <c r="C299" s="106"/>
      <c r="D299" s="106"/>
      <c r="E299" s="106"/>
      <c r="F299" s="107"/>
      <c r="G299" s="106"/>
      <c r="H299" s="106"/>
      <c r="I299" s="107"/>
      <c r="J299" s="115"/>
    </row>
    <row r="300" spans="1:10" x14ac:dyDescent="0.35">
      <c r="A300" s="106"/>
      <c r="B300" s="106"/>
      <c r="C300" s="106"/>
      <c r="D300" s="106" t="s">
        <v>6</v>
      </c>
      <c r="E300" s="162"/>
      <c r="F300" s="174" t="str">
        <f>IF(B298="Incluir",IF(OR(E300="",E300=0),"Rellene el presupuesto",IF(OR(NOT(ISNUMBER(E300)),E300&lt;=0),"Rellene con un valor positivo","")),
    IF(OR(E300="",E300=0),"",
        "No rellene el presupuesto sin seleccionar que quiere incluir el subtipo de acción"))</f>
        <v/>
      </c>
      <c r="G300" s="175"/>
      <c r="H300" s="175"/>
      <c r="I300" s="107"/>
      <c r="J300" s="115"/>
    </row>
    <row r="301" spans="1:10" x14ac:dyDescent="0.35">
      <c r="A301" s="106"/>
      <c r="B301" s="106"/>
      <c r="C301" s="106"/>
      <c r="D301" s="106"/>
      <c r="E301" s="106"/>
      <c r="F301" s="107"/>
      <c r="G301" s="106"/>
      <c r="H301" s="106"/>
      <c r="I301" s="107"/>
      <c r="J301" s="115"/>
    </row>
    <row r="302" spans="1:10" x14ac:dyDescent="0.35">
      <c r="A302" s="106"/>
      <c r="B302" s="106"/>
      <c r="C302" s="106"/>
      <c r="D302" s="106" t="s">
        <v>270</v>
      </c>
      <c r="E302" s="106"/>
      <c r="F302" s="107"/>
      <c r="G302" s="106"/>
      <c r="H302" s="106"/>
      <c r="I302" s="107"/>
      <c r="J302" s="115"/>
    </row>
    <row r="303" spans="1:10" x14ac:dyDescent="0.35">
      <c r="A303" s="106"/>
      <c r="B303" s="106"/>
      <c r="C303" s="106"/>
      <c r="D303" s="7" t="s">
        <v>271</v>
      </c>
      <c r="E303" s="7" t="s">
        <v>272</v>
      </c>
      <c r="F303" s="11" t="s">
        <v>156</v>
      </c>
      <c r="G303" s="11" t="s">
        <v>159</v>
      </c>
      <c r="H303" s="8" t="s">
        <v>273</v>
      </c>
      <c r="I303" s="11" t="s">
        <v>274</v>
      </c>
      <c r="J303" s="115"/>
    </row>
    <row r="304" spans="1:10" ht="29" x14ac:dyDescent="0.35">
      <c r="A304" s="106"/>
      <c r="B304" s="106"/>
      <c r="C304" s="106"/>
      <c r="D304" s="155" t="s">
        <v>160</v>
      </c>
      <c r="E304" s="156" t="s">
        <v>190</v>
      </c>
      <c r="F304" s="153" t="str">
        <f>IFERROR(VLOOKUP(E304,TablaIndicadores[[Código]:[Unidad de medida]],2,0),"")</f>
        <v>Superficie de los suelos rehabilitados
apoyados</v>
      </c>
      <c r="G304" s="153" t="str">
        <f>IFERROR(VLOOKUP(E304,TablaIndicadores[[Código]:[Unidad de medida]],3,0),"")</f>
        <v>RCO 38: Hectáreas</v>
      </c>
      <c r="H304" s="116"/>
      <c r="I304" s="153" t="str">
        <f>IF(B298="Incluir",IF(OR(H304="",E304="",NOT(ISNUMBER(H304)),H304&lt;=0,H304&lt;=0.0000001,H304&gt;1000000000),"Rellene con un valor positivo","SI"),"")</f>
        <v/>
      </c>
      <c r="J304" s="115"/>
    </row>
    <row r="305" spans="1:10" ht="29" x14ac:dyDescent="0.35">
      <c r="A305" s="106"/>
      <c r="B305" s="106"/>
      <c r="C305" s="106"/>
      <c r="D305" s="153" t="s">
        <v>162</v>
      </c>
      <c r="E305" s="154" t="s">
        <v>191</v>
      </c>
      <c r="F305" s="153" t="str">
        <f>IFERROR(VLOOKUP(E305,TablaIndicadores[[Código]:[Unidad de medida]],2,0),"")</f>
        <v>RCR 52: Suelos rehabilitados utilizados para zonas verdes, vivienda social, actividades económicas u otros usos</v>
      </c>
      <c r="G305" s="153" t="str">
        <f>IFERROR(VLOOKUP(E305,TablaIndicadores[[Código]:[Unidad de medida]],3,0),"")</f>
        <v>RCR 52: Hectáreas</v>
      </c>
      <c r="H305" s="157"/>
      <c r="I305" s="153" t="str">
        <f>IF(B298="Incluir",IF(OR(H305="",E305="",NOT(ISNUMBER(H305)),H305&lt;=0,H305&lt;=0.0000001,H305&gt;1000000000),"Rellene con un valor positivo","SI"),"")</f>
        <v/>
      </c>
      <c r="J305" s="115"/>
    </row>
    <row r="306" spans="1:10" x14ac:dyDescent="0.35">
      <c r="A306" s="106"/>
      <c r="B306" s="106"/>
      <c r="C306" s="106"/>
      <c r="D306" s="106"/>
      <c r="E306" s="106"/>
      <c r="F306" s="107"/>
      <c r="G306" s="106"/>
      <c r="H306" s="106"/>
      <c r="I306" s="107"/>
      <c r="J306" s="115"/>
    </row>
    <row r="307" spans="1:10" ht="15" thickBot="1" x14ac:dyDescent="0.4">
      <c r="A307" s="106"/>
      <c r="B307" s="160" t="s">
        <v>54</v>
      </c>
      <c r="C307" s="109"/>
      <c r="D307" s="109"/>
      <c r="E307" s="109"/>
      <c r="F307" s="110"/>
      <c r="G307" s="109"/>
      <c r="H307" s="109"/>
      <c r="I307" s="110"/>
      <c r="J307" s="115"/>
    </row>
    <row r="308" spans="1:10" x14ac:dyDescent="0.35">
      <c r="A308" s="106"/>
      <c r="B308" s="106"/>
      <c r="C308" s="106"/>
      <c r="D308" s="106"/>
      <c r="E308" s="106"/>
      <c r="F308" s="107"/>
      <c r="G308" s="106"/>
      <c r="H308" s="106"/>
      <c r="I308" s="107"/>
      <c r="J308" s="115"/>
    </row>
    <row r="309" spans="1:10" x14ac:dyDescent="0.35">
      <c r="A309" s="106"/>
      <c r="B309" s="116" t="s">
        <v>400</v>
      </c>
      <c r="C309" s="106"/>
      <c r="D309" s="112" t="s">
        <v>307</v>
      </c>
      <c r="E309" s="112"/>
      <c r="F309" s="113"/>
      <c r="G309" s="113"/>
      <c r="H309" s="113"/>
      <c r="I309" s="113"/>
      <c r="J309" s="115"/>
    </row>
    <row r="310" spans="1:10" x14ac:dyDescent="0.35">
      <c r="A310" s="106"/>
      <c r="B310" s="106"/>
      <c r="C310" s="106"/>
      <c r="D310" s="106"/>
      <c r="E310" s="106"/>
      <c r="F310" s="107"/>
      <c r="G310" s="106"/>
      <c r="H310" s="106"/>
      <c r="I310" s="107"/>
      <c r="J310" s="115"/>
    </row>
    <row r="311" spans="1:10" x14ac:dyDescent="0.35">
      <c r="A311" s="106"/>
      <c r="B311" s="106"/>
      <c r="C311" s="106"/>
      <c r="D311" s="106" t="s">
        <v>6</v>
      </c>
      <c r="E311" s="162"/>
      <c r="F311" s="174" t="str">
        <f>IF(B309="Incluir",IF(OR(E311="",E311=0),"Rellene el presupuesto",IF(OR(NOT(ISNUMBER(E311)),E311&lt;=0),"Rellene con un valor positivo","")),
    IF(OR(E311="",E311=0),"",
        "No rellene el presupuesto sin seleccionar que quiere incluir el subtipo de acción"))</f>
        <v/>
      </c>
      <c r="G311" s="175"/>
      <c r="H311" s="175"/>
      <c r="I311" s="107"/>
      <c r="J311" s="115"/>
    </row>
    <row r="312" spans="1:10" x14ac:dyDescent="0.35">
      <c r="A312" s="106"/>
      <c r="B312" s="106"/>
      <c r="C312" s="106"/>
      <c r="D312" s="106"/>
      <c r="E312" s="106"/>
      <c r="F312" s="107"/>
      <c r="G312" s="106"/>
      <c r="H312" s="106"/>
      <c r="I312" s="107"/>
      <c r="J312" s="115"/>
    </row>
    <row r="313" spans="1:10" x14ac:dyDescent="0.35">
      <c r="A313" s="106"/>
      <c r="B313" s="106"/>
      <c r="C313" s="106"/>
      <c r="D313" s="106" t="s">
        <v>270</v>
      </c>
      <c r="E313" s="106"/>
      <c r="F313" s="107"/>
      <c r="G313" s="106"/>
      <c r="H313" s="106"/>
      <c r="I313" s="107"/>
      <c r="J313" s="115"/>
    </row>
    <row r="314" spans="1:10" x14ac:dyDescent="0.35">
      <c r="A314" s="106"/>
      <c r="B314" s="106"/>
      <c r="C314" s="106"/>
      <c r="D314" s="7" t="s">
        <v>271</v>
      </c>
      <c r="E314" s="7" t="s">
        <v>272</v>
      </c>
      <c r="F314" s="11" t="s">
        <v>156</v>
      </c>
      <c r="G314" s="11" t="s">
        <v>159</v>
      </c>
      <c r="H314" s="8" t="s">
        <v>273</v>
      </c>
      <c r="I314" s="11" t="s">
        <v>274</v>
      </c>
      <c r="J314" s="115"/>
    </row>
    <row r="315" spans="1:10" ht="29" x14ac:dyDescent="0.35">
      <c r="A315" s="106"/>
      <c r="B315" s="106"/>
      <c r="C315" s="106"/>
      <c r="D315" s="155" t="s">
        <v>160</v>
      </c>
      <c r="E315" s="156" t="s">
        <v>190</v>
      </c>
      <c r="F315" s="153" t="str">
        <f>IFERROR(VLOOKUP(E315,TablaIndicadores[[Código]:[Unidad de medida]],2,0),"")</f>
        <v>Superficie de los suelos rehabilitados
apoyados</v>
      </c>
      <c r="G315" s="153" t="str">
        <f>IFERROR(VLOOKUP(E315,TablaIndicadores[[Código]:[Unidad de medida]],3,0),"")</f>
        <v>RCO 38: Hectáreas</v>
      </c>
      <c r="H315" s="116"/>
      <c r="I315" s="153" t="str">
        <f>IF(B309="Incluir",IF(OR(H315="",E315="",NOT(ISNUMBER(H315)),H315&lt;=0,H315&lt;=0.0000001,H315&gt;1000000000),"Rellene con un valor positivo","SI"),"")</f>
        <v/>
      </c>
      <c r="J315" s="115"/>
    </row>
    <row r="316" spans="1:10" ht="29" x14ac:dyDescent="0.35">
      <c r="A316" s="106"/>
      <c r="B316" s="106"/>
      <c r="C316" s="106"/>
      <c r="D316" s="153" t="s">
        <v>162</v>
      </c>
      <c r="E316" s="154" t="s">
        <v>192</v>
      </c>
      <c r="F316" s="153" t="str">
        <f>IFERROR(VLOOKUP(E316,TablaIndicadores[[Código]:[Unidad de medida]],2,0),"")</f>
        <v>RCR 50: Población que se beneficia de
medidas en favor de la calidad del aire*</v>
      </c>
      <c r="G316" s="153" t="str">
        <f>IFERROR(VLOOKUP(E316,TablaIndicadores[[Código]:[Unidad de medida]],3,0),"")</f>
        <v>RCR 50: Personas</v>
      </c>
      <c r="H316" s="157"/>
      <c r="I316" s="153" t="str">
        <f>IF(B309="Incluir",IF(OR(H316="",E316="",NOT(ISNUMBER(H316)),H316&lt;=0,H316&lt;=0.0000001,H316&gt;1000000000),"Rellene con un valor positivo","SI"),"")</f>
        <v/>
      </c>
      <c r="J316" s="115"/>
    </row>
    <row r="317" spans="1:10" x14ac:dyDescent="0.35">
      <c r="A317" s="106"/>
      <c r="B317" s="106"/>
      <c r="C317" s="106"/>
      <c r="D317" s="106"/>
      <c r="E317" s="106"/>
      <c r="F317" s="107"/>
      <c r="G317" s="106"/>
      <c r="H317" s="106"/>
      <c r="I317" s="107"/>
      <c r="J317" s="115"/>
    </row>
    <row r="318" spans="1:10" x14ac:dyDescent="0.35">
      <c r="A318" s="106"/>
      <c r="B318" s="116" t="s">
        <v>400</v>
      </c>
      <c r="C318" s="106"/>
      <c r="D318" s="112" t="s">
        <v>308</v>
      </c>
      <c r="E318" s="112"/>
      <c r="F318" s="113"/>
      <c r="G318" s="151"/>
      <c r="H318" s="151"/>
      <c r="I318" s="151"/>
      <c r="J318" s="115"/>
    </row>
    <row r="319" spans="1:10" x14ac:dyDescent="0.35">
      <c r="A319" s="106"/>
      <c r="B319" s="106"/>
      <c r="C319" s="106"/>
      <c r="D319" s="106"/>
      <c r="E319" s="106"/>
      <c r="F319" s="107"/>
      <c r="G319" s="106"/>
      <c r="H319" s="106"/>
      <c r="I319" s="107"/>
      <c r="J319" s="115"/>
    </row>
    <row r="320" spans="1:10" x14ac:dyDescent="0.35">
      <c r="A320" s="106"/>
      <c r="B320" s="106"/>
      <c r="C320" s="106"/>
      <c r="D320" s="106" t="s">
        <v>6</v>
      </c>
      <c r="E320" s="162"/>
      <c r="F320" s="174" t="str">
        <f>IF(B318="Incluir",IF(OR(E320="",E320=0),"Rellene el presupuesto",IF(OR(NOT(ISNUMBER(E320)),E320&lt;=0),"Rellene con un valor positivo","")),
    IF(OR(E320="",E320=0),"",
        "No rellene el presupuesto sin seleccionar que quiere incluir el subtipo de acción"))</f>
        <v/>
      </c>
      <c r="G320" s="175"/>
      <c r="H320" s="175"/>
      <c r="I320" s="107"/>
      <c r="J320" s="115"/>
    </row>
    <row r="321" spans="1:10" x14ac:dyDescent="0.35">
      <c r="A321" s="106"/>
      <c r="B321" s="106"/>
      <c r="C321" s="106"/>
      <c r="D321" s="106"/>
      <c r="E321" s="106"/>
      <c r="F321" s="107"/>
      <c r="G321" s="106"/>
      <c r="H321" s="106"/>
      <c r="I321" s="107"/>
      <c r="J321" s="115"/>
    </row>
    <row r="322" spans="1:10" x14ac:dyDescent="0.35">
      <c r="A322" s="106"/>
      <c r="B322" s="106"/>
      <c r="C322" s="106"/>
      <c r="D322" s="106" t="s">
        <v>270</v>
      </c>
      <c r="E322" s="106"/>
      <c r="F322" s="107"/>
      <c r="G322" s="106"/>
      <c r="H322" s="106"/>
      <c r="I322" s="107"/>
      <c r="J322" s="115"/>
    </row>
    <row r="323" spans="1:10" x14ac:dyDescent="0.35">
      <c r="A323" s="106"/>
      <c r="B323" s="106"/>
      <c r="C323" s="106"/>
      <c r="D323" s="7" t="s">
        <v>271</v>
      </c>
      <c r="E323" s="7" t="s">
        <v>272</v>
      </c>
      <c r="F323" s="11" t="s">
        <v>156</v>
      </c>
      <c r="G323" s="11" t="s">
        <v>159</v>
      </c>
      <c r="H323" s="8" t="s">
        <v>273</v>
      </c>
      <c r="I323" s="11" t="s">
        <v>274</v>
      </c>
      <c r="J323" s="115"/>
    </row>
    <row r="324" spans="1:10" ht="29" x14ac:dyDescent="0.35">
      <c r="A324" s="106"/>
      <c r="B324" s="106"/>
      <c r="C324" s="106"/>
      <c r="D324" s="155" t="s">
        <v>160</v>
      </c>
      <c r="E324" s="156" t="s">
        <v>190</v>
      </c>
      <c r="F324" s="153" t="str">
        <f>IFERROR(VLOOKUP(E324,TablaIndicadores[[Código]:[Unidad de medida]],2,0),"")</f>
        <v>Superficie de los suelos rehabilitados
apoyados</v>
      </c>
      <c r="G324" s="153" t="str">
        <f>IFERROR(VLOOKUP(E324,TablaIndicadores[[Código]:[Unidad de medida]],3,0),"")</f>
        <v>RCO 38: Hectáreas</v>
      </c>
      <c r="H324" s="116"/>
      <c r="I324" s="153" t="str">
        <f>IF(B318="Incluir",IF(OR(H324="",E324="",NOT(ISNUMBER(H324)),H324&lt;=0,H324&lt;=0.0000001,H324&gt;1000000000),"Rellene con un valor positivo","SI"),"")</f>
        <v/>
      </c>
      <c r="J324" s="115"/>
    </row>
    <row r="325" spans="1:10" ht="29" x14ac:dyDescent="0.35">
      <c r="A325" s="106"/>
      <c r="B325" s="106"/>
      <c r="C325" s="106"/>
      <c r="D325" s="153" t="s">
        <v>162</v>
      </c>
      <c r="E325" s="154" t="s">
        <v>193</v>
      </c>
      <c r="F325" s="153" t="str">
        <f>IFERROR(VLOOKUP(E325,TablaIndicadores[[Código]:[Unidad de medida]],2,0),"")</f>
        <v>RCR 95: Población que tiene acceso a
infraestructuras verdes nuevas o mejoradas*</v>
      </c>
      <c r="G325" s="153" t="str">
        <f>IFERROR(VLOOKUP(E325,TablaIndicadores[[Código]:[Unidad de medida]],3,0),"")</f>
        <v>RCR 95: Personas</v>
      </c>
      <c r="H325" s="157"/>
      <c r="I325" s="153" t="str">
        <f>IF(B318="Incluir",IF(OR(H325="",E325="",NOT(ISNUMBER(H325)),H325&lt;=0,H325&lt;=0.0000001,H325&gt;1000000000),"Rellene con un valor positivo","SI"),"")</f>
        <v/>
      </c>
      <c r="J325" s="115"/>
    </row>
    <row r="326" spans="1:10" x14ac:dyDescent="0.35">
      <c r="A326" s="106"/>
      <c r="B326" s="106"/>
      <c r="C326" s="106"/>
      <c r="D326" s="106"/>
      <c r="E326" s="106"/>
      <c r="F326" s="107"/>
      <c r="G326" s="106"/>
      <c r="H326" s="106"/>
      <c r="I326" s="107"/>
      <c r="J326" s="115"/>
    </row>
    <row r="327" spans="1:10" ht="29.25" customHeight="1" x14ac:dyDescent="0.35">
      <c r="A327" s="106"/>
      <c r="B327" s="116" t="s">
        <v>400</v>
      </c>
      <c r="C327" s="106"/>
      <c r="D327" s="176" t="s">
        <v>309</v>
      </c>
      <c r="E327" s="176"/>
      <c r="F327" s="176"/>
      <c r="G327" s="176"/>
      <c r="H327" s="176"/>
      <c r="I327" s="176"/>
      <c r="J327" s="150"/>
    </row>
    <row r="328" spans="1:10" x14ac:dyDescent="0.35">
      <c r="A328" s="106"/>
      <c r="B328" s="106"/>
      <c r="C328" s="106"/>
      <c r="D328" s="106"/>
      <c r="E328" s="106"/>
      <c r="F328" s="107"/>
      <c r="G328" s="106"/>
      <c r="H328" s="106"/>
      <c r="I328" s="107"/>
      <c r="J328" s="115"/>
    </row>
    <row r="329" spans="1:10" x14ac:dyDescent="0.35">
      <c r="A329" s="106"/>
      <c r="B329" s="106"/>
      <c r="C329" s="106"/>
      <c r="D329" s="106" t="s">
        <v>6</v>
      </c>
      <c r="E329" s="162"/>
      <c r="F329" s="174" t="str">
        <f>IF(B327="Incluir",IF(OR(E329="",E329=0),"Rellene el presupuesto",IF(OR(NOT(ISNUMBER(E329)),E329&lt;=0),"Rellene con un valor positivo","")),
    IF(OR(E329="",E329=0),"",
        "No rellene el presupuesto sin seleccionar que quiere incluir el subtipo de acción"))</f>
        <v/>
      </c>
      <c r="G329" s="175"/>
      <c r="H329" s="175"/>
      <c r="I329" s="107"/>
      <c r="J329" s="115"/>
    </row>
    <row r="330" spans="1:10" x14ac:dyDescent="0.35">
      <c r="A330" s="106"/>
      <c r="B330" s="106"/>
      <c r="C330" s="106"/>
      <c r="D330" s="106"/>
      <c r="E330" s="106"/>
      <c r="F330" s="107"/>
      <c r="G330" s="106"/>
      <c r="H330" s="106"/>
      <c r="I330" s="107"/>
      <c r="J330" s="115"/>
    </row>
    <row r="331" spans="1:10" x14ac:dyDescent="0.35">
      <c r="A331" s="106"/>
      <c r="B331" s="106"/>
      <c r="C331" s="106"/>
      <c r="D331" s="106" t="s">
        <v>270</v>
      </c>
      <c r="E331" s="106"/>
      <c r="F331" s="107"/>
      <c r="G331" s="106"/>
      <c r="H331" s="106"/>
      <c r="I331" s="107"/>
      <c r="J331" s="115"/>
    </row>
    <row r="332" spans="1:10" x14ac:dyDescent="0.35">
      <c r="A332" s="106"/>
      <c r="B332" s="106"/>
      <c r="C332" s="106"/>
      <c r="D332" s="7" t="s">
        <v>271</v>
      </c>
      <c r="E332" s="7" t="s">
        <v>272</v>
      </c>
      <c r="F332" s="11" t="s">
        <v>156</v>
      </c>
      <c r="G332" s="11" t="s">
        <v>159</v>
      </c>
      <c r="H332" s="8" t="s">
        <v>273</v>
      </c>
      <c r="I332" s="11" t="s">
        <v>274</v>
      </c>
      <c r="J332" s="115"/>
    </row>
    <row r="333" spans="1:10" ht="29" x14ac:dyDescent="0.35">
      <c r="A333" s="106"/>
      <c r="B333" s="106"/>
      <c r="C333" s="106"/>
      <c r="D333" s="155" t="s">
        <v>160</v>
      </c>
      <c r="E333" s="156" t="s">
        <v>190</v>
      </c>
      <c r="F333" s="153" t="str">
        <f>IFERROR(VLOOKUP(E333,TablaIndicadores[[Código]:[Unidad de medida]],2,0),"")</f>
        <v>Superficie de los suelos rehabilitados
apoyados</v>
      </c>
      <c r="G333" s="153" t="str">
        <f>IFERROR(VLOOKUP(E333,TablaIndicadores[[Código]:[Unidad de medida]],3,0),"")</f>
        <v>RCO 38: Hectáreas</v>
      </c>
      <c r="H333" s="116"/>
      <c r="I333" s="153" t="str">
        <f>IF(B327="Incluir",IF(OR(H333="",E333="",NOT(ISNUMBER(H333)),H333&lt;=0,H333&lt;=0.0000001,H333&gt;1000000000),"Rellene con un valor positivo","SI"),"")</f>
        <v/>
      </c>
      <c r="J333" s="115"/>
    </row>
    <row r="334" spans="1:10" ht="29" x14ac:dyDescent="0.35">
      <c r="A334" s="106"/>
      <c r="B334" s="106"/>
      <c r="C334" s="106"/>
      <c r="D334" s="153" t="s">
        <v>162</v>
      </c>
      <c r="E334" s="154" t="s">
        <v>193</v>
      </c>
      <c r="F334" s="153" t="str">
        <f>IFERROR(VLOOKUP(E334,TablaIndicadores[[Código]:[Unidad de medida]],2,0),"")</f>
        <v>RCR 95: Población que tiene acceso a
infraestructuras verdes nuevas o mejoradas*</v>
      </c>
      <c r="G334" s="153" t="str">
        <f>IFERROR(VLOOKUP(E334,TablaIndicadores[[Código]:[Unidad de medida]],3,0),"")</f>
        <v>RCR 95: Personas</v>
      </c>
      <c r="H334" s="157"/>
      <c r="I334" s="153" t="str">
        <f>IF(B327="Incluir",IF(OR(H334="",E334="",NOT(ISNUMBER(H334)),H334&lt;=0,H334&lt;=0.0000001,H334&gt;1000000000),"Rellene con un valor positivo","SI"),"")</f>
        <v/>
      </c>
      <c r="J334" s="115"/>
    </row>
    <row r="335" spans="1:10" x14ac:dyDescent="0.35">
      <c r="A335" s="106"/>
      <c r="B335" s="106"/>
      <c r="C335" s="106"/>
      <c r="D335" s="106"/>
      <c r="E335" s="106"/>
      <c r="F335" s="107"/>
      <c r="G335" s="106"/>
      <c r="H335" s="106"/>
      <c r="I335" s="107"/>
      <c r="J335" s="115"/>
    </row>
    <row r="336" spans="1:10" ht="15.5" x14ac:dyDescent="0.35">
      <c r="A336" s="4"/>
      <c r="B336" s="5" t="s">
        <v>310</v>
      </c>
      <c r="C336" s="5"/>
      <c r="D336" s="5"/>
      <c r="E336" s="5"/>
      <c r="F336" s="10"/>
      <c r="G336" s="5"/>
      <c r="H336" s="4"/>
      <c r="I336" s="67"/>
      <c r="J336" s="115"/>
    </row>
    <row r="337" spans="1:10" x14ac:dyDescent="0.35">
      <c r="A337" s="106"/>
      <c r="B337" s="106"/>
      <c r="C337" s="106"/>
      <c r="D337" s="106"/>
      <c r="E337" s="106"/>
      <c r="F337" s="107"/>
      <c r="G337" s="106"/>
      <c r="H337" s="106"/>
      <c r="I337" s="107"/>
      <c r="J337" s="115"/>
    </row>
    <row r="338" spans="1:10" ht="15" thickBot="1" x14ac:dyDescent="0.4">
      <c r="A338" s="106"/>
      <c r="B338" s="160" t="s">
        <v>311</v>
      </c>
      <c r="C338" s="109"/>
      <c r="D338" s="109"/>
      <c r="E338" s="109"/>
      <c r="F338" s="110"/>
      <c r="G338" s="109"/>
      <c r="H338" s="109"/>
      <c r="I338" s="110"/>
      <c r="J338" s="115"/>
    </row>
    <row r="339" spans="1:10" x14ac:dyDescent="0.35">
      <c r="A339" s="106"/>
      <c r="B339" s="106"/>
      <c r="C339" s="106"/>
      <c r="D339" s="106"/>
      <c r="E339" s="106"/>
      <c r="F339" s="107"/>
      <c r="G339" s="106"/>
      <c r="H339" s="106"/>
      <c r="I339" s="107"/>
      <c r="J339" s="115"/>
    </row>
    <row r="340" spans="1:10" ht="27" customHeight="1" x14ac:dyDescent="0.35">
      <c r="A340" s="106"/>
      <c r="B340" s="116" t="s">
        <v>400</v>
      </c>
      <c r="C340" s="106"/>
      <c r="D340" s="176" t="s">
        <v>312</v>
      </c>
      <c r="E340" s="176"/>
      <c r="F340" s="176"/>
      <c r="G340" s="176"/>
      <c r="H340" s="176"/>
      <c r="I340" s="176"/>
      <c r="J340" s="150"/>
    </row>
    <row r="341" spans="1:10" x14ac:dyDescent="0.35">
      <c r="A341" s="106"/>
      <c r="B341" s="106"/>
      <c r="C341" s="106"/>
      <c r="D341" s="106"/>
      <c r="E341" s="106"/>
      <c r="F341" s="107"/>
      <c r="G341" s="106"/>
      <c r="H341" s="106"/>
      <c r="I341" s="107"/>
      <c r="J341" s="115"/>
    </row>
    <row r="342" spans="1:10" x14ac:dyDescent="0.35">
      <c r="A342" s="106"/>
      <c r="B342" s="106"/>
      <c r="C342" s="106"/>
      <c r="D342" s="106" t="s">
        <v>6</v>
      </c>
      <c r="E342" s="162"/>
      <c r="F342" s="174" t="str">
        <f>IF(B340="Incluir",IF(OR(E342="",E342=0),"Rellene el presupuesto",IF(OR(NOT(ISNUMBER(E342)),E342&lt;=0),"Rellene con un valor positivo","")),
    IF(OR(E342="",E342=0),"",
        "No rellene el presupuesto sin seleccionar que quiere incluir el subtipo de acción"))</f>
        <v/>
      </c>
      <c r="G342" s="175"/>
      <c r="H342" s="175"/>
      <c r="I342" s="107"/>
      <c r="J342" s="115"/>
    </row>
    <row r="343" spans="1:10" x14ac:dyDescent="0.35">
      <c r="A343" s="106"/>
      <c r="B343" s="106"/>
      <c r="C343" s="106"/>
      <c r="D343" s="106"/>
      <c r="E343" s="106"/>
      <c r="F343" s="107"/>
      <c r="G343" s="106"/>
      <c r="H343" s="106"/>
      <c r="I343" s="107"/>
      <c r="J343" s="115"/>
    </row>
    <row r="344" spans="1:10" x14ac:dyDescent="0.35">
      <c r="A344" s="106"/>
      <c r="B344" s="106"/>
      <c r="C344" s="106"/>
      <c r="D344" s="106" t="s">
        <v>270</v>
      </c>
      <c r="E344" s="106"/>
      <c r="F344" s="107"/>
      <c r="G344" s="106"/>
      <c r="H344" s="106"/>
      <c r="I344" s="107"/>
      <c r="J344" s="115"/>
    </row>
    <row r="345" spans="1:10" x14ac:dyDescent="0.35">
      <c r="A345" s="106"/>
      <c r="B345" s="106"/>
      <c r="C345" s="106"/>
      <c r="D345" s="7" t="s">
        <v>271</v>
      </c>
      <c r="E345" s="7" t="s">
        <v>272</v>
      </c>
      <c r="F345" s="11" t="s">
        <v>156</v>
      </c>
      <c r="G345" s="11" t="s">
        <v>159</v>
      </c>
      <c r="H345" s="8" t="s">
        <v>273</v>
      </c>
      <c r="I345" s="11" t="s">
        <v>274</v>
      </c>
      <c r="J345" s="115"/>
    </row>
    <row r="346" spans="1:10" ht="29" x14ac:dyDescent="0.35">
      <c r="A346" s="106"/>
      <c r="B346" s="106"/>
      <c r="C346" s="106"/>
      <c r="D346" s="155" t="s">
        <v>160</v>
      </c>
      <c r="E346" s="156" t="s">
        <v>194</v>
      </c>
      <c r="F346" s="153" t="str">
        <f>IFERROR(VLOOKUP(E346,TablaIndicadores[[Código]:[Unidad de medida]],2,0),"")</f>
        <v>RCO 65: Capacidad de las viviendas sociales nuevas o modernizadas</v>
      </c>
      <c r="G346" s="153" t="str">
        <f>IFERROR(VLOOKUP(E346,TablaIndicadores[[Código]:[Unidad de medida]],3,0),"")</f>
        <v>RCO 65: Viviendas</v>
      </c>
      <c r="H346" s="116"/>
      <c r="I346" s="153" t="str">
        <f>IF(B340="Incluir",IF(OR(H346="",E346="",NOT(ISNUMBER(H346)),H346&lt;=0,H346&lt;=0.0000001,H346&gt;1000000000),"Rellene con un valor positivo","SI"),"")</f>
        <v/>
      </c>
      <c r="J346" s="115"/>
    </row>
    <row r="347" spans="1:10" ht="29" x14ac:dyDescent="0.35">
      <c r="A347" s="106"/>
      <c r="B347" s="106"/>
      <c r="C347" s="106"/>
      <c r="D347" s="153" t="s">
        <v>162</v>
      </c>
      <c r="E347" s="154" t="s">
        <v>195</v>
      </c>
      <c r="F347" s="153" t="str">
        <f>IFERROR(VLOOKUP(E347,TablaIndicadores[[Código]:[Unidad de medida]],2,0),"")</f>
        <v>RCR 67:Usuarios anuales de las viviendas sociales nuevas o modernizadas</v>
      </c>
      <c r="G347" s="153" t="str">
        <f>IFERROR(VLOOKUP(E347,TablaIndicadores[[Código]:[Unidad de medida]],3,0),"")</f>
        <v>RCR 67: Usuarios/año</v>
      </c>
      <c r="H347" s="157"/>
      <c r="I347" s="153" t="str">
        <f>IF(B340="Incluir",IF(OR(H347="",E347="",NOT(ISNUMBER(H347)),H347&lt;=0,H347&lt;=0.0000001,H347&gt;1000000000),"Rellene con un valor positivo","SI"),"")</f>
        <v/>
      </c>
      <c r="J347" s="115"/>
    </row>
    <row r="348" spans="1:10" x14ac:dyDescent="0.35">
      <c r="A348" s="106"/>
      <c r="B348" s="106"/>
      <c r="C348" s="106"/>
      <c r="D348" s="106"/>
      <c r="E348" s="106"/>
      <c r="F348" s="107"/>
      <c r="G348" s="106"/>
      <c r="H348" s="106"/>
      <c r="I348" s="107"/>
      <c r="J348" s="115"/>
    </row>
    <row r="349" spans="1:10" x14ac:dyDescent="0.35">
      <c r="A349" s="106"/>
      <c r="B349" s="116" t="s">
        <v>400</v>
      </c>
      <c r="C349" s="106"/>
      <c r="D349" s="112" t="s">
        <v>313</v>
      </c>
      <c r="E349" s="112"/>
      <c r="F349" s="113"/>
      <c r="G349" s="113"/>
      <c r="H349" s="113"/>
      <c r="I349" s="113"/>
      <c r="J349" s="115"/>
    </row>
    <row r="350" spans="1:10" x14ac:dyDescent="0.35">
      <c r="A350" s="106"/>
      <c r="B350" s="106"/>
      <c r="C350" s="106"/>
      <c r="D350" s="106"/>
      <c r="E350" s="106"/>
      <c r="F350" s="107"/>
      <c r="G350" s="106"/>
      <c r="H350" s="106"/>
      <c r="I350" s="107"/>
      <c r="J350" s="115"/>
    </row>
    <row r="351" spans="1:10" x14ac:dyDescent="0.35">
      <c r="A351" s="106"/>
      <c r="B351" s="106"/>
      <c r="C351" s="106"/>
      <c r="D351" s="106" t="s">
        <v>6</v>
      </c>
      <c r="E351" s="162"/>
      <c r="F351" s="174" t="str">
        <f>IF(B349="Incluir",IF(OR(E351="",E351=0),"Rellene el presupuesto",IF(OR(NOT(ISNUMBER(E351)),E351&lt;=0),"Rellene con un valor positivo","")),
    IF(OR(E351="",E351=0),"",
        "No rellene el presupuesto sin seleccionar que quiere incluir el subtipo de acción"))</f>
        <v/>
      </c>
      <c r="G351" s="175"/>
      <c r="H351" s="175"/>
      <c r="I351" s="107"/>
      <c r="J351" s="115"/>
    </row>
    <row r="352" spans="1:10" x14ac:dyDescent="0.35">
      <c r="A352" s="106"/>
      <c r="B352" s="106"/>
      <c r="C352" s="106"/>
      <c r="D352" s="106"/>
      <c r="E352" s="106"/>
      <c r="F352" s="107"/>
      <c r="G352" s="106"/>
      <c r="H352" s="106"/>
      <c r="I352" s="107"/>
      <c r="J352" s="115"/>
    </row>
    <row r="353" spans="1:10" x14ac:dyDescent="0.35">
      <c r="A353" s="106"/>
      <c r="B353" s="106"/>
      <c r="C353" s="106"/>
      <c r="D353" s="106" t="s">
        <v>270</v>
      </c>
      <c r="E353" s="106"/>
      <c r="F353" s="107"/>
      <c r="G353" s="106"/>
      <c r="H353" s="106"/>
      <c r="I353" s="107"/>
      <c r="J353" s="115"/>
    </row>
    <row r="354" spans="1:10" x14ac:dyDescent="0.35">
      <c r="A354" s="106"/>
      <c r="B354" s="106"/>
      <c r="C354" s="106"/>
      <c r="D354" s="7" t="s">
        <v>271</v>
      </c>
      <c r="E354" s="7" t="s">
        <v>272</v>
      </c>
      <c r="F354" s="11" t="s">
        <v>156</v>
      </c>
      <c r="G354" s="11" t="s">
        <v>159</v>
      </c>
      <c r="H354" s="8" t="s">
        <v>273</v>
      </c>
      <c r="I354" s="11" t="s">
        <v>274</v>
      </c>
      <c r="J354" s="115"/>
    </row>
    <row r="355" spans="1:10" ht="72.5" x14ac:dyDescent="0.35">
      <c r="A355" s="106"/>
      <c r="B355" s="106"/>
      <c r="C355" s="106"/>
      <c r="D355" s="155" t="s">
        <v>160</v>
      </c>
      <c r="E355" s="156" t="s">
        <v>196</v>
      </c>
      <c r="F355" s="153" t="str">
        <f>IFERROR(VLOOKUP(E355,TablaIndicadores[[Código]:[Unidad de medida]],2,0),"")</f>
        <v>RCO 113: Población cubierta por proyectos
en el marco de la inclusión socioeconómica
de las comunidades marginadas, las familias
con bajos ingresos y los colectivos menos
favorecidos*</v>
      </c>
      <c r="G355" s="153" t="str">
        <f>IFERROR(VLOOKUP(E355,TablaIndicadores[[Código]:[Unidad de medida]],3,0),"")</f>
        <v>RCO 113:Personas</v>
      </c>
      <c r="H355" s="116"/>
      <c r="I355" s="153" t="str">
        <f>IF(B349="Incluir",IF(OR(H355="",E355="",NOT(ISNUMBER(H355)),H355&lt;=0,H355&lt;=0.0000001,H355&gt;1000000000),"Rellene con un valor positivo","SI"),"")</f>
        <v/>
      </c>
      <c r="J355" s="115"/>
    </row>
    <row r="356" spans="1:10" ht="46.5" customHeight="1" x14ac:dyDescent="0.35">
      <c r="A356" s="106"/>
      <c r="B356" s="106"/>
      <c r="C356" s="106"/>
      <c r="D356" s="153" t="s">
        <v>162</v>
      </c>
      <c r="E356" s="154" t="s">
        <v>197</v>
      </c>
      <c r="F356" s="153" t="str">
        <f>IFERROR(VLOOKUP(E356,TablaIndicadores[[Código]:[Unidad de medida]],2,0),"")</f>
        <v xml:space="preserve">ESR113: Número de personas beneficiarias de actuaciones de inclusión social </v>
      </c>
      <c r="G356" s="153" t="str">
        <f>IFERROR(VLOOKUP(E356,TablaIndicadores[[Código]:[Unidad de medida]],3,0),"")</f>
        <v>ESR113:Personas</v>
      </c>
      <c r="H356" s="157"/>
      <c r="I356" s="153" t="str">
        <f>IF(B349="Incluir",IF(OR(H356="",E356="",NOT(ISNUMBER(H356)),H356&lt;=0,H356&lt;=0.0000001,H356&gt;1000000000),"Rellene con un valor positivo","SI"),"")</f>
        <v/>
      </c>
      <c r="J356" s="115"/>
    </row>
    <row r="357" spans="1:10" x14ac:dyDescent="0.35">
      <c r="A357" s="106"/>
      <c r="B357" s="106"/>
      <c r="C357" s="106"/>
      <c r="D357" s="106"/>
      <c r="E357" s="106"/>
      <c r="F357" s="107"/>
      <c r="G357" s="106"/>
      <c r="H357" s="106"/>
      <c r="I357" s="107"/>
      <c r="J357" s="115"/>
    </row>
    <row r="358" spans="1:10" ht="29.25" customHeight="1" x14ac:dyDescent="0.35">
      <c r="A358" s="106"/>
      <c r="B358" s="116" t="s">
        <v>400</v>
      </c>
      <c r="C358" s="106"/>
      <c r="D358" s="176" t="s">
        <v>314</v>
      </c>
      <c r="E358" s="176"/>
      <c r="F358" s="176"/>
      <c r="G358" s="176"/>
      <c r="H358" s="176"/>
      <c r="I358" s="176"/>
      <c r="J358" s="150"/>
    </row>
    <row r="359" spans="1:10" x14ac:dyDescent="0.35">
      <c r="A359" s="106"/>
      <c r="B359" s="106"/>
      <c r="C359" s="106"/>
      <c r="D359" s="106"/>
      <c r="E359" s="106"/>
      <c r="F359" s="107"/>
      <c r="G359" s="106"/>
      <c r="H359" s="106"/>
      <c r="I359" s="107"/>
      <c r="J359" s="115"/>
    </row>
    <row r="360" spans="1:10" x14ac:dyDescent="0.35">
      <c r="A360" s="106"/>
      <c r="B360" s="106"/>
      <c r="C360" s="106"/>
      <c r="D360" s="106" t="s">
        <v>6</v>
      </c>
      <c r="E360" s="162"/>
      <c r="F360" s="174" t="str">
        <f>IF(B358="Incluir",IF(OR(E360="",E360=0),"Rellene el presupuesto",IF(OR(NOT(ISNUMBER(E360)),E360&lt;=0),"Rellene con un valor positivo","")),
    IF(OR(E360="",E360=0),"",
        "No rellene el presupuesto sin seleccionar que quiere incluir el subtipo de acción"))</f>
        <v/>
      </c>
      <c r="G360" s="175"/>
      <c r="H360" s="175"/>
      <c r="I360" s="107"/>
      <c r="J360" s="115"/>
    </row>
    <row r="361" spans="1:10" x14ac:dyDescent="0.35">
      <c r="A361" s="106"/>
      <c r="B361" s="106"/>
      <c r="C361" s="106"/>
      <c r="D361" s="106"/>
      <c r="E361" s="106"/>
      <c r="F361" s="107"/>
      <c r="G361" s="106"/>
      <c r="H361" s="106"/>
      <c r="I361" s="107"/>
      <c r="J361" s="115"/>
    </row>
    <row r="362" spans="1:10" x14ac:dyDescent="0.35">
      <c r="A362" s="106"/>
      <c r="B362" s="106"/>
      <c r="C362" s="106"/>
      <c r="D362" s="106" t="s">
        <v>270</v>
      </c>
      <c r="E362" s="106"/>
      <c r="F362" s="107"/>
      <c r="G362" s="106"/>
      <c r="H362" s="106"/>
      <c r="I362" s="107"/>
      <c r="J362" s="115"/>
    </row>
    <row r="363" spans="1:10" x14ac:dyDescent="0.35">
      <c r="A363" s="106"/>
      <c r="B363" s="106"/>
      <c r="C363" s="106"/>
      <c r="D363" s="7" t="s">
        <v>271</v>
      </c>
      <c r="E363" s="7" t="s">
        <v>272</v>
      </c>
      <c r="F363" s="11" t="s">
        <v>156</v>
      </c>
      <c r="G363" s="11" t="s">
        <v>159</v>
      </c>
      <c r="H363" s="8" t="s">
        <v>273</v>
      </c>
      <c r="I363" s="11" t="s">
        <v>274</v>
      </c>
      <c r="J363" s="115"/>
    </row>
    <row r="364" spans="1:10" ht="72.5" x14ac:dyDescent="0.35">
      <c r="A364" s="106"/>
      <c r="B364" s="106"/>
      <c r="C364" s="106"/>
      <c r="D364" s="155" t="s">
        <v>160</v>
      </c>
      <c r="E364" s="156" t="s">
        <v>196</v>
      </c>
      <c r="F364" s="153" t="str">
        <f>IFERROR(VLOOKUP(E364,TablaIndicadores[[Código]:[Unidad de medida]],2,0),"")</f>
        <v>RCO 113: Población cubierta por proyectos
en el marco de la inclusión socioeconómica
de las comunidades marginadas, las familias
con bajos ingresos y los colectivos menos
favorecidos*</v>
      </c>
      <c r="G364" s="153" t="str">
        <f>IFERROR(VLOOKUP(E364,TablaIndicadores[[Código]:[Unidad de medida]],3,0),"")</f>
        <v>RCO 113:Personas</v>
      </c>
      <c r="H364" s="116"/>
      <c r="I364" s="153" t="str">
        <f>IF(B358="Incluir",IF(OR(H364="",E364="",NOT(ISNUMBER(H364)),H364&lt;=0,H364&lt;=0.0000001,H364&gt;1000000000),"Rellene con un valor positivo","SI"),"")</f>
        <v/>
      </c>
      <c r="J364" s="115"/>
    </row>
    <row r="365" spans="1:10" ht="45" customHeight="1" x14ac:dyDescent="0.35">
      <c r="A365" s="106"/>
      <c r="B365" s="106"/>
      <c r="C365" s="106"/>
      <c r="D365" s="153" t="s">
        <v>162</v>
      </c>
      <c r="E365" s="154" t="s">
        <v>197</v>
      </c>
      <c r="F365" s="153" t="str">
        <f>IFERROR(VLOOKUP(E365,TablaIndicadores[[Código]:[Unidad de medida]],2,0),"")</f>
        <v xml:space="preserve">ESR113: Número de personas beneficiarias de actuaciones de inclusión social </v>
      </c>
      <c r="G365" s="153" t="str">
        <f>IFERROR(VLOOKUP(E365,TablaIndicadores[[Código]:[Unidad de medida]],3,0),"")</f>
        <v>ESR113:Personas</v>
      </c>
      <c r="H365" s="157"/>
      <c r="I365" s="153" t="str">
        <f>IF(B358="Incluir",IF(OR(H365="",E365="",NOT(ISNUMBER(H365)),H365&lt;=0,H365&lt;=0.0000001,H365&gt;1000000000),"Rellene con un valor positivo","SI"),"")</f>
        <v/>
      </c>
      <c r="J365" s="115"/>
    </row>
    <row r="366" spans="1:10" x14ac:dyDescent="0.35">
      <c r="A366" s="106"/>
      <c r="B366" s="106"/>
      <c r="C366" s="106"/>
      <c r="D366" s="106"/>
      <c r="E366" s="106"/>
      <c r="F366" s="107"/>
      <c r="G366" s="106"/>
      <c r="H366" s="106"/>
      <c r="I366" s="107"/>
      <c r="J366" s="115"/>
    </row>
    <row r="367" spans="1:10" ht="15.5" x14ac:dyDescent="0.35">
      <c r="A367" s="4"/>
      <c r="B367" s="5" t="s">
        <v>315</v>
      </c>
      <c r="C367" s="5"/>
      <c r="D367" s="5"/>
      <c r="E367" s="5"/>
      <c r="F367" s="10"/>
      <c r="G367" s="5"/>
      <c r="H367" s="4"/>
      <c r="I367" s="67"/>
      <c r="J367" s="115"/>
    </row>
    <row r="368" spans="1:10" x14ac:dyDescent="0.35">
      <c r="A368" s="106"/>
      <c r="B368" s="106"/>
      <c r="C368" s="106"/>
      <c r="D368" s="106"/>
      <c r="E368" s="106"/>
      <c r="F368" s="107"/>
      <c r="G368" s="106"/>
      <c r="H368" s="106"/>
      <c r="I368" s="107"/>
      <c r="J368" s="115"/>
    </row>
    <row r="369" spans="1:10" ht="15" thickBot="1" x14ac:dyDescent="0.4">
      <c r="A369" s="106"/>
      <c r="B369" s="160" t="s">
        <v>58</v>
      </c>
      <c r="C369" s="109"/>
      <c r="D369" s="109"/>
      <c r="E369" s="109"/>
      <c r="F369" s="110"/>
      <c r="G369" s="109"/>
      <c r="H369" s="109"/>
      <c r="I369" s="110"/>
      <c r="J369" s="115"/>
    </row>
    <row r="370" spans="1:10" x14ac:dyDescent="0.35">
      <c r="A370" s="106"/>
      <c r="B370" s="106"/>
      <c r="C370" s="106"/>
      <c r="D370" s="106"/>
      <c r="E370" s="106"/>
      <c r="F370" s="107"/>
      <c r="G370" s="106"/>
      <c r="H370" s="106"/>
      <c r="I370" s="107"/>
      <c r="J370" s="115"/>
    </row>
    <row r="371" spans="1:10" x14ac:dyDescent="0.35">
      <c r="A371" s="106"/>
      <c r="B371" s="116" t="s">
        <v>400</v>
      </c>
      <c r="C371" s="106"/>
      <c r="D371" s="112" t="s">
        <v>316</v>
      </c>
      <c r="E371" s="112"/>
      <c r="F371" s="113"/>
      <c r="G371" s="113"/>
      <c r="H371" s="113"/>
      <c r="I371" s="113"/>
      <c r="J371" s="115"/>
    </row>
    <row r="372" spans="1:10" x14ac:dyDescent="0.35">
      <c r="A372" s="106"/>
      <c r="B372" s="106"/>
      <c r="C372" s="106"/>
      <c r="D372" s="106"/>
      <c r="E372" s="106"/>
      <c r="F372" s="107"/>
      <c r="G372" s="106"/>
      <c r="H372" s="106"/>
      <c r="I372" s="107"/>
      <c r="J372" s="115"/>
    </row>
    <row r="373" spans="1:10" x14ac:dyDescent="0.35">
      <c r="A373" s="106"/>
      <c r="B373" s="106"/>
      <c r="C373" s="106"/>
      <c r="D373" s="106" t="s">
        <v>6</v>
      </c>
      <c r="E373" s="162"/>
      <c r="F373" s="174" t="str">
        <f>IF(B371="Incluir",IF(OR(E373="",E373=0),"Rellene el presupuesto",IF(OR(NOT(ISNUMBER(E373)),E373&lt;=0),"Rellene con un valor positivo","")),
    IF(OR(E373="",E373=0),"",
        "No rellene el presupuesto sin seleccionar que quiere incluir el subtipo de acción"))</f>
        <v/>
      </c>
      <c r="G373" s="175"/>
      <c r="H373" s="175"/>
      <c r="I373" s="107"/>
      <c r="J373" s="115"/>
    </row>
    <row r="374" spans="1:10" x14ac:dyDescent="0.35">
      <c r="A374" s="106"/>
      <c r="B374" s="106"/>
      <c r="C374" s="106"/>
      <c r="D374" s="106"/>
      <c r="E374" s="106"/>
      <c r="F374" s="107"/>
      <c r="G374" s="106"/>
      <c r="H374" s="106"/>
      <c r="I374" s="107"/>
      <c r="J374" s="115"/>
    </row>
    <row r="375" spans="1:10" x14ac:dyDescent="0.35">
      <c r="A375" s="106"/>
      <c r="B375" s="106"/>
      <c r="C375" s="106"/>
      <c r="D375" s="106" t="s">
        <v>270</v>
      </c>
      <c r="E375" s="106"/>
      <c r="F375" s="107"/>
      <c r="G375" s="106"/>
      <c r="H375" s="106"/>
      <c r="I375" s="107"/>
      <c r="J375" s="115"/>
    </row>
    <row r="376" spans="1:10" x14ac:dyDescent="0.35">
      <c r="A376" s="106"/>
      <c r="B376" s="106"/>
      <c r="C376" s="106"/>
      <c r="D376" s="7" t="s">
        <v>271</v>
      </c>
      <c r="E376" s="7" t="s">
        <v>272</v>
      </c>
      <c r="F376" s="11" t="s">
        <v>156</v>
      </c>
      <c r="G376" s="11" t="s">
        <v>159</v>
      </c>
      <c r="H376" s="8" t="s">
        <v>273</v>
      </c>
      <c r="I376" s="11" t="s">
        <v>274</v>
      </c>
      <c r="J376" s="115"/>
    </row>
    <row r="377" spans="1:10" ht="29" x14ac:dyDescent="0.35">
      <c r="A377" s="106"/>
      <c r="B377" s="106"/>
      <c r="C377" s="106"/>
      <c r="D377" s="155" t="s">
        <v>160</v>
      </c>
      <c r="E377" s="156" t="s">
        <v>198</v>
      </c>
      <c r="F377" s="153" t="str">
        <f>IFERROR(VLOOKUP(E377,TablaIndicadores[[Código]:[Unidad de medida]],2,0),"")</f>
        <v>RCO 77: Número de infraestructuras
culturales y turísticas apoyadas*</v>
      </c>
      <c r="G377" s="153" t="str">
        <f>IFERROR(VLOOKUP(E377,TablaIndicadores[[Código]:[Unidad de medida]],3,0),"")</f>
        <v>RCO 77:Sitios culturales y turísticos</v>
      </c>
      <c r="H377" s="116"/>
      <c r="I377" s="153" t="str">
        <f>IF(B371="Incluir",IF(OR(H377="",E377="",NOT(ISNUMBER(H377)),H377&lt;=0,H377&lt;=0.0000001,H377&gt;1000000000),"Rellene con un valor positivo","SI"),"")</f>
        <v/>
      </c>
      <c r="J377" s="115"/>
    </row>
    <row r="378" spans="1:10" ht="29" x14ac:dyDescent="0.35">
      <c r="A378" s="106"/>
      <c r="B378" s="106"/>
      <c r="C378" s="106"/>
      <c r="D378" s="153" t="s">
        <v>162</v>
      </c>
      <c r="E378" s="154" t="s">
        <v>199</v>
      </c>
      <c r="F378" s="153" t="str">
        <f>IFERROR(VLOOKUP(E378,TablaIndicadores[[Código]:[Unidad de medida]],2,0),"")</f>
        <v>RCR 77: Visitantes de instalaciones culturales
y turísticas apoyadas*</v>
      </c>
      <c r="G378" s="153" t="str">
        <f>IFERROR(VLOOKUP(E378,TablaIndicadores[[Código]:[Unidad de medida]],3,0),"")</f>
        <v>Visitantes / año</v>
      </c>
      <c r="H378" s="157"/>
      <c r="I378" s="153" t="str">
        <f>IF(B371="Incluir",IF(OR(H378="",E378="",NOT(ISNUMBER(H378)),H378&lt;=0,H378&lt;=0.0000001,H378&gt;1000000000),"Rellene con un valor positivo","SI"),"")</f>
        <v/>
      </c>
      <c r="J378" s="115"/>
    </row>
    <row r="379" spans="1:10" x14ac:dyDescent="0.35">
      <c r="A379" s="106"/>
      <c r="B379" s="106"/>
      <c r="C379" s="106"/>
      <c r="D379" s="106"/>
      <c r="E379" s="106"/>
      <c r="F379" s="107"/>
      <c r="G379" s="106"/>
      <c r="H379" s="106"/>
      <c r="I379" s="107"/>
      <c r="J379" s="115"/>
    </row>
    <row r="380" spans="1:10" x14ac:dyDescent="0.35">
      <c r="A380" s="106"/>
      <c r="B380" s="116" t="s">
        <v>400</v>
      </c>
      <c r="C380" s="106"/>
      <c r="D380" s="112" t="s">
        <v>317</v>
      </c>
      <c r="E380" s="112"/>
      <c r="F380" s="113"/>
      <c r="G380" s="113"/>
      <c r="H380" s="113"/>
      <c r="I380" s="113"/>
      <c r="J380" s="115"/>
    </row>
    <row r="381" spans="1:10" x14ac:dyDescent="0.35">
      <c r="A381" s="106"/>
      <c r="B381" s="106"/>
      <c r="C381" s="106"/>
      <c r="D381" s="106"/>
      <c r="E381" s="106"/>
      <c r="F381" s="107"/>
      <c r="G381" s="106"/>
      <c r="H381" s="106"/>
      <c r="I381" s="107"/>
      <c r="J381" s="115"/>
    </row>
    <row r="382" spans="1:10" x14ac:dyDescent="0.35">
      <c r="A382" s="106"/>
      <c r="B382" s="106"/>
      <c r="C382" s="106"/>
      <c r="D382" s="106" t="s">
        <v>6</v>
      </c>
      <c r="E382" s="162"/>
      <c r="F382" s="174" t="str">
        <f>IF(B380="Incluir",IF(OR(E382="",E382=0),"Rellene el presupuesto",IF(OR(NOT(ISNUMBER(E382)),E382&lt;=0),"Rellene con un valor positivo","")),
    IF(OR(E382="",E382=0),"",
        "No rellene el presupuesto sin seleccionar que quiere incluir el subtipo de acción"))</f>
        <v/>
      </c>
      <c r="G382" s="175"/>
      <c r="H382" s="175"/>
      <c r="I382" s="107"/>
      <c r="J382" s="115"/>
    </row>
    <row r="383" spans="1:10" x14ac:dyDescent="0.35">
      <c r="A383" s="106"/>
      <c r="B383" s="106"/>
      <c r="C383" s="106"/>
      <c r="D383" s="106"/>
      <c r="E383" s="106"/>
      <c r="F383" s="107"/>
      <c r="G383" s="106"/>
      <c r="H383" s="106"/>
      <c r="I383" s="107"/>
      <c r="J383" s="115"/>
    </row>
    <row r="384" spans="1:10" x14ac:dyDescent="0.35">
      <c r="A384" s="106"/>
      <c r="B384" s="106"/>
      <c r="C384" s="106"/>
      <c r="D384" s="106" t="s">
        <v>270</v>
      </c>
      <c r="E384" s="106"/>
      <c r="F384" s="107"/>
      <c r="G384" s="106"/>
      <c r="H384" s="106"/>
      <c r="I384" s="107"/>
      <c r="J384" s="115"/>
    </row>
    <row r="385" spans="1:10" x14ac:dyDescent="0.35">
      <c r="A385" s="106"/>
      <c r="B385" s="106"/>
      <c r="C385" s="106"/>
      <c r="D385" s="7" t="s">
        <v>271</v>
      </c>
      <c r="E385" s="7" t="s">
        <v>272</v>
      </c>
      <c r="F385" s="11" t="s">
        <v>156</v>
      </c>
      <c r="G385" s="11" t="s">
        <v>159</v>
      </c>
      <c r="H385" s="8" t="s">
        <v>273</v>
      </c>
      <c r="I385" s="11" t="s">
        <v>274</v>
      </c>
      <c r="J385" s="115"/>
    </row>
    <row r="386" spans="1:10" ht="29" x14ac:dyDescent="0.35">
      <c r="A386" s="106"/>
      <c r="B386" s="106"/>
      <c r="C386" s="106"/>
      <c r="D386" s="155" t="s">
        <v>160</v>
      </c>
      <c r="E386" s="156" t="s">
        <v>198</v>
      </c>
      <c r="F386" s="153" t="str">
        <f>IFERROR(VLOOKUP(E386,TablaIndicadores[[Código]:[Unidad de medida]],2,0),"")</f>
        <v>RCO 77: Número de infraestructuras
culturales y turísticas apoyadas*</v>
      </c>
      <c r="G386" s="153" t="str">
        <f>IFERROR(VLOOKUP(E386,TablaIndicadores[[Código]:[Unidad de medida]],3,0),"")</f>
        <v>RCO 77:Sitios culturales y turísticos</v>
      </c>
      <c r="H386" s="116"/>
      <c r="I386" s="153" t="str">
        <f>IF(B380="Incluir",IF(OR(H386="",E386="",NOT(ISNUMBER(H386)),H386&lt;=0,H386&lt;=0.0000001,H386&gt;1000000000),"Rellene con un valor positivo","SI"),"")</f>
        <v/>
      </c>
      <c r="J386" s="115"/>
    </row>
    <row r="387" spans="1:10" ht="29" x14ac:dyDescent="0.35">
      <c r="A387" s="106"/>
      <c r="B387" s="106"/>
      <c r="C387" s="106"/>
      <c r="D387" s="153" t="s">
        <v>162</v>
      </c>
      <c r="E387" s="154" t="s">
        <v>199</v>
      </c>
      <c r="F387" s="153" t="str">
        <f>IFERROR(VLOOKUP(E387,TablaIndicadores[[Código]:[Unidad de medida]],2,0),"")</f>
        <v>RCR 77: Visitantes de instalaciones culturales
y turísticas apoyadas*</v>
      </c>
      <c r="G387" s="153" t="str">
        <f>IFERROR(VLOOKUP(E387,TablaIndicadores[[Código]:[Unidad de medida]],3,0),"")</f>
        <v>Visitantes / año</v>
      </c>
      <c r="H387" s="157"/>
      <c r="I387" s="153" t="str">
        <f>IF(B380="Incluir",IF(OR(H387="",E387="",NOT(ISNUMBER(H387)),H387&lt;=0,H387&lt;=0.0000001,H387&gt;1000000000),"Rellene con un valor positivo","SI"),"")</f>
        <v/>
      </c>
      <c r="J387" s="115"/>
    </row>
    <row r="388" spans="1:10" x14ac:dyDescent="0.35">
      <c r="A388" s="106"/>
      <c r="B388" s="106"/>
      <c r="C388" s="106"/>
      <c r="D388" s="106"/>
      <c r="E388" s="106"/>
      <c r="F388" s="107"/>
      <c r="G388" s="106"/>
      <c r="H388" s="106"/>
      <c r="I388" s="107"/>
      <c r="J388" s="115"/>
    </row>
    <row r="389" spans="1:10" x14ac:dyDescent="0.35">
      <c r="A389" s="106"/>
      <c r="B389" s="116" t="s">
        <v>400</v>
      </c>
      <c r="C389" s="106"/>
      <c r="D389" s="112" t="s">
        <v>318</v>
      </c>
      <c r="E389" s="112"/>
      <c r="F389" s="113"/>
      <c r="G389" s="151"/>
      <c r="H389" s="151"/>
      <c r="I389" s="151"/>
      <c r="J389" s="115"/>
    </row>
    <row r="390" spans="1:10" x14ac:dyDescent="0.35">
      <c r="A390" s="106"/>
      <c r="B390" s="106"/>
      <c r="C390" s="106"/>
      <c r="D390" s="106"/>
      <c r="E390" s="106"/>
      <c r="F390" s="107"/>
      <c r="G390" s="106"/>
      <c r="H390" s="106"/>
      <c r="I390" s="107"/>
      <c r="J390" s="115"/>
    </row>
    <row r="391" spans="1:10" x14ac:dyDescent="0.35">
      <c r="A391" s="106"/>
      <c r="B391" s="106"/>
      <c r="C391" s="106"/>
      <c r="D391" s="106" t="s">
        <v>6</v>
      </c>
      <c r="E391" s="162"/>
      <c r="F391" s="174" t="str">
        <f>IF(B389="Incluir",IF(OR(E391="",E391=0),"Rellene el presupuesto",IF(OR(NOT(ISNUMBER(E391)),E391&lt;=0),"Rellene con un valor positivo","")),
    IF(OR(E391="",E391=0),"",
        "No rellene el presupuesto sin seleccionar que quiere incluir el subtipo de acción"))</f>
        <v/>
      </c>
      <c r="G391" s="175"/>
      <c r="H391" s="175"/>
      <c r="I391" s="107"/>
      <c r="J391" s="115"/>
    </row>
    <row r="392" spans="1:10" x14ac:dyDescent="0.35">
      <c r="A392" s="106"/>
      <c r="B392" s="106"/>
      <c r="C392" s="106"/>
      <c r="D392" s="106"/>
      <c r="E392" s="106"/>
      <c r="F392" s="107"/>
      <c r="G392" s="106"/>
      <c r="H392" s="106"/>
      <c r="I392" s="107"/>
      <c r="J392" s="115"/>
    </row>
    <row r="393" spans="1:10" x14ac:dyDescent="0.35">
      <c r="A393" s="106"/>
      <c r="B393" s="106"/>
      <c r="C393" s="106"/>
      <c r="D393" s="106" t="s">
        <v>270</v>
      </c>
      <c r="E393" s="106"/>
      <c r="F393" s="107"/>
      <c r="G393" s="106"/>
      <c r="H393" s="106"/>
      <c r="I393" s="107"/>
      <c r="J393" s="115"/>
    </row>
    <row r="394" spans="1:10" x14ac:dyDescent="0.35">
      <c r="A394" s="106"/>
      <c r="B394" s="106"/>
      <c r="C394" s="106"/>
      <c r="D394" s="7" t="s">
        <v>271</v>
      </c>
      <c r="E394" s="7" t="s">
        <v>272</v>
      </c>
      <c r="F394" s="11" t="s">
        <v>156</v>
      </c>
      <c r="G394" s="11" t="s">
        <v>159</v>
      </c>
      <c r="H394" s="8" t="s">
        <v>273</v>
      </c>
      <c r="I394" s="11" t="s">
        <v>274</v>
      </c>
      <c r="J394" s="115"/>
    </row>
    <row r="395" spans="1:10" ht="29" x14ac:dyDescent="0.35">
      <c r="A395" s="106"/>
      <c r="B395" s="106"/>
      <c r="C395" s="106"/>
      <c r="D395" s="155" t="s">
        <v>160</v>
      </c>
      <c r="E395" s="156" t="s">
        <v>200</v>
      </c>
      <c r="F395" s="153" t="str">
        <f>IFERROR(VLOOKUP(E395,TablaIndicadores[[Código]:[Unidad de medida]],2,0),"")</f>
        <v>RCO 114: Espacios abiertos creados o rehabilitados en zonas urbanas</v>
      </c>
      <c r="G395" s="153" t="str">
        <f>IFERROR(VLOOKUP(E395,TablaIndicadores[[Código]:[Unidad de medida]],3,0),"")</f>
        <v>RCO 114: Metros cuadrados</v>
      </c>
      <c r="H395" s="116"/>
      <c r="I395" s="153" t="str">
        <f>IF(B389="Incluir",IF(OR(H395="",E395="",NOT(ISNUMBER(H395)),H395&lt;=0,H395&lt;=0.0000001,H395&gt;1000000000),"Rellene con un valor positivo","SI"),"")</f>
        <v/>
      </c>
      <c r="J395" s="115"/>
    </row>
    <row r="396" spans="1:10" ht="29" x14ac:dyDescent="0.35">
      <c r="A396" s="106"/>
      <c r="B396" s="106"/>
      <c r="C396" s="106"/>
      <c r="D396" s="153" t="s">
        <v>162</v>
      </c>
      <c r="E396" s="154" t="s">
        <v>199</v>
      </c>
      <c r="F396" s="153" t="str">
        <f>IFERROR(VLOOKUP(E396,TablaIndicadores[[Código]:[Unidad de medida]],2,0),"")</f>
        <v>RCR 77: Visitantes de instalaciones culturales
y turísticas apoyadas*</v>
      </c>
      <c r="G396" s="153" t="str">
        <f>IFERROR(VLOOKUP(E396,TablaIndicadores[[Código]:[Unidad de medida]],3,0),"")</f>
        <v>Visitantes / año</v>
      </c>
      <c r="H396" s="157"/>
      <c r="I396" s="153" t="str">
        <f>IF(B389="Incluir",IF(OR(H396="",E396="",NOT(ISNUMBER(H396)),H396&lt;=0,H396&lt;=0.0000001,H396&gt;1000000000),"Rellene con un valor positivo","SI"),"")</f>
        <v/>
      </c>
      <c r="J396" s="115"/>
    </row>
    <row r="397" spans="1:10" x14ac:dyDescent="0.35">
      <c r="A397" s="106"/>
      <c r="B397" s="106"/>
      <c r="C397" s="106"/>
      <c r="D397" s="106"/>
      <c r="E397" s="106"/>
      <c r="F397" s="107"/>
      <c r="G397" s="106"/>
      <c r="H397" s="106"/>
      <c r="I397" s="107"/>
      <c r="J397" s="115"/>
    </row>
    <row r="398" spans="1:10" x14ac:dyDescent="0.35">
      <c r="A398" s="106"/>
      <c r="B398" s="116" t="s">
        <v>400</v>
      </c>
      <c r="C398" s="106"/>
      <c r="D398" s="112" t="s">
        <v>319</v>
      </c>
      <c r="E398" s="112"/>
      <c r="F398" s="113"/>
      <c r="G398" s="113"/>
      <c r="H398" s="113"/>
      <c r="I398" s="113"/>
      <c r="J398" s="115"/>
    </row>
    <row r="399" spans="1:10" x14ac:dyDescent="0.35">
      <c r="A399" s="106"/>
      <c r="B399" s="106"/>
      <c r="C399" s="106"/>
      <c r="D399" s="106"/>
      <c r="E399" s="106"/>
      <c r="F399" s="107"/>
      <c r="G399" s="106"/>
      <c r="H399" s="106"/>
      <c r="I399" s="107"/>
      <c r="J399" s="115"/>
    </row>
    <row r="400" spans="1:10" x14ac:dyDescent="0.35">
      <c r="A400" s="106"/>
      <c r="B400" s="106"/>
      <c r="C400" s="106"/>
      <c r="D400" s="106" t="s">
        <v>6</v>
      </c>
      <c r="E400" s="162"/>
      <c r="F400" s="174" t="str">
        <f>IF(B398="Incluir",IF(OR(E400="",E400=0),"Rellene el presupuesto",IF(OR(NOT(ISNUMBER(E400)),E400&lt;=0),"Rellene con un valor positivo","")),
    IF(OR(E400="",E400=0),"",
        "No rellene el presupuesto sin seleccionar que quiere incluir el subtipo de acción"))</f>
        <v/>
      </c>
      <c r="G400" s="175"/>
      <c r="H400" s="175"/>
      <c r="I400" s="107"/>
      <c r="J400" s="115"/>
    </row>
    <row r="401" spans="1:10" x14ac:dyDescent="0.35">
      <c r="A401" s="106"/>
      <c r="B401" s="106"/>
      <c r="C401" s="106"/>
      <c r="D401" s="106"/>
      <c r="E401" s="106"/>
      <c r="F401" s="107"/>
      <c r="G401" s="106"/>
      <c r="H401" s="106"/>
      <c r="I401" s="107"/>
      <c r="J401" s="115"/>
    </row>
    <row r="402" spans="1:10" x14ac:dyDescent="0.35">
      <c r="A402" s="106"/>
      <c r="B402" s="106"/>
      <c r="C402" s="106"/>
      <c r="D402" s="106" t="s">
        <v>270</v>
      </c>
      <c r="E402" s="106"/>
      <c r="F402" s="107"/>
      <c r="G402" s="106"/>
      <c r="H402" s="106"/>
      <c r="I402" s="107"/>
      <c r="J402" s="115"/>
    </row>
    <row r="403" spans="1:10" x14ac:dyDescent="0.35">
      <c r="A403" s="106"/>
      <c r="B403" s="106"/>
      <c r="C403" s="106"/>
      <c r="D403" s="7" t="s">
        <v>271</v>
      </c>
      <c r="E403" s="7" t="s">
        <v>272</v>
      </c>
      <c r="F403" s="11" t="s">
        <v>156</v>
      </c>
      <c r="G403" s="11" t="s">
        <v>159</v>
      </c>
      <c r="H403" s="8" t="s">
        <v>273</v>
      </c>
      <c r="I403" s="11" t="s">
        <v>274</v>
      </c>
      <c r="J403" s="115"/>
    </row>
    <row r="404" spans="1:10" ht="29" x14ac:dyDescent="0.35">
      <c r="A404" s="106"/>
      <c r="B404" s="106"/>
      <c r="C404" s="106"/>
      <c r="D404" s="155" t="s">
        <v>160</v>
      </c>
      <c r="E404" s="156" t="s">
        <v>198</v>
      </c>
      <c r="F404" s="153" t="str">
        <f>IFERROR(VLOOKUP(E404,TablaIndicadores[[Código]:[Unidad de medida]],2,0),"")</f>
        <v>RCO 77: Número de infraestructuras
culturales y turísticas apoyadas*</v>
      </c>
      <c r="G404" s="153" t="str">
        <f>IFERROR(VLOOKUP(E404,TablaIndicadores[[Código]:[Unidad de medida]],3,0),"")</f>
        <v>RCO 77:Sitios culturales y turísticos</v>
      </c>
      <c r="H404" s="116"/>
      <c r="I404" s="153" t="str">
        <f>IF(B398="Incluir",IF(OR(H404="",E404="",NOT(ISNUMBER(H404)),H404&lt;=0,H404&lt;=0.0000001,H404&gt;1000000000),"Rellene con un valor positivo","SI"),"")</f>
        <v/>
      </c>
      <c r="J404" s="115"/>
    </row>
    <row r="405" spans="1:10" ht="29" x14ac:dyDescent="0.35">
      <c r="A405" s="106"/>
      <c r="B405" s="106"/>
      <c r="C405" s="106"/>
      <c r="D405" s="153" t="s">
        <v>162</v>
      </c>
      <c r="E405" s="154" t="s">
        <v>199</v>
      </c>
      <c r="F405" s="153" t="str">
        <f>IFERROR(VLOOKUP(E405,TablaIndicadores[[Código]:[Unidad de medida]],2,0),"")</f>
        <v>RCR 77: Visitantes de instalaciones culturales
y turísticas apoyadas*</v>
      </c>
      <c r="G405" s="153" t="str">
        <f>IFERROR(VLOOKUP(E405,TablaIndicadores[[Código]:[Unidad de medida]],3,0),"")</f>
        <v>Visitantes / año</v>
      </c>
      <c r="H405" s="157"/>
      <c r="I405" s="153" t="str">
        <f>IF(B398="Incluir",IF(OR(H405="",E405="",NOT(ISNUMBER(H405)),H405&lt;=0,H405&lt;=0.0000001,H405&gt;1000000000),"Rellene con un valor positivo","SI"),"")</f>
        <v/>
      </c>
      <c r="J405" s="115"/>
    </row>
    <row r="406" spans="1:10" x14ac:dyDescent="0.35">
      <c r="A406" s="106"/>
      <c r="B406" s="106"/>
      <c r="C406" s="106"/>
      <c r="D406" s="158"/>
      <c r="E406" s="158"/>
      <c r="F406" s="158"/>
      <c r="G406" s="158"/>
      <c r="H406" s="158"/>
      <c r="I406" s="158"/>
      <c r="J406" s="115"/>
    </row>
    <row r="407" spans="1:10" ht="15.5" x14ac:dyDescent="0.35">
      <c r="A407" s="4"/>
      <c r="B407" s="5" t="s">
        <v>782</v>
      </c>
      <c r="C407" s="5"/>
      <c r="D407" s="5"/>
      <c r="E407" s="5"/>
      <c r="F407" s="10"/>
      <c r="G407" s="5"/>
      <c r="H407" s="4"/>
      <c r="I407" s="67"/>
      <c r="J407" s="115"/>
    </row>
    <row r="408" spans="1:10" x14ac:dyDescent="0.35">
      <c r="A408" s="106"/>
      <c r="B408" s="106"/>
      <c r="C408" s="106"/>
      <c r="D408" s="158"/>
      <c r="E408" s="158"/>
      <c r="F408" s="158"/>
      <c r="G408" s="158"/>
      <c r="H408" s="158"/>
      <c r="I408" s="158"/>
      <c r="J408" s="115"/>
    </row>
    <row r="409" spans="1:10" ht="15.5" x14ac:dyDescent="0.35">
      <c r="A409" s="106"/>
      <c r="B409" s="106"/>
      <c r="C409" s="106"/>
      <c r="D409" s="158"/>
      <c r="E409" s="158"/>
      <c r="F409" s="158"/>
      <c r="G409" s="179" t="s">
        <v>777</v>
      </c>
      <c r="H409" s="180"/>
      <c r="I409" s="159">
        <f ca="1">TablaRPresupuestoAI[[#Totals],[Proyecto4]]</f>
        <v>0</v>
      </c>
      <c r="J409" s="115"/>
    </row>
    <row r="410" spans="1:10" x14ac:dyDescent="0.35">
      <c r="A410" s="121"/>
      <c r="B410" s="121"/>
      <c r="C410" s="121"/>
      <c r="D410" s="121"/>
      <c r="E410" s="121"/>
      <c r="F410" s="122"/>
      <c r="G410" s="121"/>
      <c r="H410" s="121"/>
      <c r="I410" s="122"/>
      <c r="J410" s="123"/>
    </row>
  </sheetData>
  <sheetProtection algorithmName="SHA-512" hashValue="lGXNklNbnFXGN66bdmM7nPFRsq5AzVgVvoyB0QNCb7SeJFjdbNrOusRdtpty84MKz2QFFAUHwUZpK1mfQxTa7A==" saltValue="YEuTeDzsgTi/rCOeEnNsaA==" spinCount="100000" sheet="1" objects="1" scenarios="1" selectLockedCells="1"/>
  <mergeCells count="57">
    <mergeCell ref="G409:H409"/>
    <mergeCell ref="F391:H391"/>
    <mergeCell ref="F400:H400"/>
    <mergeCell ref="F342:H342"/>
    <mergeCell ref="F351:H351"/>
    <mergeCell ref="D358:I358"/>
    <mergeCell ref="F360:H360"/>
    <mergeCell ref="F373:H373"/>
    <mergeCell ref="F382:H382"/>
    <mergeCell ref="D340:I340"/>
    <mergeCell ref="F244:H244"/>
    <mergeCell ref="F253:H253"/>
    <mergeCell ref="F264:H264"/>
    <mergeCell ref="F273:H273"/>
    <mergeCell ref="F282:H282"/>
    <mergeCell ref="F291:H291"/>
    <mergeCell ref="F300:H300"/>
    <mergeCell ref="F311:H311"/>
    <mergeCell ref="F320:H320"/>
    <mergeCell ref="D327:I327"/>
    <mergeCell ref="F329:H329"/>
    <mergeCell ref="F235:H235"/>
    <mergeCell ref="D186:I186"/>
    <mergeCell ref="F188:H188"/>
    <mergeCell ref="D195:I195"/>
    <mergeCell ref="F197:H197"/>
    <mergeCell ref="D204:I204"/>
    <mergeCell ref="F206:H206"/>
    <mergeCell ref="D215:I215"/>
    <mergeCell ref="F217:H217"/>
    <mergeCell ref="D224:I224"/>
    <mergeCell ref="F226:H226"/>
    <mergeCell ref="D233:I233"/>
    <mergeCell ref="F177:H177"/>
    <mergeCell ref="F85:H85"/>
    <mergeCell ref="F94:H94"/>
    <mergeCell ref="F103:H103"/>
    <mergeCell ref="F112:H112"/>
    <mergeCell ref="F121:H121"/>
    <mergeCell ref="F130:H130"/>
    <mergeCell ref="F141:H141"/>
    <mergeCell ref="F150:H150"/>
    <mergeCell ref="F159:H159"/>
    <mergeCell ref="F168:H168"/>
    <mergeCell ref="D175:I175"/>
    <mergeCell ref="F76:H76"/>
    <mergeCell ref="E3:I3"/>
    <mergeCell ref="E4:I5"/>
    <mergeCell ref="F14:H14"/>
    <mergeCell ref="F23:H23"/>
    <mergeCell ref="D32:I32"/>
    <mergeCell ref="F34:H34"/>
    <mergeCell ref="F43:H43"/>
    <mergeCell ref="D54:I54"/>
    <mergeCell ref="F56:H56"/>
    <mergeCell ref="D63:I63"/>
    <mergeCell ref="F65:H65"/>
  </mergeCells>
  <conditionalFormatting sqref="I18:I19">
    <cfRule type="containsText" dxfId="294" priority="45" operator="containsText" text="Rellene con">
      <formula>NOT(ISERROR(SEARCH("Rellene con",I18)))</formula>
    </cfRule>
  </conditionalFormatting>
  <conditionalFormatting sqref="I27:I28">
    <cfRule type="containsText" dxfId="293" priority="2" operator="containsText" text="Rellene con">
      <formula>NOT(ISERROR(SEARCH("Rellene con",I27)))</formula>
    </cfRule>
  </conditionalFormatting>
  <conditionalFormatting sqref="I38:I39">
    <cfRule type="containsText" dxfId="292" priority="1" operator="containsText" text="Rellene con">
      <formula>NOT(ISERROR(SEARCH("Rellene con",I38)))</formula>
    </cfRule>
  </conditionalFormatting>
  <conditionalFormatting sqref="I47:I48">
    <cfRule type="containsText" dxfId="291" priority="42" operator="containsText" text="Rellene con">
      <formula>NOT(ISERROR(SEARCH("Rellene con",I47)))</formula>
    </cfRule>
  </conditionalFormatting>
  <conditionalFormatting sqref="I60:I61">
    <cfRule type="containsText" dxfId="290" priority="41" operator="containsText" text="Rellene con">
      <formula>NOT(ISERROR(SEARCH("Rellene con",I60)))</formula>
    </cfRule>
  </conditionalFormatting>
  <conditionalFormatting sqref="I69:I70">
    <cfRule type="containsText" dxfId="289" priority="40" operator="containsText" text="Rellene con">
      <formula>NOT(ISERROR(SEARCH("Rellene con",I69)))</formula>
    </cfRule>
  </conditionalFormatting>
  <conditionalFormatting sqref="I80:I81">
    <cfRule type="containsText" dxfId="288" priority="39" operator="containsText" text="Rellene con">
      <formula>NOT(ISERROR(SEARCH("Rellene con",I80)))</formula>
    </cfRule>
  </conditionalFormatting>
  <conditionalFormatting sqref="I89:I90">
    <cfRule type="containsText" dxfId="287" priority="38" operator="containsText" text="Rellene con">
      <formula>NOT(ISERROR(SEARCH("Rellene con",I89)))</formula>
    </cfRule>
  </conditionalFormatting>
  <conditionalFormatting sqref="I98:I99">
    <cfRule type="containsText" dxfId="286" priority="37" operator="containsText" text="Rellene con">
      <formula>NOT(ISERROR(SEARCH("Rellene con",I98)))</formula>
    </cfRule>
  </conditionalFormatting>
  <conditionalFormatting sqref="I107:I108">
    <cfRule type="containsText" dxfId="285" priority="36" operator="containsText" text="Rellene con">
      <formula>NOT(ISERROR(SEARCH("Rellene con",I107)))</formula>
    </cfRule>
  </conditionalFormatting>
  <conditionalFormatting sqref="I116:I117">
    <cfRule type="containsText" dxfId="284" priority="35" operator="containsText" text="Rellene con">
      <formula>NOT(ISERROR(SEARCH("Rellene con",I116)))</formula>
    </cfRule>
  </conditionalFormatting>
  <conditionalFormatting sqref="I125:I126">
    <cfRule type="containsText" dxfId="283" priority="34" operator="containsText" text="Rellene con">
      <formula>NOT(ISERROR(SEARCH("Rellene con",I125)))</formula>
    </cfRule>
  </conditionalFormatting>
  <conditionalFormatting sqref="I134:I135">
    <cfRule type="containsText" dxfId="282" priority="33" operator="containsText" text="Rellene con">
      <formula>NOT(ISERROR(SEARCH("Rellene con",I134)))</formula>
    </cfRule>
  </conditionalFormatting>
  <conditionalFormatting sqref="I145:I146">
    <cfRule type="containsText" dxfId="281" priority="32" operator="containsText" text="Rellene con">
      <formula>NOT(ISERROR(SEARCH("Rellene con",I145)))</formula>
    </cfRule>
  </conditionalFormatting>
  <conditionalFormatting sqref="I154:I155">
    <cfRule type="containsText" dxfId="280" priority="31" operator="containsText" text="Rellene con">
      <formula>NOT(ISERROR(SEARCH("Rellene con",I154)))</formula>
    </cfRule>
  </conditionalFormatting>
  <conditionalFormatting sqref="I163:I164">
    <cfRule type="containsText" dxfId="279" priority="30" operator="containsText" text="Rellene con">
      <formula>NOT(ISERROR(SEARCH("Rellene con",I163)))</formula>
    </cfRule>
  </conditionalFormatting>
  <conditionalFormatting sqref="I172:I173">
    <cfRule type="containsText" dxfId="278" priority="29" operator="containsText" text="Rellene con">
      <formula>NOT(ISERROR(SEARCH("Rellene con",I172)))</formula>
    </cfRule>
  </conditionalFormatting>
  <conditionalFormatting sqref="I181:I182">
    <cfRule type="containsText" dxfId="277" priority="28" operator="containsText" text="Rellene con">
      <formula>NOT(ISERROR(SEARCH("Rellene con",I181)))</formula>
    </cfRule>
  </conditionalFormatting>
  <conditionalFormatting sqref="I192:I193">
    <cfRule type="containsText" dxfId="276" priority="27" operator="containsText" text="Rellene con">
      <formula>NOT(ISERROR(SEARCH("Rellene con",I192)))</formula>
    </cfRule>
  </conditionalFormatting>
  <conditionalFormatting sqref="I201:I202">
    <cfRule type="containsText" dxfId="275" priority="26" operator="containsText" text="Rellene con">
      <formula>NOT(ISERROR(SEARCH("Rellene con",I201)))</formula>
    </cfRule>
  </conditionalFormatting>
  <conditionalFormatting sqref="I210:I211">
    <cfRule type="containsText" dxfId="274" priority="25" operator="containsText" text="Rellene con">
      <formula>NOT(ISERROR(SEARCH("Rellene con",I210)))</formula>
    </cfRule>
  </conditionalFormatting>
  <conditionalFormatting sqref="I221:I222">
    <cfRule type="containsText" dxfId="273" priority="24" operator="containsText" text="Rellene con">
      <formula>NOT(ISERROR(SEARCH("Rellene con",I221)))</formula>
    </cfRule>
  </conditionalFormatting>
  <conditionalFormatting sqref="I230:I231">
    <cfRule type="containsText" dxfId="272" priority="23" operator="containsText" text="Rellene con">
      <formula>NOT(ISERROR(SEARCH("Rellene con",I230)))</formula>
    </cfRule>
  </conditionalFormatting>
  <conditionalFormatting sqref="I239:I240">
    <cfRule type="containsText" dxfId="271" priority="22" operator="containsText" text="Rellene con">
      <formula>NOT(ISERROR(SEARCH("Rellene con",I239)))</formula>
    </cfRule>
  </conditionalFormatting>
  <conditionalFormatting sqref="I248:I249">
    <cfRule type="containsText" dxfId="270" priority="21" operator="containsText" text="Rellene con">
      <formula>NOT(ISERROR(SEARCH("Rellene con",I248)))</formula>
    </cfRule>
  </conditionalFormatting>
  <conditionalFormatting sqref="I257:I258">
    <cfRule type="containsText" dxfId="269" priority="20" operator="containsText" text="Rellene con">
      <formula>NOT(ISERROR(SEARCH("Rellene con",I257)))</formula>
    </cfRule>
  </conditionalFormatting>
  <conditionalFormatting sqref="I268:I269">
    <cfRule type="containsText" dxfId="268" priority="19" operator="containsText" text="Rellene con">
      <formula>NOT(ISERROR(SEARCH("Rellene con",I268)))</formula>
    </cfRule>
  </conditionalFormatting>
  <conditionalFormatting sqref="I277:I278">
    <cfRule type="containsText" dxfId="267" priority="18" operator="containsText" text="Rellene con">
      <formula>NOT(ISERROR(SEARCH("Rellene con",I277)))</formula>
    </cfRule>
  </conditionalFormatting>
  <conditionalFormatting sqref="I286:I287">
    <cfRule type="containsText" dxfId="266" priority="17" operator="containsText" text="Rellene con">
      <formula>NOT(ISERROR(SEARCH("Rellene con",I286)))</formula>
    </cfRule>
  </conditionalFormatting>
  <conditionalFormatting sqref="I295:I296">
    <cfRule type="containsText" dxfId="265" priority="16" operator="containsText" text="Rellene con">
      <formula>NOT(ISERROR(SEARCH("Rellene con",I295)))</formula>
    </cfRule>
  </conditionalFormatting>
  <conditionalFormatting sqref="I304:I305">
    <cfRule type="containsText" dxfId="264" priority="15" operator="containsText" text="Rellene con">
      <formula>NOT(ISERROR(SEARCH("Rellene con",I304)))</formula>
    </cfRule>
  </conditionalFormatting>
  <conditionalFormatting sqref="I315:I316">
    <cfRule type="containsText" dxfId="263" priority="14" operator="containsText" text="Rellene con">
      <formula>NOT(ISERROR(SEARCH("Rellene con",I315)))</formula>
    </cfRule>
  </conditionalFormatting>
  <conditionalFormatting sqref="I324:I325">
    <cfRule type="containsText" dxfId="262" priority="13" operator="containsText" text="Rellene con">
      <formula>NOT(ISERROR(SEARCH("Rellene con",I324)))</formula>
    </cfRule>
  </conditionalFormatting>
  <conditionalFormatting sqref="I333:I334">
    <cfRule type="containsText" dxfId="261" priority="12" operator="containsText" text="Rellene con">
      <formula>NOT(ISERROR(SEARCH("Rellene con",I333)))</formula>
    </cfRule>
  </conditionalFormatting>
  <conditionalFormatting sqref="I346:I347">
    <cfRule type="containsText" dxfId="260" priority="11" operator="containsText" text="Rellene con">
      <formula>NOT(ISERROR(SEARCH("Rellene con",I346)))</formula>
    </cfRule>
  </conditionalFormatting>
  <conditionalFormatting sqref="I355:I356">
    <cfRule type="containsText" dxfId="259" priority="10" operator="containsText" text="Rellene con">
      <formula>NOT(ISERROR(SEARCH("Rellene con",I355)))</formula>
    </cfRule>
  </conditionalFormatting>
  <conditionalFormatting sqref="I364:I365">
    <cfRule type="containsText" dxfId="258" priority="9" operator="containsText" text="Rellene con">
      <formula>NOT(ISERROR(SEARCH("Rellene con",I364)))</formula>
    </cfRule>
  </conditionalFormatting>
  <conditionalFormatting sqref="I377:I378">
    <cfRule type="containsText" dxfId="257" priority="8" operator="containsText" text="Rellene con">
      <formula>NOT(ISERROR(SEARCH("Rellene con",I377)))</formula>
    </cfRule>
  </conditionalFormatting>
  <conditionalFormatting sqref="I386:I387">
    <cfRule type="containsText" dxfId="256" priority="7" operator="containsText" text="Rellene con">
      <formula>NOT(ISERROR(SEARCH("Rellene con",I386)))</formula>
    </cfRule>
  </conditionalFormatting>
  <conditionalFormatting sqref="I395:I396">
    <cfRule type="containsText" dxfId="255" priority="6" operator="containsText" text="Rellene con">
      <formula>NOT(ISERROR(SEARCH("Rellene con",I395)))</formula>
    </cfRule>
  </conditionalFormatting>
  <conditionalFormatting sqref="I404:I405">
    <cfRule type="containsText" dxfId="254" priority="5" operator="containsText" text="Rellene con">
      <formula>NOT(ISERROR(SEARCH("Rellene con",I404)))</formula>
    </cfRule>
  </conditionalFormatting>
  <conditionalFormatting sqref="I406">
    <cfRule type="containsText" dxfId="253" priority="47" operator="containsText" text="Rellene un indicador">
      <formula>NOT(ISERROR(SEARCH("Rellene un indicador",I406)))</formula>
    </cfRule>
  </conditionalFormatting>
  <conditionalFormatting sqref="I408">
    <cfRule type="containsText" dxfId="252" priority="46" operator="containsText" text="Rellene un indicador">
      <formula>NOT(ISERROR(SEARCH("Rellene un indicador",I408)))</formula>
    </cfRule>
  </conditionalFormatting>
  <dataValidations count="53">
    <dataValidation type="list" showInputMessage="1" showErrorMessage="1" sqref="E347" xr:uid="{9795333F-953F-440B-A87C-152C0A33EF06}">
      <formula1>"RCR67"</formula1>
    </dataValidation>
    <dataValidation type="list" showInputMessage="1" showErrorMessage="1" sqref="E346" xr:uid="{BCB7ED67-E636-4760-B3AD-782064E743DF}">
      <formula1>"RCO65"</formula1>
    </dataValidation>
    <dataValidation type="list" showInputMessage="1" showErrorMessage="1" sqref="E395 E404" xr:uid="{A64C11CF-689E-4D6C-AD9B-FBF31FAF3E29}">
      <formula1>"RCO77,RCO114"</formula1>
    </dataValidation>
    <dataValidation type="list" showInputMessage="1" showErrorMessage="1" sqref="E378 E387 E396 E405" xr:uid="{78C8E272-B4A4-42AF-8361-1930EC1CECA4}">
      <formula1>"RCR77"</formula1>
    </dataValidation>
    <dataValidation type="list" showInputMessage="1" showErrorMessage="1" sqref="E377 E386" xr:uid="{59A46FE9-811C-4374-8F64-83AFB05267E7}">
      <formula1>"RCO77"</formula1>
    </dataValidation>
    <dataValidation type="list" showInputMessage="1" showErrorMessage="1" sqref="E365 E356" xr:uid="{A72B46D5-98CE-4807-AD85-9D3998BA0B19}">
      <formula1>"ESR113"</formula1>
    </dataValidation>
    <dataValidation type="list" showInputMessage="1" showErrorMessage="1" sqref="E364 E355" xr:uid="{798AF441-49EE-4236-BA58-79594C81DED9}">
      <formula1>"RCO113"</formula1>
    </dataValidation>
    <dataValidation type="list" showInputMessage="1" showErrorMessage="1" sqref="E334" xr:uid="{0B08E111-2390-4FCF-BC01-248F34D02308}">
      <formula1>"RCR50,RCR95"</formula1>
    </dataValidation>
    <dataValidation type="list" allowBlank="1" showInputMessage="1" showErrorMessage="1" sqref="E333" xr:uid="{0102E05E-0063-4B5B-B90A-FBA2B4E09C67}">
      <formula1>"RCO38"</formula1>
    </dataValidation>
    <dataValidation type="list" showInputMessage="1" showErrorMessage="1" sqref="E325" xr:uid="{BD7EF20C-0E24-4539-8BFE-83DD18DA136A}">
      <formula1>"RCR95"</formula1>
    </dataValidation>
    <dataValidation type="list" showInputMessage="1" showErrorMessage="1" sqref="E316" xr:uid="{0649BED8-4C49-4375-960F-C2AEFF97C4FD}">
      <formula1>"RCR50"</formula1>
    </dataValidation>
    <dataValidation type="list" showInputMessage="1" showErrorMessage="1" sqref="E296 E305" xr:uid="{3A3D5F23-5A06-459B-BEEF-A8CD5442AEC1}">
      <formula1>"RCR52"</formula1>
    </dataValidation>
    <dataValidation type="list" showInputMessage="1" showErrorMessage="1" sqref="E295 E304 E315 E324" xr:uid="{EFF484D1-9AD2-4E87-999D-977D5D13E95E}">
      <formula1>"RCO38"</formula1>
    </dataValidation>
    <dataValidation type="list" showInputMessage="1" showErrorMessage="1" sqref="E269 E278 E287" xr:uid="{E9544C67-282F-4C27-B76C-864B08B96020}">
      <formula1>"RCR47,RCR103"</formula1>
    </dataValidation>
    <dataValidation type="list" showInputMessage="1" showErrorMessage="1" sqref="E268 E277 E286" xr:uid="{A5929E06-4945-43CD-8E02-DBB05270DDA2}">
      <formula1>"RCO34,RCO107"</formula1>
    </dataValidation>
    <dataValidation type="list" showInputMessage="1" showErrorMessage="1" sqref="E249 E258" xr:uid="{25BE93AA-187A-4E89-B44C-1EEAAA9799F3}">
      <formula1>"RCR42"</formula1>
    </dataValidation>
    <dataValidation type="list" showInputMessage="1" showErrorMessage="1" sqref="E248 E257" xr:uid="{6E78FCE8-AA16-4246-96D7-E5F8B754E84A}">
      <formula1>"RCO31,RCO32"</formula1>
    </dataValidation>
    <dataValidation type="list" showInputMessage="1" showErrorMessage="1" sqref="E240" xr:uid="{D2FE19E7-B668-46DD-B52C-9172A88EF9AE}">
      <formula1>"RCR41,RCR42"</formula1>
    </dataValidation>
    <dataValidation type="list" showInputMessage="1" showErrorMessage="1" sqref="E239" xr:uid="{3ABE474A-18C5-4031-B03A-7AB0C43F612D}">
      <formula1>"RCO30,RCO31,RCO32"</formula1>
    </dataValidation>
    <dataValidation type="list" showInputMessage="1" showErrorMessage="1" sqref="E222 E231" xr:uid="{AF4455E8-F507-4B15-B4EA-547CF1839659}">
      <formula1>"RCR41"</formula1>
    </dataValidation>
    <dataValidation type="list" showInputMessage="1" showErrorMessage="1" sqref="E221 E230" xr:uid="{394408CB-745E-4739-9A73-837B95DDE613}">
      <formula1>"RCO30"</formula1>
    </dataValidation>
    <dataValidation type="list" showInputMessage="1" showErrorMessage="1" sqref="E211" xr:uid="{F45EB476-67E2-4016-B25B-5A21F4F65E6A}">
      <formula1>"RCR37"</formula1>
    </dataValidation>
    <dataValidation type="list" showInputMessage="1" showErrorMessage="1" sqref="E202" xr:uid="{EF296A09-B32A-4CBE-B7B8-7467DC6FE7EB}">
      <formula1>"RCR36"</formula1>
    </dataValidation>
    <dataValidation type="list" showInputMessage="1" showErrorMessage="1" sqref="E193" xr:uid="{555BBBED-3FE7-4A5B-B61B-4F39EDB71447}">
      <formula1>"RCR35"</formula1>
    </dataValidation>
    <dataValidation type="list" showInputMessage="1" showErrorMessage="1" sqref="E192 E201 E210" xr:uid="{676B7C84-754E-4AD1-9D93-EC41417CE7B9}">
      <formula1>"RCO24,RCO26"</formula1>
    </dataValidation>
    <dataValidation type="list" showInputMessage="1" showErrorMessage="1" sqref="E172 E181" xr:uid="{7044B3D6-D0C9-4783-9B3A-C7D7BF4484C5}">
      <formula1>"RCO54,RCO57"</formula1>
    </dataValidation>
    <dataValidation type="list" showInputMessage="1" showErrorMessage="1" sqref="E164" xr:uid="{7CD59CF7-2466-4491-8A54-BE5F0B2938C5}">
      <formula1>"RCR64"</formula1>
    </dataValidation>
    <dataValidation type="list" showInputMessage="1" showErrorMessage="1" sqref="E163" xr:uid="{65828909-FDBB-48C7-851D-8A04B2CB4EB0}">
      <formula1>"RCO58"</formula1>
    </dataValidation>
    <dataValidation type="list" showInputMessage="1" showErrorMessage="1" sqref="E154" xr:uid="{B998B5A6-B161-4671-8D58-162FDF8F106C}">
      <formula1>"RCO57"</formula1>
    </dataValidation>
    <dataValidation type="list" showInputMessage="1" showErrorMessage="1" sqref="E146 E155 E173 E182" xr:uid="{A5EDCE98-7BAB-4E9F-839F-CD6FFDA02657}">
      <formula1>"RCR62"</formula1>
    </dataValidation>
    <dataValidation type="list" showInputMessage="1" showErrorMessage="1" sqref="E145" xr:uid="{D8BE00F7-8E38-43D1-BEF1-944C5003F63E}">
      <formula1>"RCO54,RCO57,RCO59"</formula1>
    </dataValidation>
    <dataValidation type="list" showInputMessage="1" showErrorMessage="1" sqref="E81 E90 E99 E108 E117 E126 E135" xr:uid="{281D2E3C-F1FC-4960-89B7-ABCC76030BF7}">
      <formula1>"RCR32"</formula1>
    </dataValidation>
    <dataValidation type="list" showInputMessage="1" showErrorMessage="1" sqref="E80 E89 E98 E107 E116 E125 E134" xr:uid="{0985D3CD-3A92-4D2E-B8DB-C4AFE13ED350}">
      <formula1>"RCO22"</formula1>
    </dataValidation>
    <dataValidation type="list" showInputMessage="1" showErrorMessage="1" sqref="E61 E70" xr:uid="{18BCF1FA-B162-4173-B85E-B236CE3649AE}">
      <formula1>"RCR26"</formula1>
    </dataValidation>
    <dataValidation type="list" showInputMessage="1" showErrorMessage="1" sqref="E60 E69" xr:uid="{5341A097-BDE9-4373-B80C-CF17B943882D}">
      <formula1>"RCO19"</formula1>
    </dataValidation>
    <dataValidation type="list" showInputMessage="1" showErrorMessage="1" sqref="E39 E48" xr:uid="{58DC7628-14CB-4B56-8C02-5FBDD8AA4C57}">
      <formula1>"RCR19"</formula1>
    </dataValidation>
    <dataValidation type="list" showInputMessage="1" showErrorMessage="1" sqref="E38 E47" xr:uid="{50FFE701-C736-4D8D-A55A-FEE3EE0B7F4D}">
      <formula1>"RCO01"</formula1>
    </dataValidation>
    <dataValidation type="list" showInputMessage="1" showErrorMessage="1" sqref="E19 E28" xr:uid="{21D58E7A-5F02-46CC-BB81-9E9073CA1D95}">
      <formula1>"RCR11"</formula1>
    </dataValidation>
    <dataValidation type="list" showInputMessage="1" showErrorMessage="1" sqref="E18 E27" xr:uid="{84AD2FF4-5191-4679-B4A4-8D2E7CA8C0FD}">
      <formula1>"RCO14"</formula1>
    </dataValidation>
    <dataValidation type="custom" operator="greaterThanOrEqual" showInputMessage="1" showErrorMessage="1" errorTitle="Subtipo no incluido" error="Seleccione a la izquierda del título que SÍ desea incluir este Ámbito de Intervención antes de completar el presupuesto." sqref="E400 E14 E23 E34 E43 E56 E65 E76 E85 E94 E103 E112 E121 E130 E141 E150 E159 E168 E177 E188 E197 E206 E217 E226 E235 E244 E253 E264 E273 E282 E291 E300 E311 E320 E329 E342 E351 E360 E373 E382 E391" xr:uid="{5C20E72C-C3C3-4854-BABB-348D3CE3AFFC}">
      <formula1>IF(B12="Incluir",E14&gt;=0,OR(E14="",E14=0))</formula1>
    </dataValidation>
    <dataValidation type="list" allowBlank="1" showInputMessage="1" showErrorMessage="1" sqref="E8 E50 E336 E367" xr:uid="{91B8C7FF-394A-4DDC-9F64-90C40E108664}">
      <formula1>#REF!</formula1>
    </dataValidation>
    <dataValidation type="custom" operator="greaterThanOrEqual" showInputMessage="1" showErrorMessage="1" errorTitle="Subtipo no incluido" error="Seleccione a la izquierda del título si que desea incluir este subtipo de acción antes de completar el presupuesto" sqref="E207" xr:uid="{B404AA7C-3BDA-4B2C-8DAC-65BDB4FB9EAD}">
      <formula1>IF(B216="Incluir",E207&gt;=0,E207="")</formula1>
    </dataValidation>
    <dataValidation type="custom" operator="greaterThanOrEqual" showInputMessage="1" showErrorMessage="1" errorTitle="Subtipo no incluido" error="Seleccione a la izquierda del título si que desea incluir este subtipo de acción antes de completar el presupuesto" sqref="E35 E44" xr:uid="{1E514E2D-E34A-4178-8F44-25F99D756302}">
      <formula1>IF(B29="Incluir",E35&gt;=0,E35="")</formula1>
    </dataValidation>
    <dataValidation type="custom" operator="greaterThanOrEqual" showInputMessage="1" showErrorMessage="1" errorTitle="Subtipo no incluido" error="Seleccione a la izquierda del título si que desea incluir este subtipo de acción antes de completar el presupuesto" sqref="E392 E15 E57 E77 E142 E151 E160 E169 E178 E189 E198 E218 E227 E236 E245 E254 E265 E274 E283 E292 E301 E312 E321 E330 E343 E352 E361 E374 E383" xr:uid="{256EA475-5B5E-4434-99C8-31526A66079D}">
      <formula1>IF(B22="Incluir",E15&gt;=0,E15="")</formula1>
    </dataValidation>
    <dataValidation type="custom" allowBlank="1" showInputMessage="1" showErrorMessage="1" sqref="H82 H20 H29 H62 H71" xr:uid="{545854E9-6BCB-45EE-BE4D-D8F539FE0137}">
      <formula1>IF(C12="No Incluir",H20="",TRUE)</formula1>
    </dataValidation>
    <dataValidation type="custom" operator="greaterThanOrEqual" showInputMessage="1" showErrorMessage="1" errorTitle="Subtipo no incluido" error="Seleccione a la izquierda del título si que desea incluir este subtipo de acción antes de completar el presupuesto" sqref="E122 E24 E66 E86 E95 E104 E113 E131" xr:uid="{BEB49DA8-AF74-4923-95D5-10923EB235A5}">
      <formula1>IF(B20="Incluir",E24&gt;=0,E24="")</formula1>
    </dataValidation>
    <dataValidation type="custom" allowBlank="1" showInputMessage="1" showErrorMessage="1" sqref="G165" xr:uid="{B41231D0-DB2C-496B-888A-DD9A0429227A}">
      <formula1>IF(B159="No Incluir",G165="",TRUE)</formula1>
    </dataValidation>
    <dataValidation type="custom" allowBlank="1" showInputMessage="1" showErrorMessage="1" sqref="G109" xr:uid="{AA405368-373C-4A14-B041-1B75BC6AA935}">
      <formula1>IF(B105="No Incluir",G109="",TRUE)</formula1>
    </dataValidation>
    <dataValidation type="custom" allowBlank="1" showInputMessage="1" showErrorMessage="1" sqref="G40" xr:uid="{202E9C5E-538C-419C-9579-40E966F028E5}">
      <formula1>IF(B35="No Incluir",G40="",TRUE)</formula1>
    </dataValidation>
    <dataValidation type="list" allowBlank="1" showInputMessage="1" showErrorMessage="1" sqref="E12:E13 E21:E22 E398:E399 E41:E42 E309 E33 E74:E75 E83:E84 E92:E93 E101:E102 E110:E111 E119:E120 E128:E129 E139:E140 E148:E149 E157:E158 E166:E167 E55 E187 E196 E205 E216 E225 E234 E242:E243 E251:E252 E262:E263 E271:E272 E280:E281 E289:E290 E298:E299 E64 E318:E319 E176 E328 E349:E350 E341 E371:E372 E380:E381 E389:E390 E359" xr:uid="{981D4DDE-F5D7-4A2F-BCBC-3ECA544BAE6E}">
      <formula1>INDIRECT($E$8)</formula1>
    </dataValidation>
    <dataValidation type="custom" operator="greaterThanOrEqual" showInputMessage="1" showErrorMessage="1" errorTitle="Subtipo no incluido" error="Seleccione a la izquierda del título si que desea incluir este subtipo de acción antes de completar el presupuesto" sqref="E401" xr:uid="{FFB9958E-36EC-4612-8ED1-7C06627D13FE}">
      <formula1>IF(B409="Incluir",E401&gt;=0,E401="")</formula1>
    </dataValidation>
    <dataValidation type="list" allowBlank="1" showInputMessage="1" showErrorMessage="1" sqref="E407" xr:uid="{4521088E-6612-44C6-98B0-4BCA60B64DEA}">
      <formula1>#REF!</formula1>
    </dataValidation>
    <dataValidation type="decimal" allowBlank="1" showInputMessage="1" showErrorMessage="1" errorTitle="Cantidad" error="Rellene con un valor positivo." sqref="H18:H19 H404:H405 H27:H28 H47:H48 H60:H61 H69:H70 H80:H81 H89:H90 H98:H99 H107:H108 H116:H117 H125:H126 H134:H135 H145:H146 H154:H155 H163:H164 H172:H173 H181:H182 H192:H193 H201:H202 H210:H211 H221:H222 H230:H231 H239:H240 H248:H249 H257:H258 H268:H269 H277:H278 H286:H287 H295:H296 H304:H305 H315:H316 H324:H325 H333:H334 H346:H347 H355:H356 H364:H365 H377:H378 H386:H387 H395:H396 H38:H39" xr:uid="{E1BB4EC4-C000-47BB-A999-080E2CD97316}">
      <formula1>0.0000001</formula1>
      <formula2>1000000000</formula2>
    </dataValidation>
  </dataValidations>
  <printOptions headings="1"/>
  <pageMargins left="0.7" right="0.7" top="0.75" bottom="0.75" header="0.3" footer="0.3"/>
  <pageSetup paperSize="9" scale="31" fitToHeight="0" orientation="portrait" r:id="rId1"/>
  <drawing r:id="rId2"/>
  <tableParts count="41">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 r:id="rId23"/>
    <tablePart r:id="rId24"/>
    <tablePart r:id="rId25"/>
    <tablePart r:id="rId26"/>
    <tablePart r:id="rId27"/>
    <tablePart r:id="rId28"/>
    <tablePart r:id="rId29"/>
    <tablePart r:id="rId30"/>
    <tablePart r:id="rId31"/>
    <tablePart r:id="rId32"/>
    <tablePart r:id="rId33"/>
    <tablePart r:id="rId34"/>
    <tablePart r:id="rId35"/>
    <tablePart r:id="rId36"/>
    <tablePart r:id="rId37"/>
    <tablePart r:id="rId38"/>
    <tablePart r:id="rId39"/>
    <tablePart r:id="rId40"/>
    <tablePart r:id="rId41"/>
    <tablePart r:id="rId42"/>
    <tablePart r:id="rId43"/>
  </tableParts>
  <extLst>
    <ext xmlns:x14="http://schemas.microsoft.com/office/spreadsheetml/2009/9/main" uri="{CCE6A557-97BC-4b89-ADB6-D9C93CAAB3DF}">
      <x14:dataValidations xmlns:xm="http://schemas.microsoft.com/office/excel/2006/main" count="1">
        <x14:dataValidation type="list" allowBlank="1" showInputMessage="1" showErrorMessage="1" xr:uid="{88A357BB-0B40-4869-B9C6-B165667B4926}">
          <x14:formula1>
            <xm:f>'Listas de valores2'!$B$2:$B$3</xm:f>
          </x14:formula1>
          <xm:sqref>B12 B21 B32 B41 B54 B63 B74 B83 B92 B101 B110 B119 B128 B139 B148 B157 B166 B175 B186 B195 B204 B215 B224 B233 B242 B251 B262 B271 B280 B289 B298 B309 B318 B327 B340 B349 B358 B371 B380 B389 B398</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EA9A9D6E71061C438B8284B2FC304E6B" ma:contentTypeVersion="1" ma:contentTypeDescription="Crear nuevo documento." ma:contentTypeScope="" ma:versionID="61c4ef9026863051cb828e642fd393b9">
  <xsd:schema xmlns:xsd="http://www.w3.org/2001/XMLSchema" xmlns:xs="http://www.w3.org/2001/XMLSchema" xmlns:p="http://schemas.microsoft.com/office/2006/metadata/properties" xmlns:ns1="http://schemas.microsoft.com/sharepoint/v3" targetNamespace="http://schemas.microsoft.com/office/2006/metadata/properties" ma:root="true" ma:fieldsID="0b5f0d48ff83a005300e43886532853e"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Fecha de inicio programada" ma:description="Fecha de inicio programada es una columna del sitio que crea la característica Publicación. Se usa para especificar la fecha y la hora a la que esta página se presentará por primera vez a los visitantes del sitio." ma:hidden="true" ma:internalName="PublishingStartDate">
      <xsd:simpleType>
        <xsd:restriction base="dms:Unknown"/>
      </xsd:simpleType>
    </xsd:element>
    <xsd:element name="PublishingExpirationDate" ma:index="9" nillable="true" ma:displayName="Fecha de finalización programada" ma:description="Fecha de finalización programada es una columna del sitio que crea la característica Publicación. Se usa para especificar la fecha y la hora a la que esta página dejará de presentarse a los visitantes del sitio."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Props1.xml><?xml version="1.0" encoding="utf-8"?>
<ds:datastoreItem xmlns:ds="http://schemas.openxmlformats.org/officeDocument/2006/customXml" ds:itemID="{E45A7CD7-45BF-42E9-B831-786066F9AACD}"/>
</file>

<file path=customXml/itemProps2.xml><?xml version="1.0" encoding="utf-8"?>
<ds:datastoreItem xmlns:ds="http://schemas.openxmlformats.org/officeDocument/2006/customXml" ds:itemID="{D264A8E9-0360-4646-A1F6-92B637AC2AFB}"/>
</file>

<file path=customXml/itemProps3.xml><?xml version="1.0" encoding="utf-8"?>
<ds:datastoreItem xmlns:ds="http://schemas.openxmlformats.org/officeDocument/2006/customXml" ds:itemID="{448D4024-E99E-4EB9-A161-CD61792D6BF1}"/>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17</vt:i4>
      </vt:variant>
      <vt:variant>
        <vt:lpstr>Rangos con nombre</vt:lpstr>
      </vt:variant>
      <vt:variant>
        <vt:i4>4</vt:i4>
      </vt:variant>
    </vt:vector>
  </HeadingPairs>
  <TitlesOfParts>
    <vt:vector size="21" baseType="lpstr">
      <vt:lpstr>DatosGenerales</vt:lpstr>
      <vt:lpstr>ResumenPresupuestoPAI-TA ySTA</vt:lpstr>
      <vt:lpstr>ResumenPresupuestoPAI-AI</vt:lpstr>
      <vt:lpstr>ResumenIndicadoresPorAI</vt:lpstr>
      <vt:lpstr>datosCompletosv2</vt:lpstr>
      <vt:lpstr>Proyecto1</vt:lpstr>
      <vt:lpstr>Proyecto2</vt:lpstr>
      <vt:lpstr>Proyecto3</vt:lpstr>
      <vt:lpstr>Proyecto4</vt:lpstr>
      <vt:lpstr>Proyecto5</vt:lpstr>
      <vt:lpstr>Proyecto6</vt:lpstr>
      <vt:lpstr>Proyecto7</vt:lpstr>
      <vt:lpstr>Proyecto8</vt:lpstr>
      <vt:lpstr>Proyecto9</vt:lpstr>
      <vt:lpstr>Proyecto10</vt:lpstr>
      <vt:lpstr>ListaIndicadores</vt:lpstr>
      <vt:lpstr>Listas de valores2</vt:lpstr>
      <vt:lpstr>'ResumenPresupuestoPAI-AI'!_ftn1</vt:lpstr>
      <vt:lpstr>'ResumenPresupuestoPAI-AI'!_ftn2</vt:lpstr>
      <vt:lpstr>'ResumenPresupuestoPAI-AI'!_ftnref1</vt:lpstr>
      <vt:lpstr>'ResumenPresupuestoPAI-AI'!_ftnref2</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2024-11-08T12:43:42Z</dcterms:created>
  <dcterms:modified xsi:type="dcterms:W3CDTF">2024-12-30T13:05:03Z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0x010100EA9A9D6E71061C438B8284B2FC304E6B</vt:lpwstr>
  </property>
</Properties>
</file>